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comments1.xml" ContentType="application/vnd.openxmlformats-officedocument.spreadsheetml.comments+xml"/>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A500AD6C-C539-4609-B34A-8024F637D418}"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H17" i="4" l="1"/>
  <c r="M53" i="48" l="1"/>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N53" i="48"/>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29"/>
  <c r="N41" i="329" s="1"/>
  <c r="N61" i="221"/>
  <c r="N76" i="26"/>
  <c r="N42" i="26" s="1"/>
  <c r="N76" i="56"/>
  <c r="N42" i="56" s="1"/>
  <c r="N43" i="56" s="1"/>
  <c r="N76" i="67"/>
  <c r="N41" i="67" s="1"/>
  <c r="N76" i="68"/>
  <c r="N41" i="68" s="1"/>
  <c r="N75" i="75"/>
  <c r="N41" i="75" s="1"/>
  <c r="N76" i="80"/>
  <c r="N41" i="80" s="1"/>
  <c r="N76" i="82"/>
  <c r="N41" i="82" s="1"/>
  <c r="N76" i="84"/>
  <c r="N41" i="84" s="1"/>
  <c r="N76" i="86"/>
  <c r="N41" i="86" s="1"/>
  <c r="N76" i="88"/>
  <c r="N41" i="88" s="1"/>
  <c r="N76" i="90"/>
  <c r="N41" i="90" s="1"/>
  <c r="N76" i="94"/>
  <c r="N41" i="94" s="1"/>
  <c r="N76" i="102"/>
  <c r="N41" i="102" s="1"/>
  <c r="N76" i="105"/>
  <c r="N41" i="105" s="1"/>
  <c r="N76" i="108"/>
  <c r="N41" i="108" s="1"/>
  <c r="N80" i="164"/>
  <c r="N46" i="164" s="1"/>
  <c r="N83" i="165"/>
  <c r="N49" i="165" s="1"/>
  <c r="N79" i="50"/>
  <c r="N42" i="50" s="1"/>
  <c r="N81" i="170"/>
  <c r="N47" i="170" s="1"/>
  <c r="N81" i="176"/>
  <c r="N47" i="176" s="1"/>
  <c r="N81" i="171"/>
  <c r="N47" i="171" s="1"/>
  <c r="N81" i="178"/>
  <c r="N47" i="178" s="1"/>
  <c r="N80" i="179"/>
  <c r="N46" i="179" s="1"/>
  <c r="N80" i="180"/>
  <c r="N46" i="180" s="1"/>
  <c r="N80" i="177"/>
  <c r="N46" i="177" s="1"/>
  <c r="N80" i="181"/>
  <c r="N46" i="181" s="1"/>
  <c r="N80" i="183"/>
  <c r="N46" i="183" s="1"/>
  <c r="N80" i="184"/>
  <c r="N46" i="184" s="1"/>
  <c r="N81" i="185"/>
  <c r="N47" i="185" s="1"/>
  <c r="N81" i="186"/>
  <c r="N47" i="186" s="1"/>
  <c r="N80" i="188"/>
  <c r="N46" i="188" s="1"/>
  <c r="N81" i="187"/>
  <c r="N47" i="187" s="1"/>
  <c r="N76" i="231"/>
  <c r="N40" i="231" s="1"/>
  <c r="N77" i="233"/>
  <c r="N41" i="233" s="1"/>
  <c r="N76" i="243"/>
  <c r="N40" i="243" s="1"/>
  <c r="N77" i="259"/>
  <c r="N41" i="259" s="1"/>
  <c r="N81" i="267"/>
  <c r="N41" i="267" s="1"/>
  <c r="N83" i="279"/>
  <c r="N46" i="279" s="1"/>
  <c r="N75" i="283"/>
  <c r="N41" i="283" s="1"/>
  <c r="N75" i="292"/>
  <c r="N41" i="292" s="1"/>
  <c r="N43" i="292" s="1"/>
  <c r="N75" i="302"/>
  <c r="N41" i="302" s="1"/>
  <c r="N43" i="302" s="1"/>
  <c r="N77" i="308"/>
  <c r="N41" i="308" s="1"/>
  <c r="N77" i="323"/>
  <c r="N77" i="328"/>
  <c r="N41" i="328" s="1"/>
  <c r="N43" i="328" s="1"/>
  <c r="N77" i="333"/>
  <c r="N41" i="333" s="1"/>
  <c r="N77" i="337"/>
  <c r="N41" i="337" s="1"/>
  <c r="N77" i="362"/>
  <c r="N41" i="362" s="1"/>
  <c r="N53" i="325"/>
  <c r="N76" i="63"/>
  <c r="N41" i="63" s="1"/>
  <c r="N43" i="63" s="1"/>
  <c r="N76" i="95"/>
  <c r="N41" i="95" s="1"/>
  <c r="N76" i="97"/>
  <c r="N41" i="97" s="1"/>
  <c r="N76" i="99"/>
  <c r="N41" i="99" s="1"/>
  <c r="N76" i="103"/>
  <c r="N41" i="103" s="1"/>
  <c r="N81" i="154"/>
  <c r="N47" i="154" s="1"/>
  <c r="N73" i="229"/>
  <c r="N40" i="229" s="1"/>
  <c r="N77" i="258"/>
  <c r="N41" i="258" s="1"/>
  <c r="N75" i="286"/>
  <c r="N41" i="286" s="1"/>
  <c r="N75" i="291"/>
  <c r="N41" i="291" s="1"/>
  <c r="N43" i="291" s="1"/>
  <c r="N76" i="65"/>
  <c r="N41" i="65" s="1"/>
  <c r="N43" i="65" s="1"/>
  <c r="N76" i="92"/>
  <c r="N41" i="92" s="1"/>
  <c r="N76" i="96"/>
  <c r="N41" i="96" s="1"/>
  <c r="N76" i="98"/>
  <c r="N41" i="98" s="1"/>
  <c r="N43" i="98" s="1"/>
  <c r="N76" i="101"/>
  <c r="N41" i="101" s="1"/>
  <c r="N76" i="107"/>
  <c r="N41" i="107" s="1"/>
  <c r="N75" i="133"/>
  <c r="N41" i="133" s="1"/>
  <c r="N76" i="134"/>
  <c r="N41" i="134" s="1"/>
  <c r="N43" i="134" s="1"/>
  <c r="N76" i="135"/>
  <c r="N41" i="135" s="1"/>
  <c r="N76" i="136"/>
  <c r="N41" i="136" s="1"/>
  <c r="N76" i="137"/>
  <c r="N41" i="137" s="1"/>
  <c r="N76" i="146"/>
  <c r="N41" i="146" s="1"/>
  <c r="N76" i="144"/>
  <c r="N41" i="144" s="1"/>
  <c r="N84" i="220"/>
  <c r="N46" i="220" s="1"/>
  <c r="N83" i="221"/>
  <c r="N46" i="221" s="1"/>
  <c r="N72" i="227"/>
  <c r="N41" i="227" s="1"/>
  <c r="N43" i="227" s="1"/>
  <c r="N76" i="242"/>
  <c r="N40" i="242" s="1"/>
  <c r="N78" i="273"/>
  <c r="N41" i="273" s="1"/>
  <c r="N81" i="282"/>
  <c r="N44" i="282" s="1"/>
  <c r="N43" i="286"/>
  <c r="N75" i="289"/>
  <c r="N41" i="289" s="1"/>
  <c r="N43" i="289" s="1"/>
  <c r="N75" i="293"/>
  <c r="N41" i="293" s="1"/>
  <c r="N43" i="293" s="1"/>
  <c r="N77" i="295"/>
  <c r="N41" i="295" s="1"/>
  <c r="N43" i="295" s="1"/>
  <c r="N43" i="306"/>
  <c r="N76" i="19"/>
  <c r="N42" i="19" s="1"/>
  <c r="N43" i="22"/>
  <c r="N76" i="24"/>
  <c r="N42" i="24" s="1"/>
  <c r="N76" i="25"/>
  <c r="N42" i="25" s="1"/>
  <c r="N43" i="50"/>
  <c r="N76" i="61"/>
  <c r="N42" i="61" s="1"/>
  <c r="N76" i="64"/>
  <c r="N41" i="64" s="1"/>
  <c r="N43" i="64" s="1"/>
  <c r="N75" i="72"/>
  <c r="N41" i="72" s="1"/>
  <c r="N43" i="72" s="1"/>
  <c r="N77" i="72" s="1"/>
  <c r="L84" i="72" s="1"/>
  <c r="N75" i="74"/>
  <c r="N41" i="74" s="1"/>
  <c r="N76" i="79"/>
  <c r="N41" i="79" s="1"/>
  <c r="N76" i="81"/>
  <c r="N41" i="81" s="1"/>
  <c r="N76" i="83"/>
  <c r="N41" i="83" s="1"/>
  <c r="N43" i="83" s="1"/>
  <c r="N76" i="85"/>
  <c r="N41" i="85" s="1"/>
  <c r="N76" i="87"/>
  <c r="N41" i="87" s="1"/>
  <c r="N76" i="89"/>
  <c r="N41" i="89" s="1"/>
  <c r="N76" i="91"/>
  <c r="N41" i="91" s="1"/>
  <c r="N76" i="100"/>
  <c r="N41" i="100" s="1"/>
  <c r="N76" i="106"/>
  <c r="N41" i="106" s="1"/>
  <c r="N80" i="160"/>
  <c r="N46" i="160" s="1"/>
  <c r="N77" i="193"/>
  <c r="N43" i="193" s="1"/>
  <c r="N45" i="193" s="1"/>
  <c r="N78" i="232"/>
  <c r="N41" i="232" s="1"/>
  <c r="N76" i="234"/>
  <c r="N40" i="234" s="1"/>
  <c r="N81" i="244"/>
  <c r="N45" i="244" s="1"/>
  <c r="N87" i="246"/>
  <c r="N45" i="246" s="1"/>
  <c r="N47" i="246" s="1"/>
  <c r="N77" i="250"/>
  <c r="N41" i="250" s="1"/>
  <c r="N77" i="254"/>
  <c r="N41" i="254" s="1"/>
  <c r="N91" i="260"/>
  <c r="N47" i="260" s="1"/>
  <c r="N81" i="266"/>
  <c r="N41" i="266" s="1"/>
  <c r="N43" i="266" s="1"/>
  <c r="N43" i="267"/>
  <c r="N78" i="272"/>
  <c r="N41" i="272" s="1"/>
  <c r="N81" i="280"/>
  <c r="N44" i="280" s="1"/>
  <c r="N75" i="290"/>
  <c r="N41" i="290" s="1"/>
  <c r="N43" i="290" s="1"/>
  <c r="N77" i="294"/>
  <c r="N41" i="294" s="1"/>
  <c r="N75" i="299"/>
  <c r="N41" i="299" s="1"/>
  <c r="N43" i="299" s="1"/>
  <c r="N77" i="321"/>
  <c r="N77" i="342"/>
  <c r="N41" i="342" s="1"/>
  <c r="N43" i="342" s="1"/>
  <c r="N77" i="347"/>
  <c r="N41" i="347" s="1"/>
  <c r="N43" i="347" s="1"/>
  <c r="N77" i="364"/>
  <c r="N41" i="364" s="1"/>
  <c r="N77" i="262"/>
  <c r="N41" i="262" s="1"/>
  <c r="N78" i="270"/>
  <c r="N41" i="270" s="1"/>
  <c r="N43" i="270" s="1"/>
  <c r="N78" i="271"/>
  <c r="N41" i="271" s="1"/>
  <c r="N77" i="334"/>
  <c r="N41" i="334" s="1"/>
  <c r="N77" i="348"/>
  <c r="N41" i="348" s="1"/>
  <c r="N43" i="348" s="1"/>
  <c r="N77" i="354"/>
  <c r="N41" i="354" s="1"/>
  <c r="N43" i="354" s="1"/>
  <c r="N77" i="363"/>
  <c r="N41" i="363" s="1"/>
  <c r="N77" i="365"/>
  <c r="N41" i="365" s="1"/>
  <c r="N43" i="31"/>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L65" i="185"/>
  <c r="N65" i="185" s="1"/>
  <c r="L64" i="181"/>
  <c r="N64" i="181" s="1"/>
  <c r="L63" i="247"/>
  <c r="N63" i="247" s="1"/>
  <c r="N68" i="247" s="1"/>
  <c r="L59" i="79"/>
  <c r="N75" i="297"/>
  <c r="N41" i="297" s="1"/>
  <c r="N43" i="297" s="1"/>
  <c r="N77" i="257"/>
  <c r="N41" i="257" s="1"/>
  <c r="N77" i="296"/>
  <c r="N41" i="296" s="1"/>
  <c r="N43" i="296" s="1"/>
  <c r="N75" i="298"/>
  <c r="N41" i="298" s="1"/>
  <c r="N43" i="298" s="1"/>
  <c r="N77" i="322"/>
  <c r="N77" i="356"/>
  <c r="N41" i="356" s="1"/>
  <c r="N43" i="356" s="1"/>
  <c r="N77" i="264"/>
  <c r="N41" i="264" s="1"/>
  <c r="N43" i="264" s="1"/>
  <c r="N78" i="275"/>
  <c r="N41" i="275" s="1"/>
  <c r="N75" i="309"/>
  <c r="N41" i="309" s="1"/>
  <c r="N77" i="312"/>
  <c r="N41" i="312" s="1"/>
  <c r="N76" i="213"/>
  <c r="N42" i="213" s="1"/>
  <c r="N44" i="213" s="1"/>
  <c r="N77" i="253"/>
  <c r="N77" i="256"/>
  <c r="N41" i="256" s="1"/>
  <c r="N43" i="256" s="1"/>
  <c r="N43" i="257"/>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6"/>
  <c r="I69" i="149"/>
  <c r="I70" i="149"/>
  <c r="I70" i="148"/>
  <c r="I71" i="148"/>
  <c r="I69" i="145"/>
  <c r="I70" i="145"/>
  <c r="I69" i="144"/>
  <c r="I70" i="144"/>
  <c r="N61" i="150"/>
  <c r="N49" i="154"/>
  <c r="I75" i="154"/>
  <c r="I76" i="154"/>
  <c r="I77" i="154"/>
  <c r="N77" i="157"/>
  <c r="N81" i="157" s="1"/>
  <c r="N47" i="157" s="1"/>
  <c r="N49" i="157" s="1"/>
  <c r="I77" i="157"/>
  <c r="N49" i="170"/>
  <c r="N49" i="171"/>
  <c r="N48" i="179"/>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101"/>
  <c r="N43" i="103"/>
  <c r="N43" i="107"/>
  <c r="N43" i="108"/>
  <c r="N43" i="133"/>
  <c r="N43" i="135"/>
  <c r="N43" i="138"/>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6"/>
  <c r="N49" i="178"/>
  <c r="N48" i="180"/>
  <c r="N48" i="181"/>
  <c r="N48" i="183"/>
  <c r="N49" i="186"/>
  <c r="N48" i="207"/>
  <c r="N59" i="154"/>
  <c r="N65" i="158"/>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81" i="248"/>
  <c r="N43" i="248" s="1"/>
  <c r="N45" i="248" s="1"/>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5" i="67"/>
  <c r="N78" i="56"/>
  <c r="L85" i="56" s="1"/>
  <c r="L83" i="51"/>
  <c r="L85" i="51"/>
  <c r="L83" i="47"/>
  <c r="I70" i="38"/>
  <c r="N43" i="38"/>
  <c r="L84" i="28"/>
  <c r="L83" i="28"/>
  <c r="L85" i="28"/>
  <c r="I70" i="15"/>
  <c r="L83" i="7"/>
  <c r="N76" i="12"/>
  <c r="N42" i="12" s="1"/>
  <c r="N43" i="12" s="1"/>
  <c r="I70" i="12"/>
  <c r="N78" i="39" l="1"/>
  <c r="L85" i="39" s="1"/>
  <c r="N79" i="364"/>
  <c r="N78" i="21"/>
  <c r="N78" i="22"/>
  <c r="N78" i="37"/>
  <c r="L85" i="37" s="1"/>
  <c r="N79" i="306"/>
  <c r="L86" i="306" s="1"/>
  <c r="L84" i="208"/>
  <c r="L84" i="65"/>
  <c r="L84" i="78"/>
  <c r="L83" i="65"/>
  <c r="N80" i="275"/>
  <c r="L87" i="275" s="1"/>
  <c r="L83" i="289"/>
  <c r="N79" i="354"/>
  <c r="L82" i="289"/>
  <c r="N78" i="25"/>
  <c r="L85" i="25" s="1"/>
  <c r="L84" i="74"/>
  <c r="L83" i="74"/>
  <c r="L82" i="74"/>
  <c r="L83" i="67"/>
  <c r="N86" i="67" s="1"/>
  <c r="N88" i="67" s="1"/>
  <c r="D58" i="5" s="1"/>
  <c r="N78" i="42"/>
  <c r="L85" i="42" s="1"/>
  <c r="L84" i="253"/>
  <c r="N79" i="333"/>
  <c r="L84" i="63"/>
  <c r="L83" i="78"/>
  <c r="L86" i="323"/>
  <c r="L84" i="226"/>
  <c r="L86" i="356"/>
  <c r="L85" i="46"/>
  <c r="L83" i="46"/>
  <c r="N78" i="38"/>
  <c r="L85" i="38" s="1"/>
  <c r="L85" i="63"/>
  <c r="L82" i="72"/>
  <c r="N79" i="363"/>
  <c r="L84"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L59" i="106"/>
  <c r="N59" i="106" s="1"/>
  <c r="N6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N78" i="95" s="1"/>
  <c r="L59" i="94"/>
  <c r="N59" i="94" s="1"/>
  <c r="N6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L56" i="229"/>
  <c r="N56" i="229" s="1"/>
  <c r="N62"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N70" i="268" s="1"/>
  <c r="N83" i="268" s="1"/>
  <c r="L90" i="268" s="1"/>
  <c r="L61" i="270"/>
  <c r="N61" i="270" s="1"/>
  <c r="N67" i="270" s="1"/>
  <c r="N80" i="270" s="1"/>
  <c r="L58" i="309"/>
  <c r="N58" i="309" s="1"/>
  <c r="N6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N66" i="294" s="1"/>
  <c r="N79"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L59" i="90"/>
  <c r="N59" i="90" s="1"/>
  <c r="N6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L65" i="162"/>
  <c r="N65" i="162" s="1"/>
  <c r="L58" i="146"/>
  <c r="N58" i="146" s="1"/>
  <c r="N64" i="146" s="1"/>
  <c r="N78" i="146" s="1"/>
  <c r="L58" i="142"/>
  <c r="N58" i="142" s="1"/>
  <c r="N64" i="142" s="1"/>
  <c r="L58" i="192"/>
  <c r="N58" i="192" s="1"/>
  <c r="N64" i="192" s="1"/>
  <c r="N77" i="192" s="1"/>
  <c r="L84" i="192" s="1"/>
  <c r="L58" i="209"/>
  <c r="N58" i="209" s="1"/>
  <c r="N64"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N78" i="103"/>
  <c r="L83" i="103" s="1"/>
  <c r="L85" i="360"/>
  <c r="N79" i="336"/>
  <c r="L86" i="336" s="1"/>
  <c r="L85" i="347"/>
  <c r="L88" i="219"/>
  <c r="L89" i="219"/>
  <c r="L87" i="219"/>
  <c r="L83" i="21"/>
  <c r="L85" i="21"/>
  <c r="L84" i="21"/>
  <c r="N78" i="147"/>
  <c r="L83" i="147" s="1"/>
  <c r="L85" i="7"/>
  <c r="N86" i="7" s="1"/>
  <c r="N88" i="7" s="1"/>
  <c r="D3" i="5" s="1"/>
  <c r="L83" i="43"/>
  <c r="L84" i="46"/>
  <c r="L86" i="50"/>
  <c r="L84" i="339"/>
  <c r="N83" i="282"/>
  <c r="L90" i="282" s="1"/>
  <c r="N79" i="256"/>
  <c r="L84" i="256" s="1"/>
  <c r="N78" i="35"/>
  <c r="N77" i="284"/>
  <c r="L84" i="284" s="1"/>
  <c r="L88" i="218"/>
  <c r="L85" i="253"/>
  <c r="N87" i="253" s="1"/>
  <c r="N89" i="253" s="1"/>
  <c r="D213" i="5" s="1"/>
  <c r="N78" i="33"/>
  <c r="L83" i="33" s="1"/>
  <c r="L84" i="64"/>
  <c r="N78" i="53"/>
  <c r="L85" i="53" s="1"/>
  <c r="N78" i="107"/>
  <c r="L85" i="107" s="1"/>
  <c r="L84" i="348"/>
  <c r="L86" i="328"/>
  <c r="N78" i="213"/>
  <c r="L83" i="213" s="1"/>
  <c r="N78" i="142"/>
  <c r="L83" i="142" s="1"/>
  <c r="N77" i="299"/>
  <c r="L83" i="299" s="1"/>
  <c r="N80" i="272"/>
  <c r="L85" i="272" s="1"/>
  <c r="N79" i="257"/>
  <c r="L86" i="257" s="1"/>
  <c r="L85" i="32"/>
  <c r="L84" i="31"/>
  <c r="L84" i="32"/>
  <c r="N78" i="83"/>
  <c r="L83" i="83" s="1"/>
  <c r="N78" i="97"/>
  <c r="L84" i="97" s="1"/>
  <c r="N78" i="88"/>
  <c r="L85" i="88" s="1"/>
  <c r="L85" i="31"/>
  <c r="N74" i="227"/>
  <c r="L79" i="227" s="1"/>
  <c r="N70" i="186"/>
  <c r="N83" i="186" s="1"/>
  <c r="L88" i="186" s="1"/>
  <c r="N79" i="233"/>
  <c r="L84" i="233" s="1"/>
  <c r="N69" i="179"/>
  <c r="N82" i="179" s="1"/>
  <c r="N69" i="160"/>
  <c r="N82" i="160" s="1"/>
  <c r="N67" i="150"/>
  <c r="N79" i="261"/>
  <c r="L84" i="261" s="1"/>
  <c r="L82" i="305"/>
  <c r="L83" i="305"/>
  <c r="L87" i="281"/>
  <c r="N78" i="243"/>
  <c r="L83" i="243" s="1"/>
  <c r="N69" i="177"/>
  <c r="N82" i="177" s="1"/>
  <c r="L89" i="177" s="1"/>
  <c r="N70" i="187"/>
  <c r="N83" i="187" s="1"/>
  <c r="L88" i="187" s="1"/>
  <c r="N70" i="170"/>
  <c r="N83" i="170" s="1"/>
  <c r="L90" i="170" s="1"/>
  <c r="N78" i="94"/>
  <c r="L85" i="94" s="1"/>
  <c r="L83" i="39"/>
  <c r="L85" i="128"/>
  <c r="L84" i="306"/>
  <c r="N77" i="301"/>
  <c r="L82" i="301" s="1"/>
  <c r="N78" i="231"/>
  <c r="L84" i="231" s="1"/>
  <c r="N78" i="209"/>
  <c r="L85" i="209" s="1"/>
  <c r="N70" i="267"/>
  <c r="N83" i="267" s="1"/>
  <c r="L88" i="267" s="1"/>
  <c r="N70" i="168"/>
  <c r="L84" i="39"/>
  <c r="N79" i="332"/>
  <c r="L85" i="332" s="1"/>
  <c r="N78" i="9"/>
  <c r="L84" i="9" s="1"/>
  <c r="N80" i="273"/>
  <c r="L86" i="273" s="1"/>
  <c r="N78" i="19"/>
  <c r="L85" i="19" s="1"/>
  <c r="N79" i="334"/>
  <c r="L84" i="334" s="1"/>
  <c r="N78" i="106"/>
  <c r="L85" i="106" s="1"/>
  <c r="L83" i="132"/>
  <c r="L85" i="132"/>
  <c r="L84" i="127"/>
  <c r="L82" i="127"/>
  <c r="L83" i="22"/>
  <c r="L85" i="22"/>
  <c r="L84" i="22"/>
  <c r="L83" i="130"/>
  <c r="L85" i="130"/>
  <c r="L85" i="58"/>
  <c r="L84" i="58"/>
  <c r="L84" i="34"/>
  <c r="L85" i="47"/>
  <c r="N86" i="47" s="1"/>
  <c r="N88" i="47" s="1"/>
  <c r="D39" i="5" s="1"/>
  <c r="L83" i="72"/>
  <c r="N85" i="72" s="1"/>
  <c r="N87" i="72" s="1"/>
  <c r="D63" i="5" s="1"/>
  <c r="L86" i="360"/>
  <c r="L86" i="348"/>
  <c r="L85" i="131"/>
  <c r="N78" i="79"/>
  <c r="L83" i="79" s="1"/>
  <c r="N78" i="68"/>
  <c r="L84" i="130"/>
  <c r="L85" i="208"/>
  <c r="N79" i="342"/>
  <c r="L85" i="342" s="1"/>
  <c r="L99" i="260"/>
  <c r="L100" i="260"/>
  <c r="N78" i="40"/>
  <c r="L84" i="40" s="1"/>
  <c r="N77" i="309"/>
  <c r="L84" i="309" s="1"/>
  <c r="L87" i="277"/>
  <c r="L86" i="277"/>
  <c r="L85" i="250"/>
  <c r="L84" i="250"/>
  <c r="N78" i="101"/>
  <c r="N78" i="61"/>
  <c r="L85" i="61" s="1"/>
  <c r="N85" i="207"/>
  <c r="L92" i="207" s="1"/>
  <c r="N78" i="85"/>
  <c r="L83" i="85" s="1"/>
  <c r="N78" i="45"/>
  <c r="L85" i="45" s="1"/>
  <c r="N78" i="36"/>
  <c r="N80" i="274"/>
  <c r="L86" i="274" s="1"/>
  <c r="N79" i="259"/>
  <c r="L84" i="259" s="1"/>
  <c r="N79" i="258"/>
  <c r="L86" i="258" s="1"/>
  <c r="N78" i="99"/>
  <c r="L85" i="99" s="1"/>
  <c r="N78" i="90"/>
  <c r="L85" i="90" s="1"/>
  <c r="N78" i="144"/>
  <c r="L85" i="144" s="1"/>
  <c r="N77" i="283"/>
  <c r="N85" i="279"/>
  <c r="N83" i="244"/>
  <c r="L90" i="244" s="1"/>
  <c r="N79" i="346"/>
  <c r="L86" i="346" s="1"/>
  <c r="N78" i="17"/>
  <c r="N78" i="23"/>
  <c r="L85" i="367"/>
  <c r="L83" i="367"/>
  <c r="L84" i="367"/>
  <c r="N78" i="20"/>
  <c r="L83" i="20" s="1"/>
  <c r="L83" i="37"/>
  <c r="L84" i="42"/>
  <c r="L84" i="305"/>
  <c r="L98" i="260"/>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3" i="42"/>
  <c r="L84" i="43"/>
  <c r="L88" i="50"/>
  <c r="L84" i="57"/>
  <c r="L86" i="347"/>
  <c r="L85" i="371"/>
  <c r="L86" i="343"/>
  <c r="L86" i="321"/>
  <c r="L85" i="328"/>
  <c r="L84" i="323"/>
  <c r="N87" i="323" s="1"/>
  <c r="N89" i="323" s="1"/>
  <c r="D279" i="5" s="1"/>
  <c r="L86" i="250"/>
  <c r="L85" i="224"/>
  <c r="N86" i="224" s="1"/>
  <c r="N88" i="224" s="1"/>
  <c r="D185" i="5" s="1"/>
  <c r="L84" i="132"/>
  <c r="L83" i="131"/>
  <c r="L83" i="127"/>
  <c r="L83" i="129"/>
  <c r="L84" i="129"/>
  <c r="L85" i="129"/>
  <c r="L84" i="52"/>
  <c r="L85" i="52"/>
  <c r="L83" i="52"/>
  <c r="L85" i="306"/>
  <c r="N79" i="337"/>
  <c r="N75" i="229"/>
  <c r="L80" i="229" s="1"/>
  <c r="L84" i="26"/>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79" i="239" s="1"/>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6" i="251"/>
  <c r="N78" i="145"/>
  <c r="L85" i="145" s="1"/>
  <c r="L84" i="216"/>
  <c r="L83" i="216"/>
  <c r="L83" i="128"/>
  <c r="L83" i="125"/>
  <c r="L84" i="125"/>
  <c r="L84" i="124"/>
  <c r="N86" i="124" s="1"/>
  <c r="N88" i="124" s="1"/>
  <c r="D113" i="5" s="1"/>
  <c r="L85" i="110"/>
  <c r="L86" i="364"/>
  <c r="L84" i="364"/>
  <c r="L85" i="364"/>
  <c r="L86" i="363"/>
  <c r="L85" i="363"/>
  <c r="L85" i="354"/>
  <c r="L86" i="354"/>
  <c r="L84" i="354"/>
  <c r="N85" i="289"/>
  <c r="N87" i="289" s="1"/>
  <c r="D245"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5"/>
  <c r="N88" i="65" s="1"/>
  <c r="D56" i="5" s="1"/>
  <c r="L83" i="56"/>
  <c r="L84" i="56"/>
  <c r="N86" i="51"/>
  <c r="N88" i="51" s="1"/>
  <c r="D43" i="5" s="1"/>
  <c r="L83" i="38"/>
  <c r="N86" i="28"/>
  <c r="N88" i="28" s="1"/>
  <c r="D20" i="5" s="1"/>
  <c r="L83" i="24"/>
  <c r="L84" i="24"/>
  <c r="L85" i="18"/>
  <c r="L83" i="18"/>
  <c r="L85" i="15"/>
  <c r="L83" i="15"/>
  <c r="N78" i="12"/>
  <c r="L85" i="12" s="1"/>
  <c r="N79" i="311" l="1"/>
  <c r="L84" i="311" s="1"/>
  <c r="N82" i="174"/>
  <c r="L89" i="174" s="1"/>
  <c r="N69" i="183"/>
  <c r="N82" i="183" s="1"/>
  <c r="L88" i="183" s="1"/>
  <c r="N79" i="314"/>
  <c r="N64" i="297"/>
  <c r="N77" i="297" s="1"/>
  <c r="L82" i="297" s="1"/>
  <c r="N69" i="164"/>
  <c r="N82" i="164" s="1"/>
  <c r="N70" i="176"/>
  <c r="N83" i="176" s="1"/>
  <c r="L88" i="176" s="1"/>
  <c r="N70" i="157"/>
  <c r="N83" i="157" s="1"/>
  <c r="L90" i="157" s="1"/>
  <c r="N86" i="208"/>
  <c r="N88" i="208" s="1"/>
  <c r="D119" i="5" s="1"/>
  <c r="L85" i="69"/>
  <c r="L84" i="30"/>
  <c r="N86" i="131"/>
  <c r="N88" i="131" s="1"/>
  <c r="D122" i="5" s="1"/>
  <c r="L89" i="282"/>
  <c r="L85" i="147"/>
  <c r="N86" i="226"/>
  <c r="N88" i="226" s="1"/>
  <c r="D187" i="5" s="1"/>
  <c r="L85" i="254"/>
  <c r="N87" i="321"/>
  <c r="N89" i="321" s="1"/>
  <c r="D277" i="5" s="1"/>
  <c r="L84" i="332"/>
  <c r="L84" i="75"/>
  <c r="L85" i="262"/>
  <c r="L83" i="102"/>
  <c r="N83" i="155"/>
  <c r="L88" i="155" s="1"/>
  <c r="N79" i="313"/>
  <c r="L84" i="313" s="1"/>
  <c r="N69" i="172"/>
  <c r="N82" i="172" s="1"/>
  <c r="L88" i="172" s="1"/>
  <c r="L84" i="298"/>
  <c r="L84" i="286"/>
  <c r="L83" i="286"/>
  <c r="L86" i="241"/>
  <c r="N79" i="318"/>
  <c r="L86" i="318" s="1"/>
  <c r="L85" i="27"/>
  <c r="L84" i="27"/>
  <c r="L84" i="142"/>
  <c r="L86" i="262"/>
  <c r="L83" i="59"/>
  <c r="N87" i="356"/>
  <c r="N89" i="356" s="1"/>
  <c r="D308" i="5" s="1"/>
  <c r="L86" i="256"/>
  <c r="L84" i="135"/>
  <c r="N86" i="135" s="1"/>
  <c r="N88" i="135" s="1"/>
  <c r="D126" i="5" s="1"/>
  <c r="N87" i="343"/>
  <c r="N89" i="343" s="1"/>
  <c r="D296" i="5" s="1"/>
  <c r="L85" i="336"/>
  <c r="L83" i="105"/>
  <c r="L85" i="92"/>
  <c r="L85" i="240"/>
  <c r="N86" i="43"/>
  <c r="N88" i="43" s="1"/>
  <c r="D34" i="5" s="1"/>
  <c r="L83" i="30"/>
  <c r="L85" i="275"/>
  <c r="L88" i="282"/>
  <c r="L83" i="25"/>
  <c r="L84" i="25"/>
  <c r="L85" i="41"/>
  <c r="L86" i="275"/>
  <c r="L82" i="284"/>
  <c r="N86" i="123"/>
  <c r="N88" i="123" s="1"/>
  <c r="D114" i="5" s="1"/>
  <c r="N86" i="130"/>
  <c r="N88" i="130" s="1"/>
  <c r="D121" i="5" s="1"/>
  <c r="L83" i="284"/>
  <c r="L84" i="103"/>
  <c r="L87" i="274"/>
  <c r="N85" i="74"/>
  <c r="N87" i="74" s="1"/>
  <c r="D65" i="5" s="1"/>
  <c r="N86" i="63"/>
  <c r="N88" i="63" s="1"/>
  <c r="D54" i="5" s="1"/>
  <c r="L84" i="19"/>
  <c r="L83" i="19"/>
  <c r="L84" i="342"/>
  <c r="N87" i="340"/>
  <c r="N89" i="340" s="1"/>
  <c r="D294" i="5" s="1"/>
  <c r="N86" i="58"/>
  <c r="N88" i="58" s="1"/>
  <c r="D49" i="5" s="1"/>
  <c r="N86" i="21"/>
  <c r="N88" i="21" s="1"/>
  <c r="D13" i="5" s="1"/>
  <c r="N70" i="178"/>
  <c r="N83" i="178" s="1"/>
  <c r="L89" i="178" s="1"/>
  <c r="N69" i="180"/>
  <c r="N82" i="180" s="1"/>
  <c r="N90" i="218"/>
  <c r="N92" i="218" s="1"/>
  <c r="D180" i="5" s="1"/>
  <c r="L87" i="232"/>
  <c r="L86" i="232"/>
  <c r="L84" i="215"/>
  <c r="L85" i="215"/>
  <c r="L85" i="100"/>
  <c r="L84" i="100"/>
  <c r="L84" i="38"/>
  <c r="L85" i="138"/>
  <c r="L85" i="142"/>
  <c r="L83" i="75"/>
  <c r="N85" i="75" s="1"/>
  <c r="N87" i="75" s="1"/>
  <c r="D66" i="5" s="1"/>
  <c r="L83" i="302"/>
  <c r="L85" i="241"/>
  <c r="L82" i="302"/>
  <c r="L86" i="332"/>
  <c r="N87" i="332" s="1"/>
  <c r="N89" i="332" s="1"/>
  <c r="D286" i="5" s="1"/>
  <c r="L92" i="221"/>
  <c r="N87" i="328"/>
  <c r="N89" i="328" s="1"/>
  <c r="D282" i="5" s="1"/>
  <c r="L91" i="221"/>
  <c r="L83" i="26"/>
  <c r="N86" i="26" s="1"/>
  <c r="N88" i="26" s="1"/>
  <c r="D18" i="5" s="1"/>
  <c r="L85" i="105"/>
  <c r="L83" i="92"/>
  <c r="L82" i="286"/>
  <c r="N85" i="286" s="1"/>
  <c r="N87" i="286" s="1"/>
  <c r="D243" i="5" s="1"/>
  <c r="L84" i="102"/>
  <c r="N90" i="219"/>
  <c r="N92" i="219" s="1"/>
  <c r="D181" i="5" s="1"/>
  <c r="L86" i="254"/>
  <c r="N87" i="254" s="1"/>
  <c r="N89" i="254" s="1"/>
  <c r="D214" i="5" s="1"/>
  <c r="N87" i="371"/>
  <c r="N89" i="371" s="1"/>
  <c r="D293" i="5" s="1"/>
  <c r="N86" i="121"/>
  <c r="N88" i="121" s="1"/>
  <c r="D111" i="5" s="1"/>
  <c r="N85" i="303"/>
  <c r="N87" i="303" s="1"/>
  <c r="D259" i="5" s="1"/>
  <c r="N87" i="339"/>
  <c r="N89" i="339" s="1"/>
  <c r="D292" i="5" s="1"/>
  <c r="N87" i="327"/>
  <c r="N89" i="327" s="1"/>
  <c r="D281" i="5" s="1"/>
  <c r="N86" i="46"/>
  <c r="N88" i="46" s="1"/>
  <c r="D38" i="5" s="1"/>
  <c r="L84" i="333"/>
  <c r="L86" i="333"/>
  <c r="L85" i="232"/>
  <c r="L85" i="213"/>
  <c r="L84" i="147"/>
  <c r="N86" i="147" s="1"/>
  <c r="N88" i="147" s="1"/>
  <c r="D137" i="5" s="1"/>
  <c r="L83" i="215"/>
  <c r="L84" i="346"/>
  <c r="L84" i="365"/>
  <c r="N86" i="132"/>
  <c r="N88" i="132" s="1"/>
  <c r="D123" i="5" s="1"/>
  <c r="L86" i="240"/>
  <c r="N87" i="240" s="1"/>
  <c r="N89" i="240" s="1"/>
  <c r="D200" i="5" s="1"/>
  <c r="L86" i="365"/>
  <c r="N89" i="50"/>
  <c r="N91" i="50" s="1"/>
  <c r="D42" i="5" s="1"/>
  <c r="L85" i="135"/>
  <c r="L82" i="298"/>
  <c r="N85" i="298" s="1"/>
  <c r="N87" i="298" s="1"/>
  <c r="D254" i="5" s="1"/>
  <c r="L84" i="251"/>
  <c r="N87" i="251" s="1"/>
  <c r="N89" i="251" s="1"/>
  <c r="D211" i="5"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5" i="294"/>
  <c r="L84" i="294"/>
  <c r="L83" i="96"/>
  <c r="N86" i="128"/>
  <c r="N88" i="128" s="1"/>
  <c r="D120" i="5" s="1"/>
  <c r="L84" i="213"/>
  <c r="N78" i="60"/>
  <c r="L84" i="60" s="1"/>
  <c r="L85" i="256"/>
  <c r="N87" i="347"/>
  <c r="N89" i="347" s="1"/>
  <c r="D300" i="5" s="1"/>
  <c r="L84" i="325"/>
  <c r="L84" i="53"/>
  <c r="N86" i="34"/>
  <c r="N88" i="34" s="1"/>
  <c r="D26" i="5" s="1"/>
  <c r="L85" i="334"/>
  <c r="L85" i="59"/>
  <c r="N86" i="59" s="1"/>
  <c r="N88" i="59" s="1"/>
  <c r="D50" i="5" s="1"/>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9" i="268"/>
  <c r="N86" i="27"/>
  <c r="N88" i="27" s="1"/>
  <c r="D19" i="5" s="1"/>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4" i="297"/>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8"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N85" i="284"/>
  <c r="N87" i="284" s="1"/>
  <c r="D241" i="5" s="1"/>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N87" i="342"/>
  <c r="N89" i="342" s="1"/>
  <c r="D295"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N86" i="69" s="1"/>
  <c r="N88" i="69" s="1"/>
  <c r="D60" i="5" s="1"/>
  <c r="L87" i="181"/>
  <c r="L83" i="145"/>
  <c r="L84" i="193"/>
  <c r="L86" i="193"/>
  <c r="L82" i="229"/>
  <c r="L90" i="248"/>
  <c r="L94" i="252"/>
  <c r="L85" i="44"/>
  <c r="L83" i="44"/>
  <c r="L84" i="44"/>
  <c r="L84" i="337"/>
  <c r="L86" i="337"/>
  <c r="L85" i="337"/>
  <c r="L90" i="280"/>
  <c r="L88" i="280"/>
  <c r="L89" i="280"/>
  <c r="L89" i="189"/>
  <c r="L84" i="287"/>
  <c r="L83" i="287"/>
  <c r="L82" i="287"/>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6" i="239"/>
  <c r="L84" i="351"/>
  <c r="L86" i="351"/>
  <c r="L85" i="351"/>
  <c r="L86" i="317"/>
  <c r="L85" i="317"/>
  <c r="L84" i="317"/>
  <c r="L86" i="320"/>
  <c r="L85" i="320"/>
  <c r="L84" i="320"/>
  <c r="L84" i="350"/>
  <c r="L86" i="350"/>
  <c r="L85" i="350"/>
  <c r="L85" i="330"/>
  <c r="L86" i="330"/>
  <c r="N86" i="18"/>
  <c r="N88" i="18" s="1"/>
  <c r="D10" i="5" s="1"/>
  <c r="N86" i="110"/>
  <c r="N88" i="110" s="1"/>
  <c r="D100" i="5" s="1"/>
  <c r="L85" i="318"/>
  <c r="L88" i="181"/>
  <c r="L84" i="145"/>
  <c r="L89" i="186"/>
  <c r="L83" i="192"/>
  <c r="L85" i="239"/>
  <c r="L89" i="187"/>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7" i="364"/>
  <c r="N89" i="364" s="1"/>
  <c r="D314" i="5" s="1"/>
  <c r="N86" i="73"/>
  <c r="N88" i="73" s="1"/>
  <c r="D64" i="5" s="1"/>
  <c r="N87" i="354"/>
  <c r="N89" i="354" s="1"/>
  <c r="D306" i="5" s="1"/>
  <c r="N86" i="38"/>
  <c r="N88" i="38" s="1"/>
  <c r="D29" i="5" s="1"/>
  <c r="N86" i="24"/>
  <c r="N88" i="24" s="1"/>
  <c r="D16" i="5" s="1"/>
  <c r="N86" i="15"/>
  <c r="N88" i="15" s="1"/>
  <c r="D7" i="5" s="1"/>
  <c r="L83" i="12"/>
  <c r="L84" i="12"/>
  <c r="L89" i="157" l="1"/>
  <c r="L90" i="176"/>
  <c r="N88" i="232"/>
  <c r="N90" i="232" s="1"/>
  <c r="D192" i="5" s="1"/>
  <c r="N86" i="30"/>
  <c r="N88" i="30" s="1"/>
  <c r="D22" i="5" s="1"/>
  <c r="L88" i="157"/>
  <c r="N91" i="157" s="1"/>
  <c r="N93" i="157" s="1"/>
  <c r="D145" i="5" s="1"/>
  <c r="L89" i="176"/>
  <c r="L84" i="318"/>
  <c r="N86" i="138"/>
  <c r="N88" i="138" s="1"/>
  <c r="D129" i="5" s="1"/>
  <c r="L83" i="297"/>
  <c r="N86" i="102"/>
  <c r="N88" i="102" s="1"/>
  <c r="D92" i="5" s="1"/>
  <c r="N87" i="336"/>
  <c r="N89" i="336" s="1"/>
  <c r="D290" i="5" s="1"/>
  <c r="N86" i="103"/>
  <c r="N88" i="103" s="1"/>
  <c r="D93" i="5" s="1"/>
  <c r="L86" i="313"/>
  <c r="N87" i="313" s="1"/>
  <c r="N89" i="313" s="1"/>
  <c r="D269" i="5" s="1"/>
  <c r="L85" i="313"/>
  <c r="N86" i="92"/>
  <c r="N88" i="92" s="1"/>
  <c r="D83" i="5" s="1"/>
  <c r="N91" i="268"/>
  <c r="N93" i="268" s="1"/>
  <c r="D227" i="5" s="1"/>
  <c r="N88" i="274"/>
  <c r="N90" i="274" s="1"/>
  <c r="D232" i="5" s="1"/>
  <c r="N86" i="41"/>
  <c r="N88" i="41" s="1"/>
  <c r="D32" i="5" s="1"/>
  <c r="N86" i="142"/>
  <c r="N88" i="142" s="1"/>
  <c r="D134" i="5" s="1"/>
  <c r="N87" i="262"/>
  <c r="N89" i="262" s="1"/>
  <c r="D221" i="5" s="1"/>
  <c r="L90" i="178"/>
  <c r="N87" i="256"/>
  <c r="N89" i="256" s="1"/>
  <c r="D215" i="5" s="1"/>
  <c r="N86" i="100"/>
  <c r="N88" i="100" s="1"/>
  <c r="D90" i="5" s="1"/>
  <c r="N86" i="140"/>
  <c r="N88" i="140" s="1"/>
  <c r="D132" i="5" s="1"/>
  <c r="N86" i="25"/>
  <c r="N88" i="25" s="1"/>
  <c r="D17" i="5" s="1"/>
  <c r="N86" i="80"/>
  <c r="N88" i="80" s="1"/>
  <c r="D71" i="5" s="1"/>
  <c r="N86" i="231"/>
  <c r="N88" i="231" s="1"/>
  <c r="D191" i="5" s="1"/>
  <c r="N87" i="241"/>
  <c r="N89" i="241" s="1"/>
  <c r="D201" i="5" s="1"/>
  <c r="N86" i="105"/>
  <c r="N88" i="105" s="1"/>
  <c r="D95" i="5" s="1"/>
  <c r="N91" i="249"/>
  <c r="N93" i="249" s="1"/>
  <c r="D209" i="5" s="1"/>
  <c r="N85" i="302"/>
  <c r="N87" i="302" s="1"/>
  <c r="N86" i="149"/>
  <c r="N88" i="149" s="1"/>
  <c r="D135" i="5" s="1"/>
  <c r="N87" i="365"/>
  <c r="N89" i="365" s="1"/>
  <c r="D315" i="5" s="1"/>
  <c r="N88" i="275"/>
  <c r="N90" i="275" s="1"/>
  <c r="D233" i="5" s="1"/>
  <c r="N93" i="221"/>
  <c r="N95" i="221" s="1"/>
  <c r="D184" i="5" s="1"/>
  <c r="N87" i="333"/>
  <c r="N89" i="333" s="1"/>
  <c r="D287" i="5" s="1"/>
  <c r="N87" i="264"/>
  <c r="N89" i="264" s="1"/>
  <c r="D223" i="5" s="1"/>
  <c r="N86" i="99"/>
  <c r="N88" i="99" s="1"/>
  <c r="D89" i="5" s="1"/>
  <c r="N86" i="53"/>
  <c r="N88" i="53" s="1"/>
  <c r="D45" i="5" s="1"/>
  <c r="N86" i="29"/>
  <c r="N88" i="29" s="1"/>
  <c r="D21" i="5" s="1"/>
  <c r="N87" i="235"/>
  <c r="N89" i="235" s="1"/>
  <c r="D195" i="5" s="1"/>
  <c r="N87" i="238"/>
  <c r="N89" i="238" s="1"/>
  <c r="D198" i="5" s="1"/>
  <c r="N86" i="33"/>
  <c r="N88" i="33" s="1"/>
  <c r="D25" i="5" s="1"/>
  <c r="L87" i="189"/>
  <c r="N82" i="227"/>
  <c r="N84" i="227" s="1"/>
  <c r="D188" i="5" s="1"/>
  <c r="N90" i="217"/>
  <c r="N92" i="217" s="1"/>
  <c r="D179" i="5" s="1"/>
  <c r="N87" i="295"/>
  <c r="N89" i="295" s="1"/>
  <c r="D251" i="5" s="1"/>
  <c r="N86" i="96"/>
  <c r="N88" i="96" s="1"/>
  <c r="D86" i="5" s="1"/>
  <c r="N86" i="214"/>
  <c r="N88" i="214" s="1"/>
  <c r="D176" i="5" s="1"/>
  <c r="N85" i="325"/>
  <c r="N87" i="325" s="1"/>
  <c r="D280" i="5" s="1"/>
  <c r="N86" i="215"/>
  <c r="N88" i="215" s="1"/>
  <c r="D177" i="5" s="1"/>
  <c r="N86" i="213"/>
  <c r="N88" i="213" s="1"/>
  <c r="D175" i="5" s="1"/>
  <c r="N86" i="88"/>
  <c r="N88" i="88" s="1"/>
  <c r="D79" i="5" s="1"/>
  <c r="L83" i="60"/>
  <c r="N86" i="209"/>
  <c r="N88" i="209" s="1"/>
  <c r="D131" i="5" s="1"/>
  <c r="N86" i="83"/>
  <c r="N88" i="83" s="1"/>
  <c r="D74"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0" i="189"/>
  <c r="N92" i="189" s="1"/>
  <c r="D169"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8" l="1"/>
  <c r="N93" i="158" s="1"/>
  <c r="D146" i="5" s="1"/>
  <c r="N86" i="60"/>
  <c r="N88" i="60" s="1"/>
  <c r="D51"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M51" authorId="0" shapeId="0" xr:uid="{00000000-0006-0000-1F00-000001000000}">
      <text>
        <r>
          <rPr>
            <b/>
            <sz val="10"/>
            <color indexed="81"/>
            <rFont val="Tahoma"/>
            <family val="2"/>
          </rPr>
          <t>Jorge antonio Mantilla Puerto:</t>
        </r>
        <r>
          <rPr>
            <sz val="10"/>
            <color indexed="81"/>
            <rFont val="Tahoma"/>
            <family val="2"/>
          </rPr>
          <t xml:space="preserve">
Muy alto respecto a 2017-2, que fue de $28.410,92.
Preguntar en Subdirecion Medio Ambiente el precio</t>
        </r>
      </text>
    </comment>
  </commentList>
</comments>
</file>

<file path=xl/sharedStrings.xml><?xml version="1.0" encoding="utf-8"?>
<sst xmlns="http://schemas.openxmlformats.org/spreadsheetml/2006/main" count="38556" uniqueCount="2344">
  <si>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</si>
  <si>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</si>
  <si>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</si>
  <si>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</si>
  <si>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</si>
  <si>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</si>
  <si>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</si>
  <si>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</si>
  <si>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</si>
  <si>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</si>
  <si>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</si>
  <si>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</si>
  <si>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</si>
  <si>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</si>
  <si>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</si>
  <si>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</si>
  <si>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</si>
  <si>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</si>
  <si>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</si>
  <si>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</si>
  <si>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</si>
  <si>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</si>
  <si>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</si>
  <si>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</si>
  <si>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</si>
  <si>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</si>
  <si>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</si>
  <si>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</si>
  <si>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</si>
  <si>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</si>
  <si>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</si>
  <si>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</si>
  <si>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</si>
  <si>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</si>
  <si>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</si>
  <si>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</si>
  <si>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</si>
  <si>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</si>
  <si>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</si>
  <si>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</si>
  <si>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</si>
  <si>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</si>
  <si>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</si>
  <si>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</si>
  <si>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</si>
  <si>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</si>
  <si>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</si>
  <si>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</si>
  <si>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</si>
  <si>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</si>
  <si>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</si>
  <si>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</si>
  <si>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</si>
  <si>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</si>
  <si>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</si>
  <si>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</si>
  <si>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</si>
  <si>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</si>
  <si>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</si>
  <si>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</si>
  <si>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</si>
  <si>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</si>
  <si>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</si>
  <si>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</si>
  <si>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</si>
  <si>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</si>
  <si>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</si>
  <si>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</si>
  <si>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</si>
  <si>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</si>
  <si>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</si>
  <si>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</si>
  <si>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</si>
  <si>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</si>
  <si>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</si>
  <si>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</si>
  <si>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</si>
  <si>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</si>
  <si>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</si>
  <si>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</si>
  <si>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</si>
  <si>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</si>
  <si>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</si>
  <si>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</si>
  <si>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</si>
  <si>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</si>
  <si>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</si>
  <si>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</si>
  <si>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</si>
  <si>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</si>
  <si>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</si>
  <si>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</si>
  <si>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</si>
  <si>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</si>
  <si>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</si>
  <si>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</si>
  <si>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</si>
  <si>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</si>
  <si>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</si>
  <si>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</si>
  <si>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</si>
  <si>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</si>
  <si>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</si>
  <si>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</si>
  <si>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</si>
  <si>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</si>
  <si>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</si>
  <si>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</si>
  <si>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</si>
  <si>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</si>
  <si>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</si>
  <si>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</si>
  <si>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</si>
  <si>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</si>
  <si>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</si>
  <si>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</si>
  <si>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</si>
  <si>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</si>
  <si>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</si>
  <si>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</si>
  <si>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</si>
  <si>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</si>
  <si>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</si>
  <si>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</si>
  <si>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</si>
  <si>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</si>
  <si>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</si>
  <si>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</si>
  <si>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</si>
  <si>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</si>
  <si>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</si>
  <si>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</si>
  <si>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</si>
  <si>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</si>
  <si>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</si>
  <si>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</si>
  <si>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</si>
  <si>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</si>
  <si>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</si>
  <si>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</si>
  <si>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</si>
  <si>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</si>
  <si>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</si>
  <si>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</si>
  <si>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</si>
  <si>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</si>
  <si>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</si>
  <si>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</si>
  <si>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</si>
  <si>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</si>
  <si>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</si>
  <si>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</si>
  <si>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</si>
  <si>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</si>
  <si>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</si>
  <si>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</si>
  <si>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</si>
  <si>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</si>
  <si>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</si>
  <si>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</si>
  <si>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</si>
  <si>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</si>
  <si>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</si>
  <si>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</si>
  <si>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</si>
  <si>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</si>
  <si>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</si>
  <si>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</si>
  <si>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</si>
  <si>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</si>
  <si>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</si>
  <si>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</si>
  <si>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</si>
  <si>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</si>
  <si>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</si>
  <si>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</si>
  <si>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</si>
  <si>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</si>
  <si>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</si>
  <si>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</si>
  <si>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</si>
  <si>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</si>
  <si>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</si>
  <si>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</si>
  <si>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</si>
  <si>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</si>
  <si>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</si>
  <si>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</si>
  <si>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</si>
  <si>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</si>
  <si>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</si>
  <si>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</si>
  <si>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</si>
  <si>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</si>
  <si>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</si>
  <si>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</si>
  <si>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</si>
  <si>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</si>
  <si>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</si>
  <si>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</si>
  <si>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</si>
  <si>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</si>
  <si>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</si>
  <si>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</si>
  <si>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</si>
  <si>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</si>
  <si>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</si>
  <si>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</si>
  <si>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</si>
  <si>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</si>
  <si>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</si>
  <si>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</si>
  <si>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</si>
  <si>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</si>
  <si>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</si>
  <si>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</si>
  <si>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</si>
  <si>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</si>
  <si>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</si>
  <si>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</si>
  <si>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</si>
  <si>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</si>
  <si>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</si>
  <si>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</si>
  <si>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</si>
  <si>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</si>
  <si>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</si>
  <si>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</si>
  <si>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</si>
  <si>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</si>
  <si>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</si>
  <si>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</si>
  <si>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</si>
  <si>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</si>
  <si>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</si>
  <si>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</si>
  <si>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</si>
  <si>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</si>
  <si>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</si>
  <si>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</si>
  <si>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</si>
  <si>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</si>
  <si>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</si>
  <si>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</si>
  <si>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</si>
  <si>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</si>
  <si>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</si>
  <si>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</si>
  <si>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</si>
  <si>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</si>
  <si>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</si>
  <si>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</si>
  <si>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</si>
  <si>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</si>
  <si>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</si>
  <si>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</si>
  <si>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</si>
  <si>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</si>
  <si>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</si>
  <si>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</si>
  <si>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</si>
  <si>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</si>
  <si>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</si>
  <si>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</si>
  <si>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</si>
  <si>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</si>
  <si>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</si>
  <si>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</si>
  <si>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</si>
  <si>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</si>
  <si>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</si>
  <si>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</si>
  <si>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</si>
  <si>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</si>
  <si>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</si>
  <si>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</si>
  <si>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</si>
  <si>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</si>
  <si>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</si>
  <si>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</si>
  <si>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</si>
  <si>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</si>
  <si>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</si>
  <si>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</si>
  <si>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</si>
  <si>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</si>
  <si>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</si>
  <si>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</si>
  <si>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</si>
  <si>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</si>
  <si>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</si>
  <si>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</si>
  <si>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</si>
  <si>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</si>
  <si>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</si>
  <si>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</si>
  <si>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</si>
  <si>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</si>
  <si>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</si>
  <si>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</si>
  <si>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</si>
  <si>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</si>
  <si>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</si>
  <si>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</si>
  <si>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</si>
  <si>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</si>
  <si>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</si>
  <si>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</si>
  <si>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</si>
  <si>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</si>
  <si>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</si>
  <si>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</si>
  <si>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</si>
  <si>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</si>
  <si>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</si>
  <si>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</si>
  <si>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</si>
  <si>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</si>
  <si>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</si>
  <si>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</si>
  <si>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</si>
  <si>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</si>
  <si>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</si>
  <si>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</si>
  <si>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</si>
  <si>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</si>
  <si>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</si>
  <si>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</si>
  <si>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</si>
  <si>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</si>
  <si>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</si>
  <si>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</si>
  <si>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</si>
  <si>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</si>
  <si>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</si>
  <si>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</si>
  <si>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</si>
  <si>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</si>
  <si>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</si>
  <si>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</si>
  <si>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</si>
  <si>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</si>
  <si>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</si>
  <si>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</si>
  <si>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</si>
  <si>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</si>
  <si>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</si>
  <si>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</si>
  <si>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</si>
  <si>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</si>
  <si>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</si>
  <si>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</si>
  <si>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</si>
  <si>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</si>
  <si>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</si>
  <si>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</si>
  <si>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</si>
  <si>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</si>
  <si>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</si>
  <si>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</si>
  <si>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</si>
  <si>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</si>
  <si>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</si>
  <si>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</si>
  <si>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</si>
  <si>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</si>
  <si>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</si>
  <si>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</si>
  <si>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</si>
  <si>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</si>
  <si>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</si>
  <si>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</si>
  <si>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</si>
  <si>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</si>
  <si>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</si>
  <si>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</si>
  <si>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</si>
  <si>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</si>
  <si>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</si>
  <si>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</si>
  <si>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</si>
  <si>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</si>
  <si>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</si>
  <si>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</si>
  <si>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</si>
  <si>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</si>
  <si>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</si>
  <si>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</si>
  <si>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</si>
  <si>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</si>
  <si>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</si>
  <si>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</si>
  <si>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</si>
  <si>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</si>
  <si>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</si>
  <si>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</si>
  <si>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</si>
  <si>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</si>
  <si>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</si>
  <si>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</si>
  <si>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</si>
  <si>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</si>
  <si>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</si>
  <si>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</si>
  <si>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</si>
  <si>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</si>
  <si>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</si>
  <si>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</si>
  <si>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</si>
  <si>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</si>
  <si>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</si>
  <si>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</si>
  <si>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</si>
  <si>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</si>
  <si>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</si>
  <si>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</si>
  <si>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</si>
  <si>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</si>
  <si>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</si>
  <si>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</si>
  <si>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</si>
  <si>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</si>
  <si>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</si>
  <si>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</si>
  <si>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</si>
  <si>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</si>
  <si>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</si>
  <si>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</si>
  <si>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</si>
  <si>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</si>
  <si>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</si>
  <si>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</si>
  <si>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</si>
  <si>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</si>
  <si>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</si>
  <si>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</si>
  <si>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</si>
  <si>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</si>
  <si>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</si>
  <si>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</si>
  <si>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</si>
  <si>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</si>
  <si>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</si>
  <si>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</si>
  <si>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</si>
  <si>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</si>
  <si>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</si>
  <si>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</si>
  <si>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</si>
  <si>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</si>
  <si>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</si>
  <si>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</si>
  <si>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</si>
  <si>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</si>
  <si>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</si>
  <si>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</si>
  <si>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</si>
  <si>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</si>
  <si>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</si>
  <si>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</si>
  <si>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</si>
  <si>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</si>
  <si>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</si>
  <si>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</si>
  <si>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</si>
  <si>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</si>
  <si>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</si>
  <si>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</si>
  <si>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</si>
  <si>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</si>
  <si>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</si>
  <si>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</si>
  <si>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</si>
  <si>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</si>
  <si>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</si>
  <si>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</si>
  <si>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</si>
  <si>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</si>
  <si>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</si>
  <si>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</si>
  <si>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</si>
  <si>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</si>
  <si>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</si>
  <si>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</si>
  <si>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</si>
  <si>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</si>
  <si>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</si>
  <si>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</si>
  <si>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</si>
  <si>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</si>
  <si>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</si>
  <si>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</si>
  <si>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</si>
  <si>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</si>
  <si>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</si>
  <si>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</si>
  <si>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</si>
  <si>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</si>
  <si>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</si>
  <si>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</si>
  <si>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</si>
  <si>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</si>
  <si>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</si>
  <si>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</si>
  <si>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</si>
  <si>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</si>
  <si>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</si>
  <si>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</si>
  <si>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</si>
  <si>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</si>
  <si>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</si>
  <si>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</si>
  <si>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</si>
  <si>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</si>
  <si>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</si>
  <si>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</si>
  <si>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</si>
  <si>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</si>
  <si>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</si>
  <si>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</si>
  <si>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</si>
  <si>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</si>
  <si>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</si>
  <si>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</si>
  <si>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</si>
  <si>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</si>
  <si>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</si>
  <si>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</si>
  <si>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</si>
  <si>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</si>
  <si>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</si>
  <si>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</si>
  <si>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</si>
  <si>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</si>
  <si>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</si>
  <si>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</si>
  <si>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</si>
  <si>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</si>
  <si>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</si>
  <si>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</si>
  <si>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</si>
  <si>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</si>
  <si>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</si>
  <si>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</si>
  <si>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</si>
  <si>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</si>
  <si>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</si>
  <si>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</si>
  <si>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</si>
  <si>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</si>
  <si>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</si>
  <si>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</si>
  <si>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</si>
  <si>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</si>
  <si>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</si>
  <si>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</si>
  <si>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</si>
  <si>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</si>
  <si>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</si>
  <si>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</si>
  <si>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</si>
  <si>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</si>
  <si>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</si>
  <si>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</si>
  <si>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</si>
  <si>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</si>
  <si>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</si>
  <si>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</si>
  <si>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</si>
  <si>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</si>
  <si>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</si>
  <si>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</si>
  <si>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</si>
  <si>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</si>
  <si>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</si>
  <si>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</si>
  <si>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</si>
  <si>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</si>
  <si>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</si>
  <si>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</si>
  <si>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</si>
  <si>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</si>
  <si>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</si>
  <si>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</si>
  <si>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</si>
  <si>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</si>
  <si>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</si>
  <si>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</si>
  <si>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</si>
  <si>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</si>
  <si>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</si>
  <si>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</si>
  <si>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</si>
  <si>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</si>
  <si>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</si>
  <si>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</si>
  <si>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</si>
  <si>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</si>
  <si>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</si>
  <si>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</si>
  <si>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</si>
  <si>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</si>
  <si>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</si>
  <si>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</si>
  <si>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</si>
  <si>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</si>
  <si>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</si>
  <si>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</si>
  <si>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</si>
  <si>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</si>
  <si>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</si>
  <si>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</si>
  <si>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</si>
  <si>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</si>
  <si>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</si>
  <si>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</si>
  <si>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</si>
  <si>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</si>
  <si>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</si>
  <si>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</si>
  <si>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</si>
  <si>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</si>
  <si>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</si>
  <si>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</si>
  <si>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</si>
  <si>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</si>
  <si>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</si>
  <si>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</si>
  <si>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</si>
  <si>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</si>
  <si>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</si>
  <si>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</si>
  <si>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</si>
  <si>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</si>
  <si>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</si>
  <si>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</si>
  <si>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</si>
  <si>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</si>
  <si>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</si>
  <si>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</si>
  <si>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</si>
  <si>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</si>
  <si>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</si>
  <si>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</si>
  <si>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</si>
  <si>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</si>
  <si>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</si>
  <si>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</si>
  <si>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</si>
  <si>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</si>
  <si>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</si>
  <si>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</si>
  <si>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</si>
  <si>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</si>
  <si>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</si>
  <si>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</si>
  <si>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</si>
  <si>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</si>
  <si>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</si>
  <si>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</si>
  <si>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</si>
  <si>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</si>
  <si>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</si>
  <si>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</si>
  <si>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</si>
  <si>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</si>
  <si>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</si>
  <si>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</si>
  <si>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</si>
  <si>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</si>
  <si>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</si>
  <si>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</si>
  <si>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</si>
  <si>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</si>
  <si>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</si>
  <si>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</si>
  <si>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</si>
  <si>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</si>
  <si>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</si>
  <si>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</si>
  <si>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</si>
  <si>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</si>
  <si>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</si>
  <si>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</si>
  <si>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</si>
  <si>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</si>
  <si>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</si>
  <si>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</si>
  <si>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</si>
  <si>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</si>
  <si>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</si>
  <si>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</si>
  <si>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</si>
  <si>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</si>
  <si>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</si>
  <si>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</si>
  <si>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</si>
  <si>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</si>
  <si>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</si>
  <si>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</si>
  <si>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</si>
  <si>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</si>
  <si>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</si>
  <si>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</si>
  <si>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</si>
  <si>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</si>
  <si>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</si>
  <si>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</si>
  <si>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</si>
  <si>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</si>
  <si>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</si>
  <si>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</si>
  <si>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</si>
  <si>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</si>
  <si>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</si>
  <si>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</si>
  <si>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</si>
  <si>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</si>
  <si>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</si>
  <si>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</si>
  <si>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</si>
  <si>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</si>
  <si>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</si>
  <si>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</si>
  <si>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</si>
  <si>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</si>
  <si>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</si>
  <si>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</si>
  <si>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</si>
  <si>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</si>
  <si>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</si>
  <si>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</si>
  <si>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</si>
  <si>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</si>
  <si>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</si>
  <si>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</si>
  <si>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</si>
  <si>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</si>
  <si>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</si>
  <si>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</si>
  <si>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</si>
  <si>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</si>
  <si>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</si>
  <si>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</si>
  <si>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</si>
  <si>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</si>
  <si>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</si>
  <si>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</si>
  <si>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</si>
  <si>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</si>
  <si>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</si>
  <si>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</si>
  <si>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</si>
  <si>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</si>
  <si>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</si>
  <si>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</si>
  <si>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</si>
  <si>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</si>
  <si>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</si>
  <si>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</si>
  <si>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</si>
  <si>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</si>
  <si>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</si>
  <si>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</si>
  <si>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</si>
  <si>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</si>
  <si>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</si>
  <si>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</si>
  <si>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</si>
  <si>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</si>
  <si>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</si>
  <si>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</si>
  <si>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</si>
  <si>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</si>
  <si>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</si>
  <si>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</si>
  <si>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</si>
  <si>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</si>
  <si>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</si>
  <si>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</si>
  <si>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</si>
  <si>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</si>
  <si>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</si>
  <si>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</si>
  <si>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</si>
  <si>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</si>
  <si>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</si>
  <si>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</si>
  <si>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</si>
  <si>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</si>
  <si>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</si>
  <si>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</si>
  <si>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</si>
  <si>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</si>
  <si>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</si>
  <si>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</si>
  <si>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</si>
  <si>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</si>
  <si>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</si>
  <si>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</si>
  <si>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</si>
  <si>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</si>
  <si>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</si>
  <si>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</si>
  <si>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</si>
  <si>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</si>
  <si>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</si>
  <si>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</si>
  <si>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</si>
  <si>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</si>
  <si>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</si>
  <si>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</si>
  <si>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</si>
  <si>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</si>
  <si>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</si>
  <si>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</si>
  <si>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</si>
  <si>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</si>
  <si>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</si>
  <si>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</si>
  <si>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</si>
  <si>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</si>
  <si>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</si>
  <si>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</si>
  <si>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</si>
  <si>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</si>
  <si>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</si>
  <si>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</si>
  <si>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</si>
  <si>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</si>
  <si>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</si>
  <si>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</si>
  <si>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</si>
  <si>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</si>
  <si>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</si>
  <si>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</si>
  <si>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</si>
  <si>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</si>
  <si>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</si>
  <si>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</si>
  <si>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</si>
  <si>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</si>
  <si>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</si>
  <si>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</si>
  <si>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</si>
  <si>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</si>
  <si>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</si>
  <si>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</si>
  <si>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</si>
  <si>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</si>
  <si>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</si>
  <si>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</si>
  <si>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</si>
  <si>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</si>
  <si>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</si>
  <si>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</si>
  <si>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</si>
  <si>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</si>
  <si>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</si>
  <si>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</si>
  <si>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</si>
  <si>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</si>
  <si>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</si>
  <si>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</si>
  <si>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</si>
  <si>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</si>
  <si>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</si>
  <si>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</si>
  <si>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</si>
  <si>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</si>
  <si>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</si>
  <si>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</si>
  <si>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</si>
  <si>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</si>
  <si>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</si>
  <si>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</si>
  <si>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</si>
  <si>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</si>
  <si>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</si>
  <si>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</si>
  <si>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</si>
  <si>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</si>
  <si>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</si>
  <si>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</si>
  <si>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</si>
  <si>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</si>
  <si>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</si>
  <si>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</si>
  <si>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</si>
  <si>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</si>
  <si>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</si>
  <si>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</si>
  <si>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</si>
  <si>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</si>
  <si>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</si>
  <si>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</si>
  <si>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</si>
  <si>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</si>
  <si>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</si>
  <si>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</si>
  <si>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</si>
  <si>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</si>
  <si>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</si>
  <si>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</si>
  <si>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</si>
  <si>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</si>
  <si>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</si>
  <si>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</si>
  <si>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</si>
  <si>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</si>
  <si>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</si>
  <si>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</si>
  <si>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</si>
  <si>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</si>
  <si>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</si>
  <si>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</si>
  <si>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</si>
  <si>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</si>
  <si>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</si>
  <si>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</si>
  <si>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</si>
  <si>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</si>
  <si>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</si>
  <si>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</si>
  <si>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</si>
  <si>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</si>
  <si>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</si>
  <si>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</si>
  <si>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</si>
  <si>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</si>
  <si>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</si>
  <si>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</si>
  <si>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</si>
  <si>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</si>
  <si>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</si>
  <si>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</si>
  <si>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</si>
  <si>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</si>
  <si>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</si>
  <si>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</si>
  <si>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</si>
  <si>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</si>
  <si>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</si>
  <si>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</si>
  <si>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</si>
  <si>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</si>
  <si>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</si>
  <si>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</si>
  <si>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</si>
  <si>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</si>
  <si>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</si>
  <si>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</si>
  <si>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</si>
  <si>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</si>
  <si>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</si>
  <si>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</si>
  <si>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</si>
  <si>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</si>
  <si>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</si>
  <si>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</si>
  <si>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</si>
  <si>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</si>
  <si>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</si>
  <si>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</si>
  <si>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</si>
  <si>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</si>
  <si>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</si>
  <si>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</si>
  <si>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</si>
  <si>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</si>
  <si>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</si>
  <si>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</si>
  <si>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</si>
  <si>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</si>
  <si>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</si>
  <si>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</si>
  <si>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</si>
  <si>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</si>
  <si>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</si>
  <si>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</si>
  <si>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</si>
  <si>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</si>
  <si>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</si>
  <si>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</si>
  <si>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</si>
  <si>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</si>
  <si>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</si>
  <si>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</si>
  <si>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</si>
  <si>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</si>
  <si>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</si>
  <si>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</si>
  <si>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</si>
  <si>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</si>
  <si>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</si>
  <si>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</si>
  <si>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</si>
  <si>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</si>
  <si>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</si>
  <si>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</si>
  <si>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</si>
  <si>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</si>
  <si>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</si>
  <si>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</si>
  <si>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</si>
  <si>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</si>
  <si>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</si>
  <si>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</si>
  <si>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</si>
  <si>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</si>
  <si>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</si>
  <si>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</si>
  <si>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</si>
  <si>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</si>
  <si>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</si>
  <si>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</si>
  <si>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</si>
  <si>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</si>
  <si>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</si>
  <si>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</si>
  <si>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</si>
  <si>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</si>
  <si>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</si>
  <si>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</si>
  <si>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</si>
  <si>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</si>
  <si>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</si>
  <si>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</si>
  <si>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</si>
  <si>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</si>
  <si>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</si>
  <si>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</si>
  <si>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</si>
  <si>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</si>
  <si>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</si>
  <si>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</si>
  <si>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</si>
  <si>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</si>
  <si>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</si>
  <si>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</si>
  <si>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</si>
  <si>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</si>
  <si>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</si>
  <si>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</si>
  <si>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</si>
  <si>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</si>
  <si>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</si>
  <si>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</si>
  <si>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</si>
  <si>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</si>
  <si>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</si>
  <si>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</si>
  <si>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</si>
  <si>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</si>
  <si>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</si>
  <si>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</si>
  <si>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</si>
  <si>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</si>
  <si>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</si>
  <si>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</si>
  <si>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</si>
  <si>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</si>
  <si>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</si>
  <si>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</si>
  <si>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</si>
  <si>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</si>
  <si>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</si>
  <si>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</si>
  <si>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</si>
  <si>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</si>
  <si>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</si>
  <si>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</si>
  <si>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</si>
  <si>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</si>
  <si>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</si>
  <si>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</si>
  <si>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</si>
  <si>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</si>
  <si>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</si>
  <si>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</si>
  <si>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</si>
  <si>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</si>
  <si>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</si>
  <si>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</si>
  <si>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</si>
  <si>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</si>
  <si>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</si>
  <si>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</si>
  <si>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</si>
  <si>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</si>
  <si>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</si>
  <si>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</si>
  <si>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</si>
  <si>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</si>
  <si>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</si>
  <si>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</si>
  <si>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</si>
  <si>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</si>
  <si>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</si>
  <si>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</si>
  <si>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</si>
  <si>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</si>
  <si>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</si>
  <si>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</si>
  <si>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</si>
  <si>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</si>
  <si>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</si>
  <si>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</si>
  <si>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</si>
  <si>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</si>
  <si>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</si>
  <si>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</si>
  <si>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</si>
  <si>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</si>
  <si>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</si>
  <si>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</si>
  <si>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</si>
  <si>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</si>
  <si>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</si>
  <si>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</si>
  <si>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</si>
  <si>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</si>
  <si>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</si>
  <si>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</si>
  <si>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</si>
  <si>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</si>
  <si>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</si>
  <si>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</si>
  <si>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</si>
  <si>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</si>
  <si>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</si>
  <si>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</si>
  <si>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</si>
  <si>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</si>
  <si>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</si>
  <si>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</si>
  <si>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</si>
  <si>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</si>
  <si>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</si>
  <si>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</si>
  <si>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</si>
  <si>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</si>
  <si>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</si>
  <si>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</si>
  <si>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</si>
  <si>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</si>
  <si>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</si>
  <si>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</si>
  <si>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</si>
  <si>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</si>
  <si>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</si>
  <si>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</si>
  <si>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</si>
  <si>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</si>
  <si>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</si>
  <si>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</si>
  <si>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</si>
  <si>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</si>
  <si>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</si>
  <si>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</si>
  <si>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</si>
  <si>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</si>
  <si>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</si>
  <si>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</si>
  <si>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</si>
  <si>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</si>
  <si>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</si>
  <si>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</si>
  <si>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</si>
  <si>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</si>
  <si>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</si>
  <si>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</si>
  <si>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</si>
  <si>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</si>
  <si>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</si>
  <si>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</si>
  <si>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</si>
  <si>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</si>
  <si>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</si>
  <si>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</si>
  <si>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</si>
  <si>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</si>
  <si>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</si>
  <si>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</si>
  <si>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</si>
  <si>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</si>
  <si>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</si>
  <si>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</si>
  <si>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</si>
  <si>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</si>
  <si>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</si>
  <si>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</si>
  <si>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</si>
  <si>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</si>
  <si>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</si>
  <si>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</si>
  <si>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</si>
  <si>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</si>
  <si>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</si>
  <si>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</si>
  <si>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</si>
  <si>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</si>
  <si>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</si>
  <si>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</si>
  <si>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</si>
  <si>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</si>
  <si>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</si>
  <si>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</si>
  <si>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</si>
  <si>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</si>
  <si>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</si>
  <si>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</si>
  <si>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</si>
  <si>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</si>
  <si>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</si>
  <si>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</si>
  <si>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</si>
  <si>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</si>
  <si>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</si>
  <si>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</si>
  <si>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</si>
  <si>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</si>
  <si>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</si>
  <si>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</si>
  <si>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</si>
  <si>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</si>
  <si>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</si>
  <si>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</si>
  <si>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</si>
  <si>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</si>
  <si>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</si>
  <si>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</si>
  <si>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</si>
  <si>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</si>
  <si>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</si>
  <si>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</si>
  <si>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</si>
  <si>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</si>
  <si>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</si>
  <si>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</si>
  <si>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</si>
  <si>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</si>
  <si>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</si>
  <si>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</si>
  <si>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</si>
  <si>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</si>
  <si>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</si>
  <si>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</si>
  <si>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</si>
  <si>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</si>
  <si>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</si>
  <si>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</si>
  <si>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</si>
  <si>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</si>
  <si>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</si>
  <si>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</si>
  <si>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</si>
  <si>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</si>
  <si>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</si>
  <si>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</si>
  <si>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</si>
  <si>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</si>
  <si>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</si>
  <si>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</si>
  <si>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</si>
  <si>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</si>
  <si>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</si>
  <si>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</si>
  <si>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</si>
  <si>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</si>
  <si>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</si>
  <si>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</si>
  <si>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</si>
  <si>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</si>
  <si>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</si>
  <si>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</si>
  <si>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</si>
  <si>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</si>
  <si>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</si>
  <si>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</si>
  <si>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</si>
  <si>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</si>
  <si>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</si>
  <si>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</si>
  <si>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</si>
  <si>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</si>
  <si>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</si>
  <si>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</si>
  <si>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</si>
  <si>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</si>
  <si>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</si>
  <si>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</si>
  <si>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</si>
  <si>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</si>
  <si>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</si>
  <si>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</si>
  <si>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</si>
  <si>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</si>
  <si>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</si>
  <si>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</si>
  <si>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</si>
  <si>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</si>
  <si>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</si>
  <si>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</si>
  <si>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</si>
  <si>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</si>
  <si>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</si>
  <si>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</si>
  <si>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</si>
  <si>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</si>
  <si>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</si>
  <si>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</si>
  <si>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</si>
  <si>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</si>
  <si>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</si>
  <si>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</si>
  <si>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</si>
  <si>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</si>
  <si>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</si>
  <si>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</si>
  <si>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</si>
  <si>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</si>
  <si>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</si>
  <si>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</si>
  <si>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</si>
  <si>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</si>
  <si>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</si>
  <si>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</si>
  <si>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</si>
  <si>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</si>
  <si>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</si>
  <si>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</si>
  <si>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</si>
  <si>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</si>
  <si>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</si>
  <si>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</si>
  <si>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</si>
  <si>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</si>
  <si>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</si>
  <si>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</si>
  <si>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</si>
  <si>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</si>
  <si>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</si>
  <si>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</si>
  <si>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</si>
  <si>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</si>
  <si>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</si>
  <si>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</si>
  <si>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</si>
  <si>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</si>
  <si>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</si>
  <si>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</si>
  <si>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</si>
  <si>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</si>
  <si>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</si>
  <si>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</si>
  <si>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</si>
  <si>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</si>
  <si>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</si>
  <si>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</si>
  <si>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</si>
  <si>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</si>
  <si>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</si>
  <si>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</si>
  <si>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</si>
  <si>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</si>
  <si>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</si>
  <si>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</si>
  <si>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</si>
  <si>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</si>
  <si>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</si>
  <si>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</si>
  <si>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</si>
  <si>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</si>
  <si>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</si>
  <si>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</si>
  <si>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</si>
  <si>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</si>
  <si>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</si>
  <si>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</si>
  <si>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</si>
  <si>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</si>
  <si>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</si>
  <si>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</si>
  <si>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</si>
  <si>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</si>
  <si>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</si>
  <si>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</si>
  <si>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</si>
  <si>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</si>
  <si>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</si>
  <si>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</si>
  <si>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</si>
  <si>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</si>
  <si>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</si>
  <si>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</si>
  <si>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</si>
  <si>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</si>
  <si>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</si>
  <si>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</si>
  <si>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</si>
  <si>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</si>
  <si>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</si>
  <si>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</si>
  <si>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</si>
  <si>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</si>
  <si>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</si>
  <si>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</si>
  <si>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</si>
  <si>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</si>
  <si>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</si>
  <si>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</si>
  <si>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</si>
  <si>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</si>
  <si>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</si>
  <si>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</si>
  <si>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</si>
  <si>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</si>
  <si>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</si>
  <si>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</si>
  <si>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</si>
  <si>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</si>
  <si>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</si>
  <si>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</si>
  <si>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</si>
  <si>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</si>
  <si>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</si>
  <si>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</si>
  <si>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</si>
  <si>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</si>
  <si>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</si>
  <si>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</si>
  <si>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</si>
  <si>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</si>
  <si>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</si>
  <si>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</si>
  <si>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</si>
  <si>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</si>
  <si>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</si>
  <si>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</si>
  <si>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</si>
  <si>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</si>
  <si>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</si>
  <si>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</si>
  <si>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</si>
  <si>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</si>
  <si>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</si>
  <si>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</si>
  <si>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</si>
  <si>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</si>
  <si>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</si>
  <si>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</si>
  <si>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</si>
  <si>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</si>
  <si>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</si>
  <si>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</si>
  <si>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</si>
  <si>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</si>
  <si>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</si>
  <si>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</si>
  <si>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</si>
  <si>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</si>
  <si>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</si>
  <si>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</si>
  <si>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</si>
  <si>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</si>
  <si>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</si>
  <si>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</si>
  <si>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</si>
  <si>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</si>
  <si>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</si>
  <si>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</si>
  <si>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</si>
  <si>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</si>
  <si>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</si>
  <si>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</si>
  <si>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</si>
  <si>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</si>
  <si>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</si>
  <si>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</si>
  <si>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</si>
  <si>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</si>
  <si>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</si>
  <si>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</si>
  <si>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</si>
  <si>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</si>
  <si>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</si>
  <si>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</si>
  <si>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</si>
  <si>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</si>
  <si>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</si>
  <si>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</si>
  <si>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</si>
  <si>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</si>
  <si>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</si>
  <si>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</si>
  <si>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</si>
  <si>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</si>
  <si>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</si>
  <si>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</si>
  <si>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</si>
  <si>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</si>
  <si>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</si>
  <si>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</si>
  <si>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</si>
  <si>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</si>
  <si>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</si>
  <si>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</si>
  <si>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</si>
  <si>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</si>
  <si>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</si>
  <si>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</si>
  <si>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</si>
  <si>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</si>
  <si>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</si>
  <si>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</si>
  <si>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</si>
  <si>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</si>
  <si>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</si>
  <si>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</si>
  <si>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</si>
  <si>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</si>
  <si>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</si>
  <si>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</si>
  <si>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</si>
  <si>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</si>
  <si>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</si>
  <si>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</si>
  <si>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</si>
  <si>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</si>
  <si>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</si>
  <si>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</si>
  <si>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</si>
  <si>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</si>
  <si>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</si>
  <si>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</si>
  <si>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</si>
  <si>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</si>
  <si>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</si>
  <si>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</si>
  <si>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</si>
  <si>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</si>
  <si>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</si>
  <si>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</si>
  <si>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</si>
  <si>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</si>
  <si>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</si>
  <si>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</si>
  <si>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</si>
  <si>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</si>
  <si>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</si>
  <si>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</si>
  <si>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</si>
  <si>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</si>
  <si>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</si>
  <si>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</si>
  <si>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</si>
  <si>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</si>
  <si>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</si>
  <si>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</si>
  <si>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</si>
  <si>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</si>
  <si>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</si>
  <si>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</si>
  <si>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</si>
  <si>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</si>
  <si>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</si>
  <si>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</si>
  <si>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</si>
  <si>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</si>
  <si>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</si>
  <si>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</si>
  <si>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</si>
  <si>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</si>
  <si>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</si>
  <si>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</si>
  <si>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</si>
  <si>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</si>
  <si>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</si>
  <si>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</si>
  <si>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</si>
  <si>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</si>
  <si>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</si>
  <si>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</si>
  <si>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</si>
  <si>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</si>
  <si>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</si>
  <si>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</si>
  <si>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</si>
  <si>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</si>
  <si>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</si>
  <si>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</si>
  <si>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</si>
  <si>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</si>
  <si>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</si>
  <si>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</si>
  <si>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</si>
  <si>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</si>
  <si>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</si>
  <si>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</si>
  <si>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</si>
  <si>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</si>
  <si>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</si>
  <si>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</si>
  <si>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</si>
  <si>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</si>
  <si>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</si>
  <si>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</si>
  <si>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</si>
  <si>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</si>
  <si>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</si>
  <si>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</si>
  <si>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</si>
  <si>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</si>
  <si>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</si>
  <si>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</si>
  <si>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</si>
  <si>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</si>
  <si>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</si>
  <si>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</si>
  <si>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</si>
  <si>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</si>
  <si>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</si>
  <si>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</si>
  <si>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</si>
  <si>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</si>
  <si>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</si>
  <si>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</si>
  <si>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</si>
  <si>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</si>
  <si>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</si>
  <si>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</si>
  <si>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</si>
  <si>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</si>
  <si>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</si>
  <si>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</si>
  <si>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</si>
  <si>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</si>
  <si>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</si>
  <si>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</si>
  <si>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</si>
  <si>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</si>
  <si>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</si>
  <si>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</si>
  <si>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</si>
  <si>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</si>
  <si>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</si>
  <si>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</si>
  <si>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</si>
  <si>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</si>
  <si>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</si>
  <si>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</si>
  <si>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</si>
  <si>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</si>
  <si>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</si>
  <si>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</si>
  <si>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</si>
  <si>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</si>
  <si>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</si>
  <si>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</si>
  <si>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</si>
  <si>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</si>
  <si>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</si>
  <si>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</si>
  <si>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</si>
  <si>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</si>
  <si>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</si>
  <si>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</si>
  <si>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</si>
  <si>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</si>
  <si>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</si>
  <si>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</si>
  <si>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</si>
  <si>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</si>
  <si>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</si>
  <si>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</si>
  <si>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</si>
  <si>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</si>
  <si>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</si>
  <si>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</si>
  <si>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</si>
  <si>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</si>
  <si>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</si>
  <si>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</si>
  <si>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</si>
  <si>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</si>
  <si>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</si>
  <si>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</si>
  <si>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</si>
  <si>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</si>
  <si>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</si>
  <si>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</si>
  <si>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</si>
  <si>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</si>
  <si>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</si>
  <si>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</si>
  <si>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</si>
  <si>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</si>
  <si>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</si>
  <si>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</si>
  <si>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</si>
  <si>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</si>
  <si>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</si>
  <si>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</si>
  <si>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</si>
  <si>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</si>
  <si>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</si>
  <si>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</si>
  <si>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</si>
  <si>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</si>
  <si>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</si>
  <si>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</si>
  <si>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</si>
  <si>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</si>
  <si>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</si>
  <si>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</si>
  <si>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</si>
  <si>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</si>
  <si>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</si>
  <si>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</si>
  <si>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</si>
  <si>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</si>
  <si>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</si>
  <si>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</si>
  <si>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</si>
  <si>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</si>
  <si>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</si>
  <si>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</si>
  <si>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</si>
  <si>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</si>
  <si>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</si>
  <si>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</si>
  <si>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</si>
  <si>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</si>
  <si>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</si>
  <si>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</si>
  <si>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</si>
  <si>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</si>
  <si>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</si>
  <si>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</si>
  <si>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</si>
  <si>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</si>
  <si>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</si>
  <si>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</si>
  <si>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</si>
  <si>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</si>
  <si>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</si>
  <si>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</si>
  <si>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</si>
  <si>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</si>
  <si>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</si>
  <si>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</si>
  <si>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</si>
  <si>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</si>
  <si>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</si>
  <si>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</si>
  <si>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</si>
  <si>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</si>
  <si>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</si>
  <si>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</si>
  <si>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</si>
  <si>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</si>
  <si>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</si>
  <si>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</si>
  <si>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</si>
  <si>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</si>
  <si>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</si>
  <si>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</si>
  <si>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</si>
  <si>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</si>
  <si>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</si>
  <si>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</si>
  <si>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</si>
  <si>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</si>
  <si>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</si>
  <si>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</si>
  <si>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</si>
  <si>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</si>
  <si>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</si>
  <si>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</si>
  <si>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</si>
  <si>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</si>
  <si>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</si>
  <si>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</si>
  <si>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</si>
  <si>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</si>
  <si>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</si>
  <si>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</si>
  <si>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</si>
  <si>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</si>
  <si>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</si>
  <si>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</si>
  <si>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</si>
  <si>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</si>
  <si>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</si>
  <si>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</si>
  <si>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</si>
  <si>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</si>
  <si>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</si>
  <si>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</si>
  <si>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</si>
  <si>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</si>
  <si>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</si>
  <si>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</si>
  <si>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</si>
  <si>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</si>
  <si>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</si>
  <si>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</si>
  <si>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</si>
  <si>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</si>
  <si>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</si>
  <si>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</si>
  <si>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</si>
  <si>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</si>
  <si>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</si>
  <si>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</si>
  <si>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</si>
  <si>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</si>
  <si>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</si>
  <si>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</si>
  <si>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</si>
  <si>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</si>
  <si>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</si>
  <si>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</si>
  <si>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</si>
  <si>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</si>
  <si>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</si>
  <si>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</si>
  <si>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</si>
  <si>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</si>
  <si>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</si>
  <si>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</si>
  <si>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</si>
  <si>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</si>
  <si>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</si>
  <si>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</si>
  <si>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</si>
  <si>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</si>
  <si>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</si>
  <si>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</si>
  <si>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</si>
  <si>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</si>
  <si>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</si>
  <si>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</si>
  <si>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</si>
  <si>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</si>
  <si>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</si>
  <si>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</si>
  <si>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</si>
  <si>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</si>
  <si>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</si>
  <si>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</si>
  <si>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</si>
  <si>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</si>
  <si>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</si>
  <si>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</si>
  <si>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</si>
  <si>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</si>
  <si>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</si>
  <si>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</si>
  <si>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</si>
  <si>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</si>
  <si>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</si>
  <si>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</si>
  <si>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</si>
  <si>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</si>
  <si>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</si>
  <si>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</si>
  <si>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</si>
  <si>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</si>
  <si>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</si>
  <si>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</si>
  <si>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</si>
  <si>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</si>
  <si>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</si>
  <si>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</si>
  <si>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</si>
  <si>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</si>
  <si>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</si>
  <si>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</si>
  <si>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</si>
  <si>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</si>
  <si>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</si>
  <si>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</si>
  <si>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</si>
  <si>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</si>
  <si>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</si>
  <si>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</si>
  <si>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</si>
  <si>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</si>
  <si>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</si>
  <si>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</si>
  <si>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</si>
  <si>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</si>
  <si>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</si>
  <si>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</si>
  <si>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</si>
  <si>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</si>
  <si>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</si>
  <si>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</si>
  <si>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</si>
  <si>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</si>
  <si>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</si>
  <si>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</si>
  <si>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</si>
  <si>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</si>
  <si>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</si>
  <si>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</si>
  <si>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</si>
  <si>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</si>
  <si>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</si>
  <si>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</si>
  <si>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</si>
  <si>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</si>
  <si>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</si>
  <si>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</si>
  <si>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</si>
  <si>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</si>
  <si>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</si>
  <si>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</si>
  <si>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</si>
  <si>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</si>
  <si>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</si>
  <si>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</si>
  <si>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</si>
  <si>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</si>
  <si>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</si>
  <si>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</si>
  <si>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</si>
  <si>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</si>
  <si>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</si>
  <si>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</si>
  <si>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</si>
  <si>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</si>
  <si>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</si>
  <si>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</si>
  <si>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</si>
  <si>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</si>
  <si>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</si>
  <si>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</si>
  <si>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</si>
  <si>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</si>
  <si>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</si>
  <si>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</si>
  <si>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</si>
  <si>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</si>
  <si>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</si>
  <si>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</si>
  <si>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</si>
  <si>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</si>
  <si>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</si>
  <si>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</si>
  <si>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</si>
  <si>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</si>
  <si>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</si>
  <si>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</si>
  <si>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</si>
  <si>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</si>
  <si>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</si>
  <si>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</si>
  <si>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</si>
  <si>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</si>
  <si>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</si>
  <si>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</si>
  <si>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</si>
  <si>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</si>
  <si>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</si>
  <si>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</si>
  <si>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</si>
  <si>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</si>
  <si>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</si>
  <si>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</si>
  <si>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</si>
  <si>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</si>
  <si>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</si>
  <si>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</si>
  <si>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</si>
  <si>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</si>
  <si>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</si>
  <si>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</si>
  <si>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</si>
  <si>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</si>
  <si>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</si>
  <si>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</si>
  <si>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</si>
  <si>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</si>
  <si>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</si>
  <si>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</si>
  <si>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</si>
  <si>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</si>
  <si>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</si>
  <si>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</si>
  <si>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</si>
  <si>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</si>
  <si>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</si>
  <si>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</si>
  <si>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</si>
  <si>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</si>
  <si>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</si>
  <si>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</si>
  <si>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</si>
  <si>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</si>
  <si>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</si>
  <si>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</si>
  <si>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</si>
  <si>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</si>
  <si>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</si>
  <si>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</si>
  <si>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</si>
  <si>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</si>
  <si>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</si>
  <si>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</si>
  <si>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</si>
  <si>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</si>
  <si>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</si>
  <si>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</si>
  <si>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</si>
  <si>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</si>
  <si>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</si>
  <si>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</si>
  <si>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</si>
  <si>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</si>
  <si>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</si>
  <si>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</si>
  <si>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</si>
  <si>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</si>
  <si>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</si>
  <si>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</si>
  <si>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</si>
  <si>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</si>
  <si>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</si>
  <si>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</si>
  <si>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</si>
  <si>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</si>
  <si>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</si>
  <si>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</si>
  <si>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</si>
  <si>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</si>
  <si>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</si>
  <si>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</si>
  <si>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</si>
  <si>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</si>
  <si>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</si>
  <si>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</si>
  <si>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</si>
  <si>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</si>
  <si>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</si>
  <si>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</si>
  <si>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</si>
  <si>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</si>
  <si>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</si>
  <si>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</si>
  <si>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</si>
  <si>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</si>
  <si>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</si>
  <si>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</si>
  <si>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</si>
  <si>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</si>
  <si>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</si>
  <si>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</si>
  <si>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</si>
  <si>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</si>
  <si>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</si>
  <si>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</si>
  <si>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</si>
  <si>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</si>
  <si>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</si>
  <si>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</si>
  <si>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</si>
  <si>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</si>
  <si>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</si>
  <si>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</si>
  <si>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</si>
  <si>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</si>
  <si>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</si>
  <si>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</si>
  <si>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</si>
  <si>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</si>
  <si>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</si>
  <si>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</si>
  <si>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</si>
  <si>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</si>
  <si>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</si>
  <si>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</si>
  <si>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</si>
  <si>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</si>
  <si>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</si>
  <si>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</si>
  <si>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</si>
  <si>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</si>
  <si>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</si>
  <si>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</si>
  <si>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</si>
  <si>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</si>
  <si>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</si>
  <si>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</si>
  <si>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</si>
  <si>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</si>
  <si>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</si>
  <si>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</si>
  <si>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</si>
  <si>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</si>
  <si>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</si>
  <si>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</si>
  <si>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</si>
  <si>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</si>
  <si>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</si>
  <si>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</si>
  <si>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</si>
  <si>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</si>
  <si>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</si>
  <si>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</si>
  <si>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</si>
  <si>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</si>
  <si>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</si>
  <si>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</si>
  <si>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</si>
  <si>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</si>
  <si>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</si>
  <si>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</si>
  <si>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</si>
  <si>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</si>
  <si>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</si>
  <si>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</si>
  <si>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</si>
  <si>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</si>
  <si>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</si>
  <si>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</si>
  <si>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</si>
  <si>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</si>
  <si>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</si>
  <si>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</si>
  <si>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</si>
  <si>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</si>
  <si>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</si>
  <si>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</si>
  <si>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</si>
  <si>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</si>
  <si>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</si>
  <si>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</si>
  <si>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</si>
  <si>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</si>
  <si>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</si>
  <si>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</si>
  <si>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</si>
  <si>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</si>
  <si>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</si>
  <si>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</si>
  <si>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</si>
  <si>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</si>
  <si>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</si>
  <si>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</si>
  <si>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</si>
  <si>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</si>
  <si>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</si>
  <si>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</si>
  <si>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</si>
  <si>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</si>
  <si>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</si>
  <si>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</si>
  <si>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</si>
  <si>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</si>
  <si>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</si>
  <si>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</si>
  <si>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</si>
  <si>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</si>
  <si>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</si>
  <si>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</si>
  <si>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</si>
  <si>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</si>
  <si>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</si>
  <si>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</si>
  <si>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</si>
  <si>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</si>
  <si>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</si>
  <si>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</si>
  <si>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</si>
  <si>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</si>
  <si>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</si>
  <si>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</si>
  <si>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</si>
  <si>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</si>
  <si>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</si>
  <si>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</si>
  <si>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</si>
  <si>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</si>
  <si>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</si>
  <si>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</si>
  <si>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</si>
  <si>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</si>
  <si>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</si>
  <si>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</si>
  <si>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</si>
  <si>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</si>
  <si>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</si>
  <si>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</si>
  <si>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</si>
  <si>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</si>
  <si>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</si>
  <si>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</si>
  <si>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</si>
  <si>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</si>
  <si>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</si>
  <si>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</si>
  <si>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</si>
  <si>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</si>
  <si>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</si>
  <si>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</si>
  <si>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</si>
  <si>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</si>
  <si>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</si>
  <si>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</si>
  <si>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</si>
  <si>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</si>
  <si>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</si>
  <si>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</si>
  <si>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</si>
  <si>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</si>
  <si>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</si>
  <si>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</si>
  <si>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</si>
  <si>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</si>
  <si>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</si>
  <si>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</si>
  <si>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</si>
  <si>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</si>
  <si>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</si>
  <si>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</si>
  <si>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</si>
  <si>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</si>
  <si>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</si>
  <si>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</si>
  <si>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</si>
  <si>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</si>
  <si>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</si>
  <si>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</si>
  <si>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</si>
  <si>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</si>
  <si>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</si>
  <si>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</si>
  <si>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</si>
  <si>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</si>
  <si>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</si>
  <si>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</si>
  <si>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</si>
  <si>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</si>
  <si>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</si>
  <si>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</si>
  <si>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</si>
  <si>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</si>
  <si>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</si>
  <si>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</si>
  <si>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</si>
  <si>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</si>
  <si>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</si>
  <si>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</si>
  <si>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</si>
  <si>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</si>
  <si>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</si>
  <si>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</si>
  <si>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</si>
  <si>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</si>
  <si>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</si>
  <si>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</si>
  <si>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</si>
  <si>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</si>
  <si>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</si>
  <si>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</si>
  <si>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</si>
  <si>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</si>
  <si>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</si>
  <si>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</si>
  <si>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</si>
  <si>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</si>
  <si>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</si>
  <si>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</si>
  <si>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</si>
  <si>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</si>
  <si>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</si>
  <si>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</si>
  <si>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</si>
  <si>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</si>
  <si>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</si>
  <si>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</si>
  <si>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</si>
  <si>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</si>
  <si>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</si>
  <si>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</si>
  <si>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</si>
  <si>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</si>
  <si>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</si>
  <si>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</si>
  <si>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</si>
  <si>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</si>
  <si>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</si>
  <si>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</si>
  <si>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</si>
  <si>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</si>
  <si>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</si>
  <si>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</si>
  <si>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</si>
  <si>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</si>
  <si>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</si>
  <si>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</si>
  <si>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</si>
  <si>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</si>
  <si>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</si>
  <si>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</si>
  <si>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</si>
  <si>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</si>
  <si>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</si>
  <si>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</si>
  <si>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</si>
  <si>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</si>
  <si>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</si>
  <si>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</si>
  <si>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</si>
  <si>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</si>
  <si>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</si>
  <si>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</si>
  <si>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</si>
  <si>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</si>
  <si>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</si>
  <si>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</si>
  <si>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</si>
  <si>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</si>
  <si>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</si>
  <si>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</si>
  <si>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</si>
  <si>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</si>
  <si>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</si>
  <si>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</si>
  <si>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</si>
  <si>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</si>
  <si>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</si>
  <si>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</si>
  <si>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</si>
  <si>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</si>
  <si>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</si>
  <si>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</si>
  <si>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</si>
  <si>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</si>
  <si>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</si>
  <si>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No cuadran los valores con las dos cotizaciones  que anexó</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</si>
</sst>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0.0000"/>
  </numFmts>
  <fonts count="49">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1"/>
      <color theme="4" tint="-0.249977111117893"/>
      <name val="Arial"/>
      <family val="2"/>
    </font>
    <font>
      <b/>
      <sz val="10"/>
      <color indexed="81"/>
      <name val="Tahoma"/>
      <family val="2"/>
    </font>
    <font>
      <sz val="10"/>
      <color indexed="81"/>
      <name val="Tahoma"/>
      <family val="2"/>
    </font>
    <font>
      <b/>
      <i/>
      <sz val="11"/>
      <color theme="4" tint="-0.249977111117893"/>
      <name val="Arial"/>
      <family val="2"/>
    </font>
    <font>
      <sz val="12"/>
      <color rgb="FF000000"/>
      <name val="Calibri"/>
      <family val="2"/>
    </font>
  </fonts>
  <fills count="33">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5" tint="0.59999389629810485"/>
        <bgColor indexed="64"/>
      </patternFill>
    </fill>
    <fill>
      <patternFill patternType="solid">
        <fgColor rgb="FFE96DC9"/>
        <bgColor indexed="64"/>
      </patternFill>
    </fill>
    <fill>
      <patternFill patternType="solid">
        <fgColor rgb="FF66FFCC"/>
        <bgColor indexed="64"/>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2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5" borderId="4" xfId="3" applyNumberFormat="1" applyFill="1" applyBorder="1" applyProtection="1">
      <protection locked="0"/>
    </xf>
    <xf numFmtId="3" fontId="7" fillId="25" borderId="6" xfId="1" applyNumberFormat="1" applyFont="1" applyFill="1" applyBorder="1" applyProtection="1">
      <protection locked="0"/>
    </xf>
    <xf numFmtId="3" fontId="3" fillId="16" borderId="63" xfId="3" applyNumberFormat="1" applyFill="1" applyBorder="1" applyProtection="1">
      <protection locked="0"/>
    </xf>
    <xf numFmtId="178" fontId="8" fillId="0" borderId="47" xfId="7" applyNumberFormat="1" applyFont="1" applyFill="1" applyBorder="1" applyAlignment="1" applyProtection="1">
      <alignment horizontal="right" vertical="top" wrapText="1"/>
    </xf>
    <xf numFmtId="2" fontId="8" fillId="7" borderId="23" xfId="0" applyNumberFormat="1" applyFont="1" applyFill="1" applyBorder="1" applyAlignment="1">
      <alignment horizontal="right"/>
    </xf>
    <xf numFmtId="2" fontId="44" fillId="7" borderId="43" xfId="0" applyNumberFormat="1" applyFont="1" applyFill="1" applyBorder="1" applyAlignment="1">
      <alignment horizontal="right"/>
    </xf>
    <xf numFmtId="2" fontId="47" fillId="7" borderId="43" xfId="0" applyNumberFormat="1" applyFont="1" applyFill="1" applyBorder="1" applyAlignment="1">
      <alignment horizontal="right"/>
    </xf>
    <xf numFmtId="3" fontId="0" fillId="18" borderId="0" xfId="0" applyNumberFormat="1" applyFill="1" applyProtection="1"/>
    <xf numFmtId="9" fontId="0" fillId="18" borderId="0" xfId="0" applyNumberFormat="1" applyFill="1" applyProtection="1"/>
    <xf numFmtId="0" fontId="48" fillId="0" borderId="0" xfId="0" applyFont="1" applyFill="1" applyAlignment="1" applyProtection="1">
      <alignment horizontal="justify"/>
    </xf>
    <xf numFmtId="0" fontId="0" fillId="0" borderId="0" xfId="0" applyFill="1" applyAlignment="1" applyProtection="1">
      <alignment horizontal="justify"/>
    </xf>
    <xf numFmtId="0" fontId="30" fillId="22" borderId="0" xfId="0" applyFont="1" applyFill="1" applyBorder="1" applyAlignment="1" applyProtection="1">
      <alignment horizontal="center" vertical="center" wrapText="1"/>
    </xf>
    <xf numFmtId="0" fontId="6" fillId="6" borderId="0" xfId="3" applyFont="1" applyFill="1" applyBorder="1" applyAlignment="1" applyProtection="1">
      <alignment horizontal="center" vertical="center"/>
    </xf>
    <xf numFmtId="0" fontId="31" fillId="23" borderId="0" xfId="0" applyFont="1" applyFill="1" applyBorder="1" applyAlignment="1" applyProtection="1">
      <alignment horizontal="center" vertical="center"/>
    </xf>
    <xf numFmtId="0" fontId="6" fillId="24" borderId="0" xfId="3" applyFont="1" applyFill="1" applyBorder="1" applyAlignment="1" applyProtection="1">
      <alignment horizontal="center" vertical="center"/>
    </xf>
    <xf numFmtId="4" fontId="3" fillId="29" borderId="4" xfId="3" applyNumberFormat="1" applyFill="1" applyBorder="1" applyProtection="1">
      <protection locked="0"/>
    </xf>
    <xf numFmtId="4" fontId="7" fillId="25" borderId="6" xfId="1" applyNumberFormat="1" applyFont="1" applyFill="1" applyBorder="1" applyProtection="1">
      <protection locked="0"/>
    </xf>
    <xf numFmtId="179" fontId="7" fillId="25" borderId="6" xfId="1" applyNumberFormat="1" applyFont="1" applyFill="1" applyBorder="1" applyProtection="1">
      <protection locked="0"/>
    </xf>
    <xf numFmtId="0" fontId="7" fillId="30" borderId="6" xfId="1" applyFont="1" applyFill="1" applyBorder="1" applyAlignment="1" applyProtection="1">
      <alignment horizontal="left" wrapText="1"/>
    </xf>
    <xf numFmtId="3" fontId="7" fillId="30" borderId="6" xfId="1" applyNumberFormat="1" applyFont="1" applyFill="1" applyBorder="1" applyProtection="1">
      <protection locked="0"/>
    </xf>
    <xf numFmtId="0" fontId="7" fillId="31" borderId="6" xfId="1" applyFont="1" applyFill="1" applyBorder="1" applyAlignment="1" applyProtection="1">
      <alignment horizontal="left" wrapText="1"/>
    </xf>
    <xf numFmtId="3" fontId="7" fillId="31" borderId="6" xfId="1" applyNumberFormat="1"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4" fontId="5" fillId="32" borderId="3" xfId="9"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9"/>
      <color rgb="FFFFFFCC"/>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BOLIVAR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0</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4</xdr:col>
      <xdr:colOff>836313</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6</xdr:col>
      <xdr:colOff>203834</xdr:colOff>
      <xdr:row>1</xdr:row>
      <xdr:rowOff>531916</xdr:rowOff>
    </xdr:from>
    <xdr:to>
      <xdr:col>7</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6</xdr:col>
      <xdr:colOff>285750</xdr:colOff>
      <xdr:row>1</xdr:row>
      <xdr:rowOff>97155</xdr:rowOff>
    </xdr:from>
    <xdr:to>
      <xdr:col>7</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78"/>
      <c r="B32" s="678"/>
      <c r="C32" s="678"/>
      <c r="D32" s="678"/>
      <c r="E32" s="678"/>
      <c r="F32" s="678"/>
      <c r="G32" s="678"/>
      <c r="H32" s="678"/>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78"/>
      <c r="B33" s="678"/>
      <c r="C33" s="678"/>
      <c r="D33" s="678"/>
      <c r="E33" s="678"/>
      <c r="F33" s="678"/>
      <c r="G33" s="678"/>
      <c r="H33" s="678"/>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78"/>
      <c r="B34" s="678"/>
      <c r="C34" s="678"/>
      <c r="D34" s="678"/>
      <c r="E34" s="678"/>
      <c r="F34" s="678"/>
      <c r="G34" s="678"/>
      <c r="H34" s="678"/>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78"/>
      <c r="B35" s="678"/>
      <c r="C35" s="678"/>
      <c r="D35" s="678"/>
      <c r="E35" s="678"/>
      <c r="F35" s="678"/>
      <c r="G35" s="678"/>
      <c r="H35" s="678"/>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78"/>
      <c r="B36" s="678"/>
      <c r="C36" s="678"/>
      <c r="D36" s="678"/>
      <c r="E36" s="678"/>
      <c r="F36" s="678"/>
      <c r="G36" s="678"/>
      <c r="H36" s="678"/>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78"/>
      <c r="B37" s="678"/>
      <c r="C37" s="678"/>
      <c r="D37" s="678"/>
      <c r="E37" s="678"/>
      <c r="F37" s="678"/>
      <c r="G37" s="678"/>
      <c r="H37" s="678"/>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78"/>
      <c r="B38" s="678"/>
      <c r="C38" s="678"/>
      <c r="D38" s="678"/>
      <c r="E38" s="678"/>
      <c r="F38" s="678"/>
      <c r="G38" s="678"/>
      <c r="H38" s="678"/>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29" activePane="bottomRight" state="frozen"/>
      <selection activeCell="D20" sqref="D20"/>
      <selection pane="topRight" activeCell="D20" sqref="D20"/>
      <selection pane="bottomLeft" activeCell="D20" sqref="D20"/>
      <selection pane="bottomRight" activeCell="D32" sqref="D32"/>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79" t="s">
        <v>1933</v>
      </c>
      <c r="B1" s="680"/>
      <c r="C1" s="680"/>
      <c r="D1" s="681"/>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3613253.5203544213</v>
      </c>
      <c r="G3" t="s">
        <v>1064</v>
      </c>
      <c r="J3" s="1"/>
    </row>
    <row r="4" spans="1:10" ht="54" thickTop="1" thickBot="1">
      <c r="A4" s="137" t="s">
        <v>1069</v>
      </c>
      <c r="B4" s="138" t="s">
        <v>1253</v>
      </c>
      <c r="C4" s="136" t="s">
        <v>1068</v>
      </c>
      <c r="D4" s="183">
        <f>VLOOKUP('200.2'!A88,'200.2'!A37:N108,14,FALSE)</f>
        <v>221527.24506930221</v>
      </c>
      <c r="J4" s="1"/>
    </row>
    <row r="5" spans="1:10" ht="54" thickTop="1" thickBot="1">
      <c r="A5" s="137" t="s">
        <v>1070</v>
      </c>
      <c r="B5" s="138" t="s">
        <v>1254</v>
      </c>
      <c r="C5" s="139" t="s">
        <v>1071</v>
      </c>
      <c r="D5" s="183">
        <f>VLOOKUP('201.1'!A88,'201.1'!A38:N109,14,FALSE)</f>
        <v>154214.33025259856</v>
      </c>
    </row>
    <row r="6" spans="1:10" ht="54" thickTop="1" thickBot="1">
      <c r="A6" s="137" t="s">
        <v>1072</v>
      </c>
      <c r="B6" s="138" t="s">
        <v>1255</v>
      </c>
      <c r="C6" s="139" t="s">
        <v>1071</v>
      </c>
      <c r="D6" s="183">
        <f>VLOOKUP('201.2'!A88,'201.2'!A39:N110,14,FALSE)</f>
        <v>181437.08155612519</v>
      </c>
    </row>
    <row r="7" spans="1:10" ht="70.5" customHeight="1" thickTop="1" thickBot="1">
      <c r="A7" s="137" t="s">
        <v>1073</v>
      </c>
      <c r="B7" s="138" t="s">
        <v>1256</v>
      </c>
      <c r="C7" s="139" t="s">
        <v>1071</v>
      </c>
      <c r="D7" s="183">
        <f>VLOOKUP('201.3'!A88,'201.3'!A40:N111,14,FALSE)</f>
        <v>38732.147035886199</v>
      </c>
    </row>
    <row r="8" spans="1:10" ht="54" thickTop="1" thickBot="1">
      <c r="A8" s="137" t="s">
        <v>1074</v>
      </c>
      <c r="B8" s="138" t="s">
        <v>1257</v>
      </c>
      <c r="C8" s="139" t="s">
        <v>1071</v>
      </c>
      <c r="D8" s="184">
        <f>VLOOKUP('201.4'!A88,'201.4'!A41:N112,14,FALSE)</f>
        <v>49685.523719247627</v>
      </c>
    </row>
    <row r="9" spans="1:10" ht="54" thickTop="1" thickBot="1">
      <c r="A9" s="137" t="s">
        <v>1075</v>
      </c>
      <c r="B9" s="138" t="s">
        <v>1254</v>
      </c>
      <c r="C9" s="139" t="s">
        <v>1929</v>
      </c>
      <c r="D9" s="184">
        <f>VLOOKUP('201.5'!A88,'201.5'!A42:N113,14,FALSE)</f>
        <v>154214.33025259856</v>
      </c>
    </row>
    <row r="10" spans="1:10" ht="54" thickTop="1" thickBot="1">
      <c r="A10" s="137" t="s">
        <v>1076</v>
      </c>
      <c r="B10" s="138" t="s">
        <v>1255</v>
      </c>
      <c r="C10" s="139" t="s">
        <v>1929</v>
      </c>
      <c r="D10" s="184">
        <f>VLOOKUP('201.6'!A88,'201.6'!A43:N114,14,FALSE)</f>
        <v>181437.08155612519</v>
      </c>
    </row>
    <row r="11" spans="1:10" ht="54" thickTop="1" thickBot="1">
      <c r="A11" s="137" t="s">
        <v>1077</v>
      </c>
      <c r="B11" s="138" t="s">
        <v>1255</v>
      </c>
      <c r="C11" s="139" t="s">
        <v>388</v>
      </c>
      <c r="D11" s="184">
        <f>VLOOKUP('201.7'!A88,'201.7'!A44:N115,14,FALSE)</f>
        <v>178563.44706308196</v>
      </c>
    </row>
    <row r="12" spans="1:10" ht="54" thickTop="1" thickBot="1">
      <c r="A12" s="137" t="s">
        <v>1078</v>
      </c>
      <c r="B12" s="138" t="s">
        <v>1258</v>
      </c>
      <c r="C12" s="139" t="s">
        <v>233</v>
      </c>
      <c r="D12" s="184">
        <f>VLOOKUP('201.8'!A88,'201.8'!A45:N116,14,FALSE)</f>
        <v>16284.525320529287</v>
      </c>
    </row>
    <row r="13" spans="1:10" ht="54" thickTop="1" thickBot="1">
      <c r="A13" s="137" t="s">
        <v>1079</v>
      </c>
      <c r="B13" s="138" t="s">
        <v>1259</v>
      </c>
      <c r="C13" s="139" t="s">
        <v>233</v>
      </c>
      <c r="D13" s="184">
        <f>VLOOKUP('201.9'!A88,'201.9'!A46:N117,14,FALSE)</f>
        <v>16015.661684165651</v>
      </c>
    </row>
    <row r="14" spans="1:10" ht="54" thickTop="1" thickBot="1">
      <c r="A14" s="137" t="s">
        <v>1080</v>
      </c>
      <c r="B14" s="138" t="s">
        <v>1260</v>
      </c>
      <c r="C14" s="139" t="s">
        <v>144</v>
      </c>
      <c r="D14" s="184">
        <f>VLOOKUP('201.10'!A88,'201.10'!A47:N118,14,FALSE)</f>
        <v>5240.2505354832801</v>
      </c>
    </row>
    <row r="15" spans="1:10" ht="54" thickTop="1" thickBot="1">
      <c r="A15" s="137" t="s">
        <v>1081</v>
      </c>
      <c r="B15" s="138" t="s">
        <v>1261</v>
      </c>
      <c r="C15" s="139" t="s">
        <v>1082</v>
      </c>
      <c r="D15" s="184">
        <f>VLOOKUP('201.11'!A88,'201.11'!A48:N119,14,FALSE)</f>
        <v>2554.779138457081</v>
      </c>
    </row>
    <row r="16" spans="1:10" ht="54" thickTop="1" thickBot="1">
      <c r="A16" s="137" t="s">
        <v>1083</v>
      </c>
      <c r="B16" s="138" t="s">
        <v>1262</v>
      </c>
      <c r="C16" s="139" t="s">
        <v>1929</v>
      </c>
      <c r="D16" s="184">
        <f>VLOOKUP('201.12'!A88,'201.12'!A49:N120,14,FALSE)</f>
        <v>137395.01710991497</v>
      </c>
    </row>
    <row r="17" spans="1:4" ht="67.2" thickTop="1" thickBot="1">
      <c r="A17" s="140" t="s">
        <v>1084</v>
      </c>
      <c r="B17" s="141" t="s">
        <v>1263</v>
      </c>
      <c r="C17" s="139" t="s">
        <v>1929</v>
      </c>
      <c r="D17" s="184">
        <f>VLOOKUP('201.13'!A88,'201.13'!A50:N121,14,FALSE)</f>
        <v>137140.39439588555</v>
      </c>
    </row>
    <row r="18" spans="1:4" ht="54" thickTop="1" thickBot="1">
      <c r="A18" s="137" t="s">
        <v>1085</v>
      </c>
      <c r="B18" s="138" t="s">
        <v>1264</v>
      </c>
      <c r="C18" s="139" t="s">
        <v>144</v>
      </c>
      <c r="D18" s="184">
        <f>VLOOKUP('201.14'!A88,'201.14'!A51:N122,14,FALSE)</f>
        <v>40503.52141032886</v>
      </c>
    </row>
    <row r="19" spans="1:4" ht="54" thickTop="1" thickBot="1">
      <c r="A19" s="137" t="s">
        <v>1086</v>
      </c>
      <c r="B19" s="138" t="s">
        <v>1265</v>
      </c>
      <c r="C19" s="139" t="s">
        <v>144</v>
      </c>
      <c r="D19" s="184">
        <f>VLOOKUP('201.15'!A88,'201.15'!A52:N123,14,FALSE)</f>
        <v>50174.84463145554</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98480.173405934882</v>
      </c>
    </row>
    <row r="22" spans="1:4" ht="54" thickTop="1" thickBot="1">
      <c r="A22" s="137" t="s">
        <v>1089</v>
      </c>
      <c r="B22" s="138" t="s">
        <v>1268</v>
      </c>
      <c r="C22" s="139" t="s">
        <v>1929</v>
      </c>
      <c r="D22" s="184">
        <f>VLOOKUP('201.18'!A88,'201.18'!A55:N126,14,FALSE)</f>
        <v>98480.173405934882</v>
      </c>
    </row>
    <row r="23" spans="1:4" ht="54" thickTop="1" thickBot="1">
      <c r="A23" s="137" t="s">
        <v>1090</v>
      </c>
      <c r="B23" s="138" t="s">
        <v>1269</v>
      </c>
      <c r="C23" s="139" t="s">
        <v>144</v>
      </c>
      <c r="D23" s="184">
        <f>VLOOKUP('201.19'!A88,'201.19'!A56:N127,14,FALSE)</f>
        <v>18751.950667876692</v>
      </c>
    </row>
    <row r="24" spans="1:4" ht="54" thickTop="1" thickBot="1">
      <c r="A24" s="137" t="s">
        <v>1091</v>
      </c>
      <c r="B24" s="138" t="s">
        <v>1270</v>
      </c>
      <c r="C24" s="139" t="s">
        <v>144</v>
      </c>
      <c r="D24" s="184">
        <f>VLOOKUP('201.20'!A88,'201.20'!A57:N128,14,FALSE)</f>
        <v>4109.3386493858116</v>
      </c>
    </row>
    <row r="25" spans="1:4" ht="54" thickTop="1" thickBot="1">
      <c r="A25" s="137" t="s">
        <v>1092</v>
      </c>
      <c r="B25" s="138" t="s">
        <v>1271</v>
      </c>
      <c r="C25" s="139" t="s">
        <v>144</v>
      </c>
      <c r="D25" s="184">
        <f>VLOOKUP('201.21'!A88,'201.21'!A58:N129,14,FALSE)</f>
        <v>8687.894392876693</v>
      </c>
    </row>
    <row r="26" spans="1:4" ht="54" thickTop="1" thickBot="1">
      <c r="A26" s="137" t="s">
        <v>1509</v>
      </c>
      <c r="B26" s="138" t="s">
        <v>1497</v>
      </c>
      <c r="C26" s="139" t="s">
        <v>1929</v>
      </c>
      <c r="D26" s="184">
        <f>VLOOKUP('203.1'!A88,'203.1'!A59:N130,14,FALSE)</f>
        <v>1246578.0151063264</v>
      </c>
    </row>
    <row r="27" spans="1:4" ht="54" thickTop="1" thickBot="1">
      <c r="A27" s="137" t="s">
        <v>1510</v>
      </c>
      <c r="B27" s="138" t="s">
        <v>1501</v>
      </c>
      <c r="C27" s="139" t="s">
        <v>1929</v>
      </c>
      <c r="D27" s="184">
        <f>VLOOKUP('203.2'!A88,'203.2'!A60:N131,14,FALSE)</f>
        <v>1436042.0188829084</v>
      </c>
    </row>
    <row r="28" spans="1:4" ht="54" thickTop="1" thickBot="1">
      <c r="A28" s="137" t="s">
        <v>1511</v>
      </c>
      <c r="B28" s="138" t="s">
        <v>1502</v>
      </c>
      <c r="C28" s="139" t="s">
        <v>1929</v>
      </c>
      <c r="D28" s="184">
        <f>VLOOKUP('203.3'!A88,'203.3'!A61:N132,14,FALSE)</f>
        <v>1571373.4501518947</v>
      </c>
    </row>
    <row r="29" spans="1:4" ht="54" thickTop="1" thickBot="1">
      <c r="A29" s="137" t="s">
        <v>1512</v>
      </c>
      <c r="B29" s="138" t="s">
        <v>1503</v>
      </c>
      <c r="C29" s="139" t="s">
        <v>1929</v>
      </c>
      <c r="D29" s="184">
        <f>VLOOKUP('203.4'!A88,'203.4'!A62:N133,14,FALSE)</f>
        <v>656089.62006075797</v>
      </c>
    </row>
    <row r="30" spans="1:4" ht="54" thickTop="1" thickBot="1">
      <c r="A30" s="137" t="s">
        <v>1513</v>
      </c>
      <c r="B30" s="138" t="s">
        <v>1504</v>
      </c>
      <c r="C30" s="139" t="s">
        <v>1929</v>
      </c>
      <c r="D30" s="184">
        <f>VLOOKUP('203.5'!A88,'203.5'!A63:N134,14,FALSE)</f>
        <v>744650.89007088449</v>
      </c>
    </row>
    <row r="31" spans="1:4" ht="54" thickTop="1" thickBot="1">
      <c r="A31" s="137" t="s">
        <v>1514</v>
      </c>
      <c r="B31" s="138" t="s">
        <v>1505</v>
      </c>
      <c r="C31" s="139" t="s">
        <v>1929</v>
      </c>
      <c r="D31" s="184">
        <f>VLOOKUP('203.6'!A88,'203.6'!A64:N135,14,FALSE)</f>
        <v>801008.06189551018</v>
      </c>
    </row>
    <row r="32" spans="1:4" ht="54" thickTop="1" thickBot="1">
      <c r="A32" s="137" t="s">
        <v>1515</v>
      </c>
      <c r="B32" s="138" t="s">
        <v>1506</v>
      </c>
      <c r="C32" s="139" t="s">
        <v>1929</v>
      </c>
      <c r="D32" s="184">
        <f>VLOOKUP('203.7'!A88,'203.7'!A65:N136,14,FALSE)</f>
        <v>378281.26004725625</v>
      </c>
    </row>
    <row r="33" spans="1:4" ht="54" thickTop="1" thickBot="1">
      <c r="A33" s="137" t="s">
        <v>1516</v>
      </c>
      <c r="B33" s="138" t="s">
        <v>1955</v>
      </c>
      <c r="C33" s="139" t="s">
        <v>1929</v>
      </c>
      <c r="D33" s="184">
        <f>VLOOKUP('203.8'!A88,'203.8'!A66:N137,14,FALSE)</f>
        <v>494476.16755316325</v>
      </c>
    </row>
    <row r="34" spans="1:4" ht="54" thickTop="1" thickBot="1">
      <c r="A34" s="137" t="s">
        <v>1517</v>
      </c>
      <c r="B34" s="138" t="s">
        <v>1508</v>
      </c>
      <c r="C34" s="139" t="s">
        <v>1929</v>
      </c>
      <c r="D34" s="184">
        <f>VLOOKUP('203.9'!A88,'203.9'!A67:N138,14,FALSE)</f>
        <v>519126.44539004087</v>
      </c>
    </row>
    <row r="35" spans="1:4" ht="54" thickTop="1" thickBot="1">
      <c r="A35" s="137" t="s">
        <v>1518</v>
      </c>
      <c r="B35" s="138" t="s">
        <v>1498</v>
      </c>
      <c r="C35" s="139" t="s">
        <v>1929</v>
      </c>
      <c r="D35" s="184">
        <f>VLOOKUP('203.10'!A88,'203.10'!A68:N139,14,FALSE)</f>
        <v>314891.44503544219</v>
      </c>
    </row>
    <row r="36" spans="1:4" ht="54" thickTop="1" thickBot="1">
      <c r="A36" s="137" t="s">
        <v>1519</v>
      </c>
      <c r="B36" s="138" t="s">
        <v>1499</v>
      </c>
      <c r="C36" s="139" t="s">
        <v>1929</v>
      </c>
      <c r="D36" s="184">
        <f>VLOOKUP('203.11'!A88,'203.11'!A69:N140,14,FALSE)</f>
        <v>393634.12185684603</v>
      </c>
    </row>
    <row r="37" spans="1:4" ht="54" thickTop="1" thickBot="1">
      <c r="A37" s="137" t="s">
        <v>1520</v>
      </c>
      <c r="B37" s="225" t="s">
        <v>1500</v>
      </c>
      <c r="C37" s="139" t="s">
        <v>1929</v>
      </c>
      <c r="D37" s="184">
        <f>VLOOKUP('203.12'!A88,'203.12'!A70:N141,14,FALSE)</f>
        <v>406439.46099288634</v>
      </c>
    </row>
    <row r="38" spans="1:4" ht="54" thickTop="1" thickBot="1">
      <c r="A38" s="137" t="s">
        <v>1093</v>
      </c>
      <c r="B38" s="138" t="s">
        <v>1272</v>
      </c>
      <c r="C38" s="139" t="s">
        <v>388</v>
      </c>
      <c r="D38" s="184">
        <f>VLOOKUP('210.1.1'!A88,'210.1.1'!A71:N142,14,FALSE)</f>
        <v>16679.733409915927</v>
      </c>
    </row>
    <row r="39" spans="1:4" ht="54" thickTop="1" thickBot="1">
      <c r="A39" s="137" t="s">
        <v>1094</v>
      </c>
      <c r="B39" s="138" t="s">
        <v>1273</v>
      </c>
      <c r="C39" s="139" t="s">
        <v>388</v>
      </c>
      <c r="D39" s="184">
        <f>VLOOKUP('210.1.2'!A88,'210.1.2'!A72:N143,14,FALSE)</f>
        <v>4953.733409915927</v>
      </c>
    </row>
    <row r="40" spans="1:4" ht="54" thickTop="1" thickBot="1">
      <c r="A40" s="137" t="s">
        <v>1095</v>
      </c>
      <c r="B40" s="138" t="s">
        <v>1274</v>
      </c>
      <c r="C40" s="139" t="s">
        <v>388</v>
      </c>
      <c r="D40" s="184">
        <f>VLOOKUP('210.2.1'!A90,'210.2.1'!A73:N144,14,FALSE)</f>
        <v>36937.790421041413</v>
      </c>
    </row>
    <row r="41" spans="1:4" ht="54" thickTop="1" thickBot="1">
      <c r="A41" s="137" t="s">
        <v>1096</v>
      </c>
      <c r="B41" s="138" t="s">
        <v>1275</v>
      </c>
      <c r="C41" s="139" t="s">
        <v>388</v>
      </c>
      <c r="D41" s="184">
        <f>VLOOKUP('210.2.2'!A88,'210.2.2'!A74:N145,14,FALSE)</f>
        <v>16679.733409915927</v>
      </c>
    </row>
    <row r="42" spans="1:4" ht="54" thickTop="1" thickBot="1">
      <c r="A42" s="137" t="s">
        <v>1097</v>
      </c>
      <c r="B42" s="138" t="s">
        <v>1276</v>
      </c>
      <c r="C42" s="139" t="s">
        <v>388</v>
      </c>
      <c r="D42" s="184">
        <f>VLOOKUP('210.2.3'!A91,'210.2.3'!A91:N146,14,FALSE)</f>
        <v>25211.790421041413</v>
      </c>
    </row>
    <row r="43" spans="1:4" ht="54" thickTop="1" thickBot="1">
      <c r="A43" s="137" t="s">
        <v>1098</v>
      </c>
      <c r="B43" s="138" t="s">
        <v>1277</v>
      </c>
      <c r="C43" s="139" t="s">
        <v>388</v>
      </c>
      <c r="D43" s="184">
        <f>VLOOKUP('210.2.4'!A88,'210.2.4'!A88:N147,14,FALSE)</f>
        <v>4953.733409915927</v>
      </c>
    </row>
    <row r="44" spans="1:4" ht="54" thickTop="1" thickBot="1">
      <c r="A44" s="137" t="s">
        <v>1099</v>
      </c>
      <c r="B44" s="138" t="s">
        <v>1278</v>
      </c>
      <c r="C44" s="139" t="s">
        <v>388</v>
      </c>
      <c r="D44" s="184">
        <f>VLOOKUP('211.1'!A88,'211.1'!A88:N148,14,FALSE)</f>
        <v>47336.042577407614</v>
      </c>
    </row>
    <row r="45" spans="1:4" ht="54" thickTop="1" thickBot="1">
      <c r="A45" s="137" t="s">
        <v>1100</v>
      </c>
      <c r="B45" s="138" t="s">
        <v>1279</v>
      </c>
      <c r="C45" s="139" t="s">
        <v>388</v>
      </c>
      <c r="D45" s="184">
        <f>VLOOKUP('220.1'!A88,'220.1'!A88:N149,14,FALSE)</f>
        <v>17954.825250759477</v>
      </c>
    </row>
    <row r="46" spans="1:4" ht="54" thickTop="1" thickBot="1">
      <c r="A46" s="137" t="s">
        <v>1101</v>
      </c>
      <c r="B46" s="138" t="s">
        <v>1280</v>
      </c>
      <c r="C46" s="139" t="s">
        <v>388</v>
      </c>
      <c r="D46" s="184">
        <f>VLOOKUP('221.1'!A88,'221.1'!A88:N150,14,FALSE)</f>
        <v>11704.881563449342</v>
      </c>
    </row>
    <row r="47" spans="1:4" ht="54" thickTop="1" thickBot="1">
      <c r="A47" s="137" t="s">
        <v>1102</v>
      </c>
      <c r="B47" s="138" t="s">
        <v>1281</v>
      </c>
      <c r="C47" s="139" t="s">
        <v>388</v>
      </c>
      <c r="D47" s="184">
        <f>VLOOKUP('221.2'!A88,'221.2'!A88:N151,14,FALSE)</f>
        <v>7187.381563449344</v>
      </c>
    </row>
    <row r="48" spans="1:4" ht="67.2" thickTop="1" thickBot="1">
      <c r="A48" s="137" t="s">
        <v>1525</v>
      </c>
      <c r="B48" s="138" t="s">
        <v>1522</v>
      </c>
      <c r="C48" s="139" t="s">
        <v>233</v>
      </c>
      <c r="D48" s="184">
        <f>VLOOKUP('223.1'!A88,'223.1'!A88:N152,14,FALSE)</f>
        <v>8890.5849617424374</v>
      </c>
    </row>
    <row r="49" spans="1:4" ht="54" thickTop="1" thickBot="1">
      <c r="A49" s="137" t="s">
        <v>1526</v>
      </c>
      <c r="B49" s="138" t="s">
        <v>1523</v>
      </c>
      <c r="C49" s="139" t="s">
        <v>233</v>
      </c>
      <c r="D49" s="184">
        <f>VLOOKUP('223.2'!A88,'223.2'!A88:N153,14,FALSE)</f>
        <v>12659.284961742438</v>
      </c>
    </row>
    <row r="50" spans="1:4" ht="54" thickTop="1" thickBot="1">
      <c r="A50" s="137" t="s">
        <v>1527</v>
      </c>
      <c r="B50" s="138" t="s">
        <v>1524</v>
      </c>
      <c r="C50" s="139" t="s">
        <v>388</v>
      </c>
      <c r="D50" s="184">
        <f>VLOOKUP('223.3.1'!A88,'223.3.1'!A88:N154,14,FALSE)</f>
        <v>54843</v>
      </c>
    </row>
    <row r="51" spans="1:4" ht="67.2" thickTop="1" thickBot="1">
      <c r="A51" s="137" t="s">
        <v>1528</v>
      </c>
      <c r="B51" s="138" t="s">
        <v>1530</v>
      </c>
      <c r="C51" s="139" t="s">
        <v>388</v>
      </c>
      <c r="D51" s="184">
        <f>VLOOKUP('223.3.2'!A88,'223.3.2'!A88:N155,14,FALSE)</f>
        <v>98230.217934480999</v>
      </c>
    </row>
    <row r="52" spans="1:4" ht="54" thickTop="1" thickBot="1">
      <c r="A52" s="137" t="s">
        <v>1529</v>
      </c>
      <c r="B52" s="138" t="s">
        <v>1531</v>
      </c>
      <c r="C52" s="139" t="s">
        <v>388</v>
      </c>
      <c r="D52" s="184">
        <f>VLOOKUP('223.3.3'!A88,'223.3.3'!A88:N156,14,FALSE)</f>
        <v>103592.717934481</v>
      </c>
    </row>
    <row r="53" spans="1:4" ht="54" thickTop="1" thickBot="1">
      <c r="A53" s="143" t="s">
        <v>1103</v>
      </c>
      <c r="B53" s="144" t="s">
        <v>2062</v>
      </c>
      <c r="C53" s="139" t="s">
        <v>233</v>
      </c>
      <c r="D53" s="184">
        <f>VLOOKUP('230.1'!A88,'230.1'!A88:N157,14,FALSE)</f>
        <v>3877.017785258221</v>
      </c>
    </row>
    <row r="54" spans="1:4" ht="54" thickTop="1" thickBot="1">
      <c r="A54" s="143" t="s">
        <v>1104</v>
      </c>
      <c r="B54" s="144" t="s">
        <v>1282</v>
      </c>
      <c r="C54" s="139" t="s">
        <v>233</v>
      </c>
      <c r="D54" s="184">
        <f>VLOOKUP('231.1'!A88,'231.1'!A88:N159,14,FALSE)</f>
        <v>8896.5649617424369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8704.6849617424359</v>
      </c>
    </row>
    <row r="57" spans="1:4" ht="54" thickTop="1" thickBot="1">
      <c r="A57" s="143" t="s">
        <v>1535</v>
      </c>
      <c r="B57" s="144" t="s">
        <v>1536</v>
      </c>
      <c r="C57" s="139" t="s">
        <v>233</v>
      </c>
      <c r="D57" s="184">
        <f>VLOOKUP('233.10'!A88,'233.10'!A88:N162,14,FALSE)</f>
        <v>20524.544961742438</v>
      </c>
    </row>
    <row r="58" spans="1:4" ht="54" thickTop="1" thickBot="1">
      <c r="A58" s="143" t="s">
        <v>1106</v>
      </c>
      <c r="B58" s="144" t="s">
        <v>1537</v>
      </c>
      <c r="C58" s="139" t="s">
        <v>233</v>
      </c>
      <c r="D58" s="184">
        <f>VLOOKUP('234.1'!A88,'234.1'!A88:N163,14,FALSE)</f>
        <v>1095.5478702126529</v>
      </c>
    </row>
    <row r="59" spans="1:4" ht="54" thickTop="1" thickBot="1">
      <c r="A59" s="143" t="s">
        <v>1540</v>
      </c>
      <c r="B59" s="144" t="s">
        <v>1541</v>
      </c>
      <c r="C59" s="139" t="s">
        <v>388</v>
      </c>
      <c r="D59" s="184">
        <f>VLOOKUP('235.1'!A88,'235.1'!A88:N164,14,FALSE)</f>
        <v>56980.458772904123</v>
      </c>
    </row>
    <row r="60" spans="1:4" ht="54" thickTop="1" thickBot="1">
      <c r="A60" s="145" t="s">
        <v>1542</v>
      </c>
      <c r="B60" s="144" t="s">
        <v>1543</v>
      </c>
      <c r="C60" s="139" t="s">
        <v>388</v>
      </c>
      <c r="D60" s="184">
        <f>VLOOKUP('235.10'!A88,'235.10'!A88:N165,14,FALSE)</f>
        <v>20580.458772904123</v>
      </c>
    </row>
    <row r="61" spans="1:4" ht="54" thickTop="1" thickBot="1">
      <c r="A61" s="145" t="s">
        <v>1544</v>
      </c>
      <c r="B61" s="144" t="s">
        <v>1545</v>
      </c>
      <c r="C61" s="139" t="s">
        <v>377</v>
      </c>
      <c r="D61" s="184">
        <f>VLOOKUP('235.11'!A88,'235.11'!A88:N166,14,FALSE)</f>
        <v>455</v>
      </c>
    </row>
    <row r="62" spans="1:4" ht="54" thickTop="1" thickBot="1">
      <c r="A62" s="145" t="s">
        <v>1546</v>
      </c>
      <c r="B62" s="144" t="s">
        <v>1957</v>
      </c>
      <c r="C62" s="139" t="s">
        <v>388</v>
      </c>
      <c r="D62" s="184">
        <f>VLOOKUP('236.1'!A88,'236.1'!A88:N167,14,FALSE)</f>
        <v>93380.458772904123</v>
      </c>
    </row>
    <row r="63" spans="1:4" ht="54" thickTop="1" thickBot="1">
      <c r="A63" s="145" t="s">
        <v>1549</v>
      </c>
      <c r="B63" s="144" t="s">
        <v>1958</v>
      </c>
      <c r="C63" s="139" t="s">
        <v>388</v>
      </c>
      <c r="D63" s="184">
        <f>VLOOKUP('236.10'!A87,'236.10'!A87:N168,14,FALSE)</f>
        <v>20580.458772904123</v>
      </c>
    </row>
    <row r="64" spans="1:4" ht="54" thickTop="1" thickBot="1">
      <c r="A64" s="145" t="s">
        <v>1550</v>
      </c>
      <c r="B64" s="146" t="s">
        <v>1551</v>
      </c>
      <c r="C64" s="180" t="s">
        <v>377</v>
      </c>
      <c r="D64" s="184">
        <f>VLOOKUP('236.11'!A88,'236.11'!A88:N169,14,FALSE)</f>
        <v>910</v>
      </c>
    </row>
    <row r="65" spans="1:4" ht="54" thickTop="1" thickBot="1">
      <c r="A65" s="143" t="s">
        <v>1107</v>
      </c>
      <c r="B65" s="144" t="s">
        <v>1283</v>
      </c>
      <c r="C65" s="139" t="s">
        <v>233</v>
      </c>
      <c r="D65" s="184">
        <f>VLOOKUP('310.1'!A87,'310.1'!A87:N170,14,FALSE)</f>
        <v>1334.252700363008</v>
      </c>
    </row>
    <row r="66" spans="1:4" ht="54" thickTop="1" thickBot="1">
      <c r="A66" s="143" t="s">
        <v>1108</v>
      </c>
      <c r="B66" s="144" t="s">
        <v>1284</v>
      </c>
      <c r="C66" s="139" t="s">
        <v>388</v>
      </c>
      <c r="D66" s="184">
        <f>VLOOKUP('311.1'!A87,'311.1'!A87:N171,14,FALSE)</f>
        <v>51184.66237892543</v>
      </c>
    </row>
    <row r="67" spans="1:4" ht="54" thickTop="1" thickBot="1">
      <c r="A67" s="143" t="s">
        <v>1109</v>
      </c>
      <c r="B67" s="144" t="s">
        <v>1285</v>
      </c>
      <c r="C67" s="139" t="s">
        <v>1082</v>
      </c>
      <c r="D67" s="184">
        <f>VLOOKUP('312.1'!A88,'312.1'!A88:N172,14,FALSE)</f>
        <v>5915</v>
      </c>
    </row>
    <row r="68" spans="1:4" ht="54" thickTop="1" thickBot="1">
      <c r="A68" s="143" t="s">
        <v>1110</v>
      </c>
      <c r="B68" s="144" t="s">
        <v>1286</v>
      </c>
      <c r="C68" s="139" t="s">
        <v>1082</v>
      </c>
      <c r="D68" s="184">
        <f>VLOOKUP('312.2'!A88,'312.2'!A88:N173,14,FALSE)</f>
        <v>5824</v>
      </c>
    </row>
    <row r="69" spans="1:4" ht="54" thickTop="1" thickBot="1">
      <c r="A69" s="143" t="s">
        <v>1111</v>
      </c>
      <c r="B69" s="144" t="s">
        <v>1287</v>
      </c>
      <c r="C69" s="139" t="s">
        <v>1548</v>
      </c>
      <c r="D69" s="184">
        <f>VLOOKUP('312.3'!A87,'312.3'!A87:N174,14,FALSE)</f>
        <v>2183.7399999999998</v>
      </c>
    </row>
    <row r="70" spans="1:4" ht="54" thickTop="1" thickBot="1">
      <c r="A70" s="143" t="s">
        <v>1112</v>
      </c>
      <c r="B70" s="144" t="s">
        <v>1288</v>
      </c>
      <c r="C70" s="139" t="s">
        <v>388</v>
      </c>
      <c r="D70" s="185">
        <f>VLOOKUP('312.4'!A88,'312.4'!A88:N175,14,FALSE)</f>
        <v>51177.286004840098</v>
      </c>
    </row>
    <row r="71" spans="1:4" ht="54" thickTop="1" thickBot="1">
      <c r="A71" s="143" t="s">
        <v>1113</v>
      </c>
      <c r="B71" s="144" t="s">
        <v>1553</v>
      </c>
      <c r="C71" s="139" t="s">
        <v>388</v>
      </c>
      <c r="D71" s="185">
        <f>VLOOKUP('320.1'!A88,'320.1'!A88:N176,14,FALSE)</f>
        <v>62617.936004840099</v>
      </c>
    </row>
    <row r="72" spans="1:4" ht="54" thickTop="1" thickBot="1">
      <c r="A72" s="143" t="s">
        <v>1114</v>
      </c>
      <c r="B72" s="144" t="s">
        <v>1554</v>
      </c>
      <c r="C72" s="139" t="s">
        <v>388</v>
      </c>
      <c r="D72" s="185">
        <f>VLOOKUP('320.2'!A88,'320.2'!A88:N177,14,FALSE)</f>
        <v>89657.936004840114</v>
      </c>
    </row>
    <row r="73" spans="1:4" ht="54" thickTop="1" thickBot="1">
      <c r="A73" s="143" t="s">
        <v>1557</v>
      </c>
      <c r="B73" s="144" t="s">
        <v>1558</v>
      </c>
      <c r="C73" s="139" t="s">
        <v>388</v>
      </c>
      <c r="D73" s="185">
        <f>VLOOKUP('320.3'!A88,'320.3'!A88:N178,14,FALSE)</f>
        <v>97600.936004840114</v>
      </c>
    </row>
    <row r="74" spans="1:4" ht="54" thickTop="1" thickBot="1">
      <c r="A74" s="143" t="s">
        <v>1559</v>
      </c>
      <c r="B74" s="144" t="s">
        <v>1560</v>
      </c>
      <c r="C74" s="139" t="s">
        <v>388</v>
      </c>
      <c r="D74" s="185">
        <f>VLOOKUP('320.4'!A88,'320.4'!A88:N179,14,FALSE)</f>
        <v>76503.920531897951</v>
      </c>
    </row>
    <row r="75" spans="1:4" ht="54" thickTop="1" thickBot="1">
      <c r="A75" s="143" t="s">
        <v>1561</v>
      </c>
      <c r="B75" s="144" t="s">
        <v>1562</v>
      </c>
      <c r="C75" s="139" t="s">
        <v>388</v>
      </c>
      <c r="D75" s="185">
        <f>VLOOKUP('320.5'!A88,'320.5'!A88:N180,14,FALSE)</f>
        <v>103543.92053189795</v>
      </c>
    </row>
    <row r="76" spans="1:4" ht="54" thickTop="1" thickBot="1">
      <c r="A76" s="143" t="s">
        <v>1563</v>
      </c>
      <c r="B76" s="144" t="s">
        <v>1564</v>
      </c>
      <c r="C76" s="139" t="s">
        <v>388</v>
      </c>
      <c r="D76" s="185">
        <f>VLOOKUP('320.6'!A88,'320.6'!A88:N181,14,FALSE)</f>
        <v>111486.92053189795</v>
      </c>
    </row>
    <row r="77" spans="1:4" ht="54" thickTop="1" thickBot="1">
      <c r="A77" s="143" t="s">
        <v>1115</v>
      </c>
      <c r="B77" s="144" t="s">
        <v>1565</v>
      </c>
      <c r="C77" s="139" t="s">
        <v>388</v>
      </c>
      <c r="D77" s="185">
        <f>VLOOKUP('330.1'!A88,'330.1'!A88:N182,14,FALSE)</f>
        <v>138701.73600484012</v>
      </c>
    </row>
    <row r="78" spans="1:4" ht="54" thickTop="1" thickBot="1">
      <c r="A78" s="145" t="s">
        <v>1116</v>
      </c>
      <c r="B78" s="144" t="s">
        <v>1566</v>
      </c>
      <c r="C78" s="139" t="s">
        <v>388</v>
      </c>
      <c r="D78" s="185">
        <f>VLOOKUP('330.2'!A88,'330.1'!A88:N183,14,FALSE)</f>
        <v>138701.73600484012</v>
      </c>
    </row>
    <row r="79" spans="1:4" ht="54" thickTop="1" thickBot="1">
      <c r="A79" s="145" t="s">
        <v>1567</v>
      </c>
      <c r="B79" s="146" t="s">
        <v>1568</v>
      </c>
      <c r="C79" s="139" t="s">
        <v>388</v>
      </c>
      <c r="D79" s="185">
        <f>VLOOKUP('330.3'!A88,'330.3'!A88:N184,14,FALSE)</f>
        <v>127057.63600484011</v>
      </c>
    </row>
    <row r="80" spans="1:4" ht="54" thickTop="1" thickBot="1">
      <c r="A80" s="145" t="s">
        <v>1569</v>
      </c>
      <c r="B80" s="146" t="s">
        <v>1570</v>
      </c>
      <c r="C80" s="139" t="s">
        <v>388</v>
      </c>
      <c r="D80" s="185">
        <f>VLOOKUP('330.4'!A88,'330.4'!A88:N185,14,FALSE)</f>
        <v>152587.72053189797</v>
      </c>
    </row>
    <row r="81" spans="1:4" ht="54" thickTop="1" thickBot="1">
      <c r="A81" s="145" t="s">
        <v>1571</v>
      </c>
      <c r="B81" s="146" t="s">
        <v>1572</v>
      </c>
      <c r="C81" s="139" t="s">
        <v>388</v>
      </c>
      <c r="D81" s="185">
        <f>VLOOKUP('330.5'!A88,'330.5'!A88:N186,14,FALSE)</f>
        <v>145422.12053189796</v>
      </c>
    </row>
    <row r="82" spans="1:4" ht="54" thickTop="1" thickBot="1">
      <c r="A82" s="145" t="s">
        <v>1573</v>
      </c>
      <c r="B82" s="146" t="s">
        <v>1574</v>
      </c>
      <c r="C82" s="139" t="s">
        <v>388</v>
      </c>
      <c r="D82" s="185">
        <f>VLOOKUP('330.6'!A88,'330.6'!A88:N187,14,FALSE)</f>
        <v>140943.62053189796</v>
      </c>
    </row>
    <row r="83" spans="1:4" ht="54" thickTop="1" thickBot="1">
      <c r="A83" s="143" t="s">
        <v>1117</v>
      </c>
      <c r="B83" s="144" t="s">
        <v>1575</v>
      </c>
      <c r="C83" s="139" t="s">
        <v>388</v>
      </c>
      <c r="D83" s="185">
        <f>VLOOKUP('340.1'!A88,'340.1'!A88:N188,14,FALSE)</f>
        <v>137144.62400726016</v>
      </c>
    </row>
    <row r="84" spans="1:4" ht="54" thickTop="1" thickBot="1">
      <c r="A84" s="143" t="s">
        <v>1118</v>
      </c>
      <c r="B84" s="144" t="s">
        <v>1576</v>
      </c>
      <c r="C84" s="139" t="s">
        <v>388</v>
      </c>
      <c r="D84" s="185">
        <f>VLOOKUP('340.2'!A88,'340.2'!A88:N190,14,FALSE)</f>
        <v>125948.37400726016</v>
      </c>
    </row>
    <row r="85" spans="1:4" ht="54" thickTop="1" thickBot="1">
      <c r="A85" s="143" t="s">
        <v>1119</v>
      </c>
      <c r="B85" s="144" t="s">
        <v>1577</v>
      </c>
      <c r="C85" s="139" t="s">
        <v>388</v>
      </c>
      <c r="D85" s="185">
        <f>VLOOKUP('340.3'!A88,'340.3'!A88:N191,14,FALSE)</f>
        <v>125948.37400726016</v>
      </c>
    </row>
    <row r="86" spans="1:4" ht="54" thickTop="1" thickBot="1">
      <c r="A86" s="143" t="s">
        <v>1578</v>
      </c>
      <c r="B86" s="144" t="s">
        <v>2127</v>
      </c>
      <c r="C86" s="139" t="s">
        <v>388</v>
      </c>
      <c r="D86" s="185">
        <f>VLOOKUP('350.1'!A88,'350.1'!A88:N192,14,FALSE)</f>
        <v>176015.78044928453</v>
      </c>
    </row>
    <row r="87" spans="1:4" ht="54" thickTop="1" thickBot="1">
      <c r="A87" s="203" t="s">
        <v>1579</v>
      </c>
      <c r="B87" s="144" t="s">
        <v>2128</v>
      </c>
      <c r="C87" s="139" t="s">
        <v>388</v>
      </c>
      <c r="D87" s="185">
        <f>VLOOKUP('350.2'!A88,'350.2'!A88:N193,14,FALSE)</f>
        <v>168850.18044928455</v>
      </c>
    </row>
    <row r="88" spans="1:4" ht="54" thickTop="1" thickBot="1">
      <c r="A88" s="145" t="s">
        <v>1580</v>
      </c>
      <c r="B88" s="146" t="s">
        <v>1581</v>
      </c>
      <c r="C88" s="139" t="s">
        <v>388</v>
      </c>
      <c r="D88" s="185">
        <f>VLOOKUP('350.3'!A88,'350.3'!A88:N194,14,FALSE)</f>
        <v>176015.78044928453</v>
      </c>
    </row>
    <row r="89" spans="1:4" ht="54" thickTop="1" thickBot="1">
      <c r="A89" s="143" t="s">
        <v>1582</v>
      </c>
      <c r="B89" s="144" t="s">
        <v>1583</v>
      </c>
      <c r="C89" s="139" t="s">
        <v>388</v>
      </c>
      <c r="D89" s="185">
        <f>VLOOKUP('350.4'!A88,'350.4'!A88:N195,14,FALSE)</f>
        <v>168850.18044928455</v>
      </c>
    </row>
    <row r="90" spans="1:4" ht="54" thickTop="1" thickBot="1">
      <c r="A90" s="145" t="s">
        <v>1584</v>
      </c>
      <c r="B90" s="146" t="s">
        <v>1585</v>
      </c>
      <c r="C90" s="139" t="s">
        <v>388</v>
      </c>
      <c r="D90" s="185">
        <f>VLOOKUP('350.10'!A88,'350.10'!A88:N196,14,FALSE)</f>
        <v>135065.78044928456</v>
      </c>
    </row>
    <row r="91" spans="1:4" ht="54" thickTop="1" thickBot="1">
      <c r="A91" s="145" t="s">
        <v>1586</v>
      </c>
      <c r="B91" s="146" t="s">
        <v>1587</v>
      </c>
      <c r="C91" s="139" t="s">
        <v>388</v>
      </c>
      <c r="D91" s="185">
        <f>VLOOKUP('350.11'!A88,'350.11'!A88:N197,14,FALSE)</f>
        <v>127900.18044928457</v>
      </c>
    </row>
    <row r="92" spans="1:4" ht="54" thickTop="1" thickBot="1">
      <c r="A92" s="145" t="s">
        <v>1588</v>
      </c>
      <c r="B92" s="146" t="s">
        <v>1589</v>
      </c>
      <c r="C92" s="139" t="s">
        <v>388</v>
      </c>
      <c r="D92" s="185">
        <f>VLOOKUP('350.12'!A88,'350.12'!A88:N198,14,FALSE)</f>
        <v>135065.78044928456</v>
      </c>
    </row>
    <row r="93" spans="1:4" ht="54" thickTop="1" thickBot="1">
      <c r="A93" s="145" t="s">
        <v>1590</v>
      </c>
      <c r="B93" s="146" t="s">
        <v>1591</v>
      </c>
      <c r="C93" s="139" t="s">
        <v>388</v>
      </c>
      <c r="D93" s="185">
        <f>VLOOKUP('350.13'!A88,'350.13'!A88:N199,14,FALSE)</f>
        <v>127900.18044928457</v>
      </c>
    </row>
    <row r="94" spans="1:4" ht="54" thickTop="1" thickBot="1">
      <c r="A94" s="143" t="s">
        <v>1592</v>
      </c>
      <c r="B94" s="144" t="s">
        <v>1593</v>
      </c>
      <c r="C94" s="139" t="s">
        <v>1082</v>
      </c>
      <c r="D94" s="185">
        <f>VLOOKUP('350.14'!A88,'350.14'!A88:N200,14,FALSE)</f>
        <v>455</v>
      </c>
    </row>
    <row r="95" spans="1:4" ht="54" thickTop="1" thickBot="1">
      <c r="A95" s="145" t="s">
        <v>1594</v>
      </c>
      <c r="B95" s="146" t="s">
        <v>1595</v>
      </c>
      <c r="C95" s="139" t="s">
        <v>388</v>
      </c>
      <c r="D95" s="185">
        <f>VLOOKUP('351.1'!A88,'351.1'!A88:N201,14,FALSE)</f>
        <v>168850.18044928455</v>
      </c>
    </row>
    <row r="96" spans="1:4" ht="54" thickTop="1" thickBot="1">
      <c r="A96" s="145" t="s">
        <v>1596</v>
      </c>
      <c r="B96" s="146" t="s">
        <v>1597</v>
      </c>
      <c r="C96" s="139" t="s">
        <v>388</v>
      </c>
      <c r="D96" s="185">
        <f>VLOOKUP('351.2'!A88,'351.2'!A88:N202,14,FALSE)</f>
        <v>168850.18044928455</v>
      </c>
    </row>
    <row r="97" spans="1:4" ht="54" thickTop="1" thickBot="1">
      <c r="A97" s="145" t="s">
        <v>1598</v>
      </c>
      <c r="B97" s="146" t="s">
        <v>1599</v>
      </c>
      <c r="C97" s="139" t="s">
        <v>388</v>
      </c>
      <c r="D97" s="185">
        <f>VLOOKUP('351.10'!A88,'351.10'!A88:N203,14,FALSE)</f>
        <v>127900.18044928457</v>
      </c>
    </row>
    <row r="98" spans="1:4" ht="54" thickTop="1" thickBot="1">
      <c r="A98" s="145" t="s">
        <v>1600</v>
      </c>
      <c r="B98" s="146" t="s">
        <v>1601</v>
      </c>
      <c r="C98" s="139" t="s">
        <v>388</v>
      </c>
      <c r="D98" s="185">
        <f>VLOOKUP('351.11'!A88,'351.11'!A88:N204,14,FALSE)</f>
        <v>127900.18044928457</v>
      </c>
    </row>
    <row r="99" spans="1:4" ht="54" thickTop="1" thickBot="1">
      <c r="A99" s="145" t="s">
        <v>1602</v>
      </c>
      <c r="B99" s="146" t="s">
        <v>1603</v>
      </c>
      <c r="C99" s="139" t="s">
        <v>1082</v>
      </c>
      <c r="D99" s="185">
        <f>VLOOKUP('351.12'!A88,'351.12'!A88:N205,14,FALSE)</f>
        <v>455</v>
      </c>
    </row>
    <row r="100" spans="1:4" ht="54" thickTop="1" thickBot="1">
      <c r="A100" s="145" t="s">
        <v>1606</v>
      </c>
      <c r="B100" s="146" t="s">
        <v>1604</v>
      </c>
      <c r="C100" s="139" t="s">
        <v>1082</v>
      </c>
      <c r="D100" s="185">
        <f>VLOOKUP('410.1'!A88,'410.1'!A88:N206,14,FALSE)</f>
        <v>1807</v>
      </c>
    </row>
    <row r="101" spans="1:4" ht="54" thickTop="1" thickBot="1">
      <c r="A101" s="145" t="s">
        <v>1607</v>
      </c>
      <c r="B101" s="146" t="s">
        <v>1605</v>
      </c>
      <c r="C101" s="139" t="s">
        <v>1082</v>
      </c>
      <c r="D101" s="185">
        <f>VLOOKUP('410.2'!A88,'410.2'!A88:N207,14,FALSE)</f>
        <v>2041</v>
      </c>
    </row>
    <row r="102" spans="1:4" ht="54" thickTop="1" thickBot="1">
      <c r="A102" s="145" t="s">
        <v>1609</v>
      </c>
      <c r="B102" s="146" t="s">
        <v>1608</v>
      </c>
      <c r="C102" s="139" t="s">
        <v>377</v>
      </c>
      <c r="D102" s="185">
        <f>VLOOKUP('410.3'!A88,'410.3'!A88:N208,14,FALSE)</f>
        <v>2067</v>
      </c>
    </row>
    <row r="103" spans="1:4" ht="54" thickTop="1" thickBot="1">
      <c r="A103" s="145" t="s">
        <v>1611</v>
      </c>
      <c r="B103" s="146" t="s">
        <v>1610</v>
      </c>
      <c r="C103" s="139" t="s">
        <v>1548</v>
      </c>
      <c r="D103" s="185">
        <f>VLOOKUP('411.1'!A88,'411.1'!A88:N209,14,FALSE)</f>
        <v>2184</v>
      </c>
    </row>
    <row r="104" spans="1:4" ht="54" thickTop="1" thickBot="1">
      <c r="A104" s="143" t="s">
        <v>1120</v>
      </c>
      <c r="B104" s="144" t="s">
        <v>2064</v>
      </c>
      <c r="C104" s="139" t="s">
        <v>1548</v>
      </c>
      <c r="D104" s="185">
        <f>VLOOKUP('411.2'!A88,'411.2'!A88:N210,14,FALSE)</f>
        <v>5265</v>
      </c>
    </row>
    <row r="105" spans="1:4" ht="54" thickTop="1" thickBot="1">
      <c r="A105" s="143" t="s">
        <v>1121</v>
      </c>
      <c r="B105" s="144" t="s">
        <v>2160</v>
      </c>
      <c r="C105" s="139" t="s">
        <v>1548</v>
      </c>
      <c r="D105" s="185">
        <f>VLOOKUP('411.3'!A88,'411.3'!A88:N211,14,FALSE)</f>
        <v>3932.5</v>
      </c>
    </row>
    <row r="106" spans="1:4" ht="54" thickTop="1" thickBot="1">
      <c r="A106" s="143" t="s">
        <v>1612</v>
      </c>
      <c r="B106" s="144" t="s">
        <v>2161</v>
      </c>
      <c r="C106" s="139" t="s">
        <v>1548</v>
      </c>
      <c r="D106" s="185">
        <f>VLOOKUP('411.4'!A88,'411.4'!A88:N212,14,FALSE)</f>
        <v>2925</v>
      </c>
    </row>
    <row r="107" spans="1:4" ht="54" thickTop="1" thickBot="1">
      <c r="A107" s="143" t="s">
        <v>1619</v>
      </c>
      <c r="B107" s="199" t="s">
        <v>1690</v>
      </c>
      <c r="C107" s="139" t="s">
        <v>1082</v>
      </c>
      <c r="D107" s="185">
        <f>VLOOKUP('413.1'!A88,'413.1'!A88:N213,14,FALSE)</f>
        <v>3055</v>
      </c>
    </row>
    <row r="108" spans="1:4" ht="54" thickTop="1" thickBot="1">
      <c r="A108" s="143" t="s">
        <v>1621</v>
      </c>
      <c r="B108" s="144" t="s">
        <v>1691</v>
      </c>
      <c r="C108" s="139" t="s">
        <v>1082</v>
      </c>
      <c r="D108" s="185">
        <f>VLOOKUP('413.2'!A88,'413.2'!A88:N214,14,FALSE)</f>
        <v>3328</v>
      </c>
    </row>
    <row r="109" spans="1:4" ht="54" thickTop="1" thickBot="1">
      <c r="A109" s="143" t="s">
        <v>1623</v>
      </c>
      <c r="B109" s="144" t="s">
        <v>1692</v>
      </c>
      <c r="C109" s="139" t="s">
        <v>1082</v>
      </c>
      <c r="D109" s="185">
        <f>VLOOKUP('413.3'!A88,'413.3'!A88:N215,14,FALSE)</f>
        <v>3484</v>
      </c>
    </row>
    <row r="110" spans="1:4" ht="54" thickTop="1" thickBot="1">
      <c r="A110" s="143" t="s">
        <v>1122</v>
      </c>
      <c r="B110" s="144" t="s">
        <v>1289</v>
      </c>
      <c r="C110" s="139" t="s">
        <v>1082</v>
      </c>
      <c r="D110" s="185">
        <f>VLOOKUP('414.1'!A88,'414.1'!A88:N216,14,FALSE)</f>
        <v>3445</v>
      </c>
    </row>
    <row r="111" spans="1:4" ht="54" thickTop="1" thickBot="1">
      <c r="A111" s="143" t="s">
        <v>1123</v>
      </c>
      <c r="B111" s="144" t="s">
        <v>2065</v>
      </c>
      <c r="C111" s="139" t="s">
        <v>1082</v>
      </c>
      <c r="D111" s="185">
        <f>VLOOKUP('414.2'!A88,'414.2'!A88:N217,14,FALSE)</f>
        <v>3588</v>
      </c>
    </row>
    <row r="112" spans="1:4" ht="54" thickTop="1" thickBot="1">
      <c r="A112" s="143" t="s">
        <v>1124</v>
      </c>
      <c r="B112" s="144" t="s">
        <v>2066</v>
      </c>
      <c r="C112" s="139" t="s">
        <v>1082</v>
      </c>
      <c r="D112" s="185">
        <f>VLOOKUP('414.3'!A88,'414.3'!A88:N218,14,FALSE)</f>
        <v>3588</v>
      </c>
    </row>
    <row r="113" spans="1:4" ht="54" thickTop="1" thickBot="1">
      <c r="A113" s="143" t="s">
        <v>1125</v>
      </c>
      <c r="B113" s="144" t="s">
        <v>1290</v>
      </c>
      <c r="C113" s="139" t="s">
        <v>1082</v>
      </c>
      <c r="D113" s="185">
        <f>VLOOKUP('414.4'!A88,'414.4'!A88:N219,14,FALSE)</f>
        <v>3835</v>
      </c>
    </row>
    <row r="114" spans="1:4" ht="54" thickTop="1" thickBot="1">
      <c r="A114" s="143" t="s">
        <v>1126</v>
      </c>
      <c r="B114" s="144" t="s">
        <v>1291</v>
      </c>
      <c r="C114" s="139" t="s">
        <v>1082</v>
      </c>
      <c r="D114" s="185">
        <f>VLOOKUP('414.5'!A88,'414.5'!A88:N220,14,FALSE)</f>
        <v>4030</v>
      </c>
    </row>
    <row r="115" spans="1:4" ht="54" thickTop="1" thickBot="1">
      <c r="A115" s="143" t="s">
        <v>1630</v>
      </c>
      <c r="B115" s="144" t="s">
        <v>2162</v>
      </c>
      <c r="C115" s="139" t="s">
        <v>1082</v>
      </c>
      <c r="D115" s="185">
        <f>VLOOKUP('414.6'!A88,'414.6'!A88:N221,14,FALSE)</f>
        <v>4186</v>
      </c>
    </row>
    <row r="116" spans="1:4" ht="54" thickTop="1" thickBot="1">
      <c r="A116" s="143" t="s">
        <v>1127</v>
      </c>
      <c r="B116" s="144" t="s">
        <v>2067</v>
      </c>
      <c r="C116" s="139" t="s">
        <v>1548</v>
      </c>
      <c r="D116" s="185">
        <f>VLOOKUP('415.1'!A88,'415.1'!A88:N222,14,FALSE)</f>
        <v>3614</v>
      </c>
    </row>
    <row r="117" spans="1:4" ht="54" thickTop="1" thickBot="1">
      <c r="A117" s="143" t="s">
        <v>1128</v>
      </c>
      <c r="B117" s="144" t="s">
        <v>2164</v>
      </c>
      <c r="C117" s="139" t="s">
        <v>233</v>
      </c>
      <c r="D117" s="185">
        <f>VLOOKUP('420.1'!A87,'420.1'!A87:N223,14,FALSE)</f>
        <v>3203.2024404356093</v>
      </c>
    </row>
    <row r="118" spans="1:4" ht="54" thickTop="1" thickBot="1">
      <c r="A118" s="143" t="s">
        <v>1129</v>
      </c>
      <c r="B118" s="144" t="s">
        <v>2163</v>
      </c>
      <c r="C118" s="148" t="s">
        <v>233</v>
      </c>
      <c r="D118" s="185">
        <f>VLOOKUP('420.2 '!A88,'420.2 '!A59:N107,14,FALSE)</f>
        <v>3242.2024404356093</v>
      </c>
    </row>
    <row r="119" spans="1:4" ht="54" thickTop="1" thickBot="1">
      <c r="A119" s="143" t="s">
        <v>1635</v>
      </c>
      <c r="B119" s="144" t="s">
        <v>1636</v>
      </c>
      <c r="C119" s="139" t="s">
        <v>233</v>
      </c>
      <c r="D119" s="185">
        <f>VLOOKUP('420.3'!A88,'420.3'!A88:N225,14,FALSE)</f>
        <v>6804.2024404356089</v>
      </c>
    </row>
    <row r="120" spans="1:4" ht="54" thickTop="1" thickBot="1">
      <c r="A120" s="143" t="s">
        <v>1130</v>
      </c>
      <c r="B120" s="144" t="s">
        <v>1292</v>
      </c>
      <c r="C120" s="139" t="s">
        <v>233</v>
      </c>
      <c r="D120" s="185">
        <f>VLOOKUP('421.1'!A88,'421.1'!A88:N226,14,FALSE)</f>
        <v>1837.5524404356092</v>
      </c>
    </row>
    <row r="121" spans="1:4" ht="54" thickTop="1" thickBot="1">
      <c r="A121" s="143" t="s">
        <v>1131</v>
      </c>
      <c r="B121" s="144" t="s">
        <v>1293</v>
      </c>
      <c r="C121" s="139" t="s">
        <v>233</v>
      </c>
      <c r="D121" s="185">
        <f>VLOOKUP('421.2'!A88,'421.2'!A88:N227,14,FALSE)</f>
        <v>2378.6774404356092</v>
      </c>
    </row>
    <row r="122" spans="1:4" ht="54" thickTop="1" thickBot="1">
      <c r="A122" s="143" t="s">
        <v>1132</v>
      </c>
      <c r="B122" s="144" t="s">
        <v>2068</v>
      </c>
      <c r="C122" s="139" t="s">
        <v>233</v>
      </c>
      <c r="D122" s="185">
        <f>VLOOKUP('421.3'!A88,'421.3'!A88:N228,14,FALSE)</f>
        <v>1901.9024404356092</v>
      </c>
    </row>
    <row r="123" spans="1:4" ht="54" thickTop="1" thickBot="1">
      <c r="A123" s="143" t="s">
        <v>1133</v>
      </c>
      <c r="B123" s="144" t="s">
        <v>2069</v>
      </c>
      <c r="C123" s="139" t="s">
        <v>233</v>
      </c>
      <c r="D123" s="185">
        <f>VLOOKUP('421.4'!A88,'421.4'!A88:N229,14,FALSE)</f>
        <v>2466.4274404356092</v>
      </c>
    </row>
    <row r="124" spans="1:4" ht="54" thickTop="1" thickBot="1">
      <c r="A124" s="143" t="s">
        <v>1640</v>
      </c>
      <c r="B124" s="146" t="s">
        <v>1641</v>
      </c>
      <c r="C124" s="139" t="s">
        <v>233</v>
      </c>
      <c r="D124" s="185">
        <f>VLOOKUP('430.1.1'!A87,'430.1.1'!A87:N230,14,FALSE)</f>
        <v>10765.578225816767</v>
      </c>
    </row>
    <row r="125" spans="1:4" ht="54" thickTop="1" thickBot="1">
      <c r="A125" s="143" t="s">
        <v>1642</v>
      </c>
      <c r="B125" s="144" t="s">
        <v>1643</v>
      </c>
      <c r="C125" s="139" t="s">
        <v>233</v>
      </c>
      <c r="D125" s="185">
        <f>VLOOKUP('430.1.2'!A88,'430.1.2'!A88:N231,14,FALSE)</f>
        <v>8794.7132258167676</v>
      </c>
    </row>
    <row r="126" spans="1:4" ht="54" thickTop="1" thickBot="1">
      <c r="A126" s="143" t="s">
        <v>1644</v>
      </c>
      <c r="B126" s="144" t="s">
        <v>1693</v>
      </c>
      <c r="C126" s="139" t="s">
        <v>233</v>
      </c>
      <c r="D126" s="185">
        <f>VLOOKUP('430.2.1'!A88,'430.2.1'!A88:N232,14,FALSE)</f>
        <v>10765.578225816767</v>
      </c>
    </row>
    <row r="127" spans="1:4" ht="54" thickTop="1" thickBot="1">
      <c r="A127" s="143" t="s">
        <v>1646</v>
      </c>
      <c r="B127" s="144" t="s">
        <v>1694</v>
      </c>
      <c r="C127" s="139" t="s">
        <v>233</v>
      </c>
      <c r="D127" s="185">
        <f>VLOOKUP('430.2.2'!A88,'430.2.2'!A88:N233,14,FALSE)</f>
        <v>8794.7132258167676</v>
      </c>
    </row>
    <row r="128" spans="1:4" ht="54" thickTop="1" thickBot="1">
      <c r="A128" s="143" t="s">
        <v>1647</v>
      </c>
      <c r="B128" s="144" t="s">
        <v>1695</v>
      </c>
      <c r="C128" s="139" t="s">
        <v>233</v>
      </c>
      <c r="D128" s="185">
        <f>VLOOKUP('431.1.1'!A88,'431.1.1'!A88:N234,14,FALSE)</f>
        <v>22429.162873915298</v>
      </c>
    </row>
    <row r="129" spans="1:4" ht="54" thickTop="1" thickBot="1">
      <c r="A129" s="143" t="s">
        <v>1649</v>
      </c>
      <c r="B129" s="144" t="s">
        <v>1696</v>
      </c>
      <c r="C129" s="139" t="s">
        <v>233</v>
      </c>
      <c r="D129" s="185">
        <f>VLOOKUP('431.1.2'!A88,'431.1.2'!A88:N235,14,FALSE)</f>
        <v>17556.177873915301</v>
      </c>
    </row>
    <row r="130" spans="1:4" ht="54" thickTop="1" thickBot="1">
      <c r="A130" s="143" t="s">
        <v>1652</v>
      </c>
      <c r="B130" s="144" t="s">
        <v>1697</v>
      </c>
      <c r="C130" s="139" t="s">
        <v>233</v>
      </c>
      <c r="D130" s="185">
        <f>VLOOKUP('431.2.1'!A88,'431.2.1'!A88:N236,14,FALSE)</f>
        <v>23255.962873915298</v>
      </c>
    </row>
    <row r="131" spans="1:4" ht="54" thickTop="1" thickBot="1">
      <c r="A131" s="143" t="s">
        <v>1653</v>
      </c>
      <c r="B131" s="144" t="s">
        <v>1698</v>
      </c>
      <c r="C131" s="139" t="s">
        <v>233</v>
      </c>
      <c r="D131" s="185">
        <f>VLOOKUP('431.2.2'!A88,'431.2.2'!A88:N237,14,FALSE)</f>
        <v>18187.977873915301</v>
      </c>
    </row>
    <row r="132" spans="1:4" ht="54" thickTop="1" thickBot="1">
      <c r="A132" s="143" t="s">
        <v>1134</v>
      </c>
      <c r="B132" s="144" t="s">
        <v>1294</v>
      </c>
      <c r="C132" s="139" t="s">
        <v>233</v>
      </c>
      <c r="D132" s="185">
        <f>VLOOKUP('432.1'!A88,'432.1'!A88:N238,14,FALSE)</f>
        <v>6814.6376562839887</v>
      </c>
    </row>
    <row r="133" spans="1:4" ht="54" thickTop="1" thickBot="1">
      <c r="A133" s="143" t="s">
        <v>1135</v>
      </c>
      <c r="B133" s="144" t="s">
        <v>2070</v>
      </c>
      <c r="C133" s="139" t="s">
        <v>233</v>
      </c>
      <c r="D133" s="185">
        <f>VLOOKUP('432.2'!A88,'432.2'!A88:N239,14,FALSE)</f>
        <v>5311.5126562839878</v>
      </c>
    </row>
    <row r="134" spans="1:4" ht="54" thickTop="1" thickBot="1">
      <c r="A134" s="143" t="s">
        <v>1136</v>
      </c>
      <c r="B134" s="144" t="s">
        <v>2071</v>
      </c>
      <c r="C134" s="139" t="s">
        <v>233</v>
      </c>
      <c r="D134" s="185">
        <f>VLOOKUP('433.1'!A88,'433.1'!A88:N240,14,FALSE)</f>
        <v>5741.9340505445134</v>
      </c>
    </row>
    <row r="135" spans="1:4" ht="54" thickTop="1" thickBot="1">
      <c r="A135" s="143" t="s">
        <v>1137</v>
      </c>
      <c r="B135" s="144" t="s">
        <v>2072</v>
      </c>
      <c r="C135" s="139" t="s">
        <v>233</v>
      </c>
      <c r="D135" s="185">
        <f>VLOOKUP('433.2'!A88,'433.2'!A88:N241,14,FALSE)</f>
        <v>5304.8253005445113</v>
      </c>
    </row>
    <row r="136" spans="1:4" ht="54" thickTop="1" thickBot="1">
      <c r="A136" s="143" t="s">
        <v>1138</v>
      </c>
      <c r="B136" s="144" t="s">
        <v>2073</v>
      </c>
      <c r="C136" s="139" t="s">
        <v>233</v>
      </c>
      <c r="D136" s="185">
        <f>VLOOKUP('433.3'!A88,'433.3'!A88:N242,14,FALSE)</f>
        <v>6328.3315505445116</v>
      </c>
    </row>
    <row r="137" spans="1:4" ht="54" thickTop="1" thickBot="1">
      <c r="A137" s="143" t="s">
        <v>1139</v>
      </c>
      <c r="B137" s="144" t="s">
        <v>1295</v>
      </c>
      <c r="C137" s="139" t="s">
        <v>233</v>
      </c>
      <c r="D137" s="185">
        <f>VLOOKUP('433.4'!A88,'433.4'!A88:N243,14,FALSE)</f>
        <v>4045.4340505445107</v>
      </c>
    </row>
    <row r="138" spans="1:4" ht="54" thickTop="1" thickBot="1">
      <c r="A138" s="143" t="s">
        <v>1140</v>
      </c>
      <c r="B138" s="144" t="s">
        <v>2074</v>
      </c>
      <c r="C138" s="139" t="s">
        <v>233</v>
      </c>
      <c r="D138" s="185">
        <f>VLOOKUP('433.5'!A88,'433.5'!A88:N244,14,FALSE)</f>
        <v>7215.4028005445125</v>
      </c>
    </row>
    <row r="139" spans="1:4" ht="54" thickTop="1" thickBot="1">
      <c r="A139" s="143" t="s">
        <v>1141</v>
      </c>
      <c r="B139" s="144" t="s">
        <v>2075</v>
      </c>
      <c r="C139" s="139" t="s">
        <v>233</v>
      </c>
      <c r="D139" s="185">
        <f>VLOOKUP('433.6'!A88,'433.6'!A88:N245,14,FALSE)</f>
        <v>6726.1559255445127</v>
      </c>
    </row>
    <row r="140" spans="1:4" ht="54" thickTop="1" thickBot="1">
      <c r="A140" s="143" t="s">
        <v>1142</v>
      </c>
      <c r="B140" s="144" t="s">
        <v>2076</v>
      </c>
      <c r="C140" s="139" t="s">
        <v>233</v>
      </c>
      <c r="D140" s="185">
        <f>VLOOKUP('433.7'!A88,'433.7'!A88:N246,14,FALSE)</f>
        <v>8051.1565505445124</v>
      </c>
    </row>
    <row r="141" spans="1:4" ht="54" thickTop="1" thickBot="1">
      <c r="A141" s="143" t="s">
        <v>1143</v>
      </c>
      <c r="B141" s="144" t="s">
        <v>1296</v>
      </c>
      <c r="C141" s="139" t="s">
        <v>233</v>
      </c>
      <c r="D141" s="185">
        <f>VLOOKUP('433.8'!A88,'433.8'!A88:N247,14,FALSE)</f>
        <v>5122.1996755445107</v>
      </c>
    </row>
    <row r="142" spans="1:4" ht="54" thickTop="1" thickBot="1">
      <c r="A142" s="143" t="s">
        <v>1144</v>
      </c>
      <c r="B142" s="144" t="s">
        <v>2077</v>
      </c>
      <c r="C142" s="139" t="s">
        <v>388</v>
      </c>
      <c r="D142" s="185">
        <f>VLOOKUP('440.1'!A89,'440.1'!A89:N248,14,FALSE)</f>
        <v>318420.61756640836</v>
      </c>
    </row>
    <row r="143" spans="1:4" ht="54" thickTop="1" thickBot="1">
      <c r="A143" s="143" t="s">
        <v>1145</v>
      </c>
      <c r="B143" s="144" t="s">
        <v>2078</v>
      </c>
      <c r="C143" s="139" t="s">
        <v>388</v>
      </c>
      <c r="D143" s="185">
        <f>VLOOKUP('440.2'!A93,'440.2'!A93:N250,14,FALSE)</f>
        <v>318420.61756640836</v>
      </c>
    </row>
    <row r="144" spans="1:4" ht="54" thickTop="1" thickBot="1">
      <c r="A144" s="143" t="s">
        <v>1146</v>
      </c>
      <c r="B144" s="144" t="s">
        <v>2079</v>
      </c>
      <c r="C144" s="139" t="s">
        <v>388</v>
      </c>
      <c r="D144" s="185">
        <f>VLOOKUP('440.3'!A93,'440.3'!A93:N252,14,FALSE)</f>
        <v>318420.61756640836</v>
      </c>
    </row>
    <row r="145" spans="1:4" ht="54" thickTop="1" thickBot="1">
      <c r="A145" s="143" t="s">
        <v>1147</v>
      </c>
      <c r="B145" s="144" t="s">
        <v>1297</v>
      </c>
      <c r="C145" s="139" t="s">
        <v>388</v>
      </c>
      <c r="D145" s="185">
        <f>VLOOKUP('440.4'!A93,'440.4'!A93:N254,14,FALSE)</f>
        <v>341294.17182192701</v>
      </c>
    </row>
    <row r="146" spans="1:4" ht="54" thickTop="1" thickBot="1">
      <c r="A146" s="143" t="s">
        <v>1148</v>
      </c>
      <c r="B146" s="144" t="s">
        <v>2080</v>
      </c>
      <c r="C146" s="139" t="s">
        <v>388</v>
      </c>
      <c r="D146" s="185">
        <f>VLOOKUP('441.1'!A93,'441.1'!A93:N256,14,FALSE)</f>
        <v>318420.61756640836</v>
      </c>
    </row>
    <row r="147" spans="1:4" ht="54" thickTop="1" thickBot="1">
      <c r="A147" s="143" t="s">
        <v>1149</v>
      </c>
      <c r="B147" s="144" t="s">
        <v>2081</v>
      </c>
      <c r="C147" s="139" t="s">
        <v>388</v>
      </c>
      <c r="D147" s="185">
        <f>VLOOKUP('441.2'!A92,'441.2'!A92:N258,14,FALSE)</f>
        <v>318420.61756640836</v>
      </c>
    </row>
    <row r="148" spans="1:4" ht="54" thickTop="1" thickBot="1">
      <c r="A148" s="143" t="s">
        <v>1150</v>
      </c>
      <c r="B148" s="144" t="s">
        <v>2082</v>
      </c>
      <c r="C148" s="139" t="s">
        <v>388</v>
      </c>
      <c r="D148" s="185">
        <f>VLOOKUP('441.3'!A93,'441.3'!A93:N260,14,FALSE)</f>
        <v>318355.61756640836</v>
      </c>
    </row>
    <row r="149" spans="1:4" ht="54" thickTop="1" thickBot="1">
      <c r="A149" s="143" t="s">
        <v>1151</v>
      </c>
      <c r="B149" s="144" t="s">
        <v>2083</v>
      </c>
      <c r="C149" s="139" t="s">
        <v>388</v>
      </c>
      <c r="D149" s="185">
        <f>VLOOKUP('441.4'!A92,'441.4'!A92:N262,14,FALSE)</f>
        <v>341294.17182192701</v>
      </c>
    </row>
    <row r="150" spans="1:4" ht="54" thickTop="1" thickBot="1">
      <c r="A150" s="143" t="s">
        <v>1152</v>
      </c>
      <c r="B150" s="144" t="s">
        <v>2063</v>
      </c>
      <c r="C150" s="139" t="s">
        <v>388</v>
      </c>
      <c r="D150" s="185">
        <f>VLOOKUP('450.1'!A95,'450.1'!A95:N264,14,FALSE)</f>
        <v>354754.8068097675</v>
      </c>
    </row>
    <row r="151" spans="1:4" ht="54" thickTop="1" thickBot="1">
      <c r="A151" s="143" t="s">
        <v>1153</v>
      </c>
      <c r="B151" s="144" t="s">
        <v>2084</v>
      </c>
      <c r="C151" s="139" t="s">
        <v>388</v>
      </c>
      <c r="D151" s="185">
        <f>VLOOKUP('450.2'!A93,'450.2'!A93:N266,14,FALSE)</f>
        <v>354819.8068097675</v>
      </c>
    </row>
    <row r="152" spans="1:4" ht="54" thickTop="1" thickBot="1">
      <c r="A152" s="143" t="s">
        <v>1154</v>
      </c>
      <c r="B152" s="144" t="s">
        <v>2085</v>
      </c>
      <c r="C152" s="139" t="s">
        <v>388</v>
      </c>
      <c r="D152" s="185">
        <f>VLOOKUP('450.3'!A93,'450.3'!A93:N268,14,FALSE)</f>
        <v>354819.8068097675</v>
      </c>
    </row>
    <row r="153" spans="1:4" ht="54" thickTop="1" thickBot="1">
      <c r="A153" s="143" t="s">
        <v>1155</v>
      </c>
      <c r="B153" s="144" t="s">
        <v>2086</v>
      </c>
      <c r="C153" s="139" t="s">
        <v>388</v>
      </c>
      <c r="D153" s="185">
        <f>VLOOKUP('450.4'!A92,'450.4'!A92:N270,14,FALSE)</f>
        <v>354754.8068097675</v>
      </c>
    </row>
    <row r="154" spans="1:4" ht="63.75" customHeight="1" thickTop="1" thickBot="1">
      <c r="A154" s="143" t="s">
        <v>1156</v>
      </c>
      <c r="B154" s="144" t="s">
        <v>2087</v>
      </c>
      <c r="C154" s="139" t="s">
        <v>388</v>
      </c>
      <c r="D154" s="185">
        <f>VLOOKUP('450.5'!A92,'450.5'!A92:N272,14,FALSE)</f>
        <v>354819.8068097675</v>
      </c>
    </row>
    <row r="155" spans="1:4" ht="54" thickTop="1" thickBot="1">
      <c r="A155" s="143" t="s">
        <v>1157</v>
      </c>
      <c r="B155" s="144" t="s">
        <v>2088</v>
      </c>
      <c r="C155" s="139" t="s">
        <v>388</v>
      </c>
      <c r="D155" s="185">
        <f>VLOOKUP('450.6'!A93,'450.6'!A93:N274,14,FALSE)</f>
        <v>354819.8068097675</v>
      </c>
    </row>
    <row r="156" spans="1:4" ht="54" thickTop="1" thickBot="1">
      <c r="A156" s="143" t="s">
        <v>1158</v>
      </c>
      <c r="B156" s="144" t="s">
        <v>2089</v>
      </c>
      <c r="C156" s="139" t="s">
        <v>388</v>
      </c>
      <c r="D156" s="185">
        <f>VLOOKUP('450.7'!A93,'450.7'!A93:N275,14,FALSE)</f>
        <v>354819.8068097675</v>
      </c>
    </row>
    <row r="157" spans="1:4" ht="54" thickTop="1" thickBot="1">
      <c r="A157" s="143" t="s">
        <v>1159</v>
      </c>
      <c r="B157" s="144" t="s">
        <v>2090</v>
      </c>
      <c r="C157" s="139" t="s">
        <v>388</v>
      </c>
      <c r="D157" s="185">
        <f>VLOOKUP('450.8'!A93,'450.8'!A93:N276,14,FALSE)</f>
        <v>354819.8068097675</v>
      </c>
    </row>
    <row r="158" spans="1:4" ht="54" thickTop="1" thickBot="1">
      <c r="A158" s="143" t="s">
        <v>1668</v>
      </c>
      <c r="B158" s="144" t="s">
        <v>1699</v>
      </c>
      <c r="C158" s="139" t="s">
        <v>388</v>
      </c>
      <c r="D158" s="185">
        <f>VLOOKUP('450.10'!A92,'450.10'!A92:N277,14,FALSE)</f>
        <v>396931.47242751939</v>
      </c>
    </row>
    <row r="159" spans="1:4" ht="54" thickTop="1" thickBot="1">
      <c r="A159" s="143" t="s">
        <v>1670</v>
      </c>
      <c r="B159" s="144" t="s">
        <v>1700</v>
      </c>
      <c r="C159" s="139" t="s">
        <v>388</v>
      </c>
      <c r="D159" s="185">
        <f>VLOOKUP('450.11'!A92,'450.11'!A92:N278,14,FALSE)</f>
        <v>396996.47242751939</v>
      </c>
    </row>
    <row r="160" spans="1:4" ht="54" thickTop="1" thickBot="1">
      <c r="A160" s="143" t="s">
        <v>1672</v>
      </c>
      <c r="B160" s="144" t="s">
        <v>1701</v>
      </c>
      <c r="C160" s="139" t="s">
        <v>388</v>
      </c>
      <c r="D160" s="185">
        <f>VLOOKUP('450.12'!A92,'450.11'!A92:N279,14,FALSE)</f>
        <v>396996.47242751939</v>
      </c>
    </row>
    <row r="161" spans="1:4" ht="54" thickTop="1" thickBot="1">
      <c r="A161" s="143" t="s">
        <v>1160</v>
      </c>
      <c r="B161" s="144" t="s">
        <v>2091</v>
      </c>
      <c r="C161" s="139" t="s">
        <v>388</v>
      </c>
      <c r="D161" s="185">
        <f>VLOOKUP('451.1'!A92,'451.1'!A92:N280,14,FALSE)</f>
        <v>354819.8068097675</v>
      </c>
    </row>
    <row r="162" spans="1:4" ht="54" thickTop="1" thickBot="1">
      <c r="A162" s="143" t="s">
        <v>1161</v>
      </c>
      <c r="B162" s="144" t="s">
        <v>2092</v>
      </c>
      <c r="C162" s="139" t="s">
        <v>388</v>
      </c>
      <c r="D162" s="185">
        <f>VLOOKUP('451.2'!A93,'451.2'!A93:N281,14,FALSE)</f>
        <v>354819.8068097675</v>
      </c>
    </row>
    <row r="163" spans="1:4" ht="54" thickTop="1" thickBot="1">
      <c r="A163" s="143" t="s">
        <v>1162</v>
      </c>
      <c r="B163" s="144" t="s">
        <v>2093</v>
      </c>
      <c r="C163" s="139" t="s">
        <v>388</v>
      </c>
      <c r="D163" s="185">
        <f>VLOOKUP('451.3'!A92,'451.3'!A92:N282,14,FALSE)</f>
        <v>354819.8068097675</v>
      </c>
    </row>
    <row r="164" spans="1:4" ht="54" thickTop="1" thickBot="1">
      <c r="A164" s="143" t="s">
        <v>1163</v>
      </c>
      <c r="B164" s="144" t="s">
        <v>2094</v>
      </c>
      <c r="C164" s="139" t="s">
        <v>388</v>
      </c>
      <c r="D164" s="185">
        <f>VLOOKUP('451.4'!A92,'451.4'!A92:N283,14,FALSE)</f>
        <v>396996.47242751939</v>
      </c>
    </row>
    <row r="165" spans="1:4" ht="54" thickTop="1" thickBot="1">
      <c r="A165" s="143" t="s">
        <v>1164</v>
      </c>
      <c r="B165" s="144" t="s">
        <v>2095</v>
      </c>
      <c r="C165" s="139" t="s">
        <v>388</v>
      </c>
      <c r="D165" s="185">
        <f>VLOOKUP('452.1'!A93,'452.1'!A93:N284,14,FALSE)</f>
        <v>354819.8068097675</v>
      </c>
    </row>
    <row r="166" spans="1:4" ht="54" thickTop="1" thickBot="1">
      <c r="A166" s="143" t="s">
        <v>1165</v>
      </c>
      <c r="B166" s="144" t="s">
        <v>2096</v>
      </c>
      <c r="C166" s="139" t="s">
        <v>388</v>
      </c>
      <c r="D166" s="185">
        <f>VLOOKUP('452.2'!A93,'452.2'!A93:N285,14,FALSE)</f>
        <v>354819.8068097675</v>
      </c>
    </row>
    <row r="167" spans="1:4" ht="54" thickTop="1" thickBot="1">
      <c r="A167" s="143" t="s">
        <v>1166</v>
      </c>
      <c r="B167" s="144" t="s">
        <v>2097</v>
      </c>
      <c r="C167" s="139" t="s">
        <v>388</v>
      </c>
      <c r="D167" s="185">
        <f>VLOOKUP('452.3'!A92,'452.3'!A92:N286,14,FALSE)</f>
        <v>354819.8068097675</v>
      </c>
    </row>
    <row r="168" spans="1:4" ht="54" thickTop="1" thickBot="1">
      <c r="A168" s="143" t="s">
        <v>1167</v>
      </c>
      <c r="B168" s="144" t="s">
        <v>2098</v>
      </c>
      <c r="C168" s="139" t="s">
        <v>388</v>
      </c>
      <c r="D168" s="185">
        <f>VLOOKUP('452.4'!A93,'452.4'!A93:N287,14,FALSE)</f>
        <v>354819.8068097675</v>
      </c>
    </row>
    <row r="169" spans="1:4" ht="54" thickTop="1" thickBot="1">
      <c r="A169" s="143" t="s">
        <v>1168</v>
      </c>
      <c r="B169" s="144" t="s">
        <v>1298</v>
      </c>
      <c r="C169" s="139" t="s">
        <v>388</v>
      </c>
      <c r="D169" s="185">
        <f>VLOOKUP('453.1'!A92,'453.1'!A92:N288,14,FALSE)</f>
        <v>352155.71198200359</v>
      </c>
    </row>
    <row r="170" spans="1:4" ht="54" thickTop="1" thickBot="1">
      <c r="A170" s="143" t="s">
        <v>1169</v>
      </c>
      <c r="B170" s="144" t="s">
        <v>2099</v>
      </c>
      <c r="C170" s="139" t="s">
        <v>233</v>
      </c>
      <c r="D170" s="185">
        <f>VLOOKUP('460.1'!A87,'460.1'!A87:N289,14,FALSE)</f>
        <v>6001.3992014520309</v>
      </c>
    </row>
    <row r="171" spans="1:4" ht="54" thickTop="1" thickBot="1">
      <c r="A171" s="204" t="s">
        <v>2123</v>
      </c>
      <c r="B171" s="144" t="s">
        <v>2179</v>
      </c>
      <c r="C171" s="139" t="s">
        <v>233</v>
      </c>
      <c r="D171" s="185">
        <f>VLOOKUP('460.2'!A87,'460.2'!A87:N290,14,FALSE)</f>
        <v>3000.6996007260154</v>
      </c>
    </row>
    <row r="172" spans="1:4" ht="51.75" customHeight="1" thickTop="1" thickBot="1">
      <c r="A172" s="143" t="s">
        <v>1170</v>
      </c>
      <c r="B172" s="144" t="s">
        <v>1299</v>
      </c>
      <c r="C172" s="139" t="s">
        <v>388</v>
      </c>
      <c r="D172" s="185">
        <f>VLOOKUP('461.1'!A87,'461.1'!A87:N291,14,FALSE)</f>
        <v>101654.19530197828</v>
      </c>
    </row>
    <row r="173" spans="1:4" ht="54" thickTop="1" thickBot="1">
      <c r="A173" s="143" t="s">
        <v>1171</v>
      </c>
      <c r="B173" s="144" t="s">
        <v>1300</v>
      </c>
      <c r="C173" s="139" t="s">
        <v>388</v>
      </c>
      <c r="D173" s="185">
        <f>VLOOKUP('461.2'!A89,'461.2'!A89:N294,14,FALSE)</f>
        <v>130776.74195372692</v>
      </c>
    </row>
    <row r="174" spans="1:4" ht="54" thickTop="1" thickBot="1">
      <c r="A174" s="143" t="s">
        <v>1682</v>
      </c>
      <c r="B174" s="144" t="s">
        <v>2184</v>
      </c>
      <c r="C174" s="139" t="s">
        <v>388</v>
      </c>
      <c r="D174" s="185">
        <f>VLOOKUP('462.1.1'!A88,'462.1.1'!A88:N293,14,FALSE)</f>
        <v>172134.5078019783</v>
      </c>
    </row>
    <row r="175" spans="1:4" ht="54" thickTop="1" thickBot="1">
      <c r="A175" s="143" t="s">
        <v>1683</v>
      </c>
      <c r="B175" s="144" t="s">
        <v>2185</v>
      </c>
      <c r="C175" s="139" t="s">
        <v>388</v>
      </c>
      <c r="D175" s="185">
        <f>VLOOKUP('462.1.2'!A88,'462.1.2'!A88:N294,14,FALSE)</f>
        <v>174509.37380197828</v>
      </c>
    </row>
    <row r="176" spans="1:4" ht="54" thickTop="1" thickBot="1">
      <c r="A176" s="143" t="s">
        <v>1684</v>
      </c>
      <c r="B176" s="144" t="s">
        <v>2188</v>
      </c>
      <c r="C176" s="139" t="s">
        <v>388</v>
      </c>
      <c r="D176" s="185">
        <f>VLOOKUP('462.2.1'!A88,'462.2.1'!A88:N295,14,FALSE)</f>
        <v>188282.49936237399</v>
      </c>
    </row>
    <row r="177" spans="1:4" ht="54" thickTop="1" thickBot="1">
      <c r="A177" s="143" t="s">
        <v>1685</v>
      </c>
      <c r="B177" s="144" t="s">
        <v>2189</v>
      </c>
      <c r="C177" s="139" t="s">
        <v>388</v>
      </c>
      <c r="D177" s="185">
        <f>VLOOKUP('462.2.2'!A88,'462.2.2'!A88:N296,14,FALSE)</f>
        <v>190657.365362374</v>
      </c>
    </row>
    <row r="178" spans="1:4" ht="54" thickTop="1" thickBot="1">
      <c r="A178" s="143" t="s">
        <v>1172</v>
      </c>
      <c r="B178" s="144" t="s">
        <v>1702</v>
      </c>
      <c r="C178" s="139" t="s">
        <v>233</v>
      </c>
      <c r="D178" s="185">
        <f>VLOOKUP('464.1'!A88,'464.1'!A88:N297,14,FALSE)</f>
        <v>6341.9694234848739</v>
      </c>
    </row>
    <row r="179" spans="1:4" ht="54" thickTop="1" thickBot="1">
      <c r="A179" s="143" t="s">
        <v>1173</v>
      </c>
      <c r="B179" s="144" t="s">
        <v>1703</v>
      </c>
      <c r="C179" s="139" t="s">
        <v>388</v>
      </c>
      <c r="D179" s="185">
        <f>VLOOKUP('465.1'!A92,'465.1'!A92:N298,14,FALSE)</f>
        <v>95039.725861180748</v>
      </c>
    </row>
    <row r="180" spans="1:4" ht="54" thickTop="1" thickBot="1">
      <c r="A180" s="143" t="s">
        <v>1686</v>
      </c>
      <c r="B180" s="144" t="s">
        <v>1704</v>
      </c>
      <c r="C180" s="139" t="s">
        <v>388</v>
      </c>
      <c r="D180" s="185">
        <f>VLOOKUP('465.2'!A92,'465.2'!A92:N299,14,FALSE)</f>
        <v>29899.033510632653</v>
      </c>
    </row>
    <row r="181" spans="1:4" ht="54" thickTop="1" thickBot="1">
      <c r="A181" s="143" t="s">
        <v>1174</v>
      </c>
      <c r="B181" s="144" t="s">
        <v>1705</v>
      </c>
      <c r="C181" s="139" t="s">
        <v>144</v>
      </c>
      <c r="D181" s="185">
        <f>VLOOKUP('466.1'!A92,'466.1'!A92:N300,14,FALSE)</f>
        <v>3239.2161258860547</v>
      </c>
    </row>
    <row r="182" spans="1:4" ht="54" thickTop="1" thickBot="1">
      <c r="A182" s="143" t="s">
        <v>1175</v>
      </c>
      <c r="B182" s="144" t="s">
        <v>1706</v>
      </c>
      <c r="C182" s="139" t="s">
        <v>144</v>
      </c>
      <c r="D182" s="185">
        <f>VLOOKUP('466.2'!A96,'466.2'!A96:N301,14,FALSE)</f>
        <v>3673.3077925527205</v>
      </c>
    </row>
    <row r="183" spans="1:4" ht="54" thickTop="1" thickBot="1">
      <c r="A183" s="145" t="s">
        <v>1176</v>
      </c>
      <c r="B183" s="146" t="s">
        <v>1819</v>
      </c>
      <c r="C183" s="139" t="s">
        <v>388</v>
      </c>
      <c r="D183" s="185">
        <f>VLOOKUP('500.1'!A95,'500.1'!A95:N302,14,FALSE)</f>
        <v>708553.89121264266</v>
      </c>
    </row>
    <row r="184" spans="1:4" ht="54" thickTop="1" thickBot="1">
      <c r="A184" s="143" t="s">
        <v>1708</v>
      </c>
      <c r="B184" s="144" t="s">
        <v>1820</v>
      </c>
      <c r="C184" s="139" t="s">
        <v>388</v>
      </c>
      <c r="D184" s="185">
        <f>VLOOKUP('500.2'!A95,'500.2'!A95:N303,14,FALSE)</f>
        <v>718017.89121264266</v>
      </c>
    </row>
    <row r="185" spans="1:4" ht="54" thickTop="1" thickBot="1">
      <c r="A185" s="143" t="s">
        <v>1177</v>
      </c>
      <c r="B185" s="144" t="s">
        <v>1959</v>
      </c>
      <c r="C185" s="139" t="s">
        <v>377</v>
      </c>
      <c r="D185" s="185">
        <f>VLOOKUP('501.1'!A88,'501.1'!A88:N304,14,FALSE)</f>
        <v>1079</v>
      </c>
    </row>
    <row r="186" spans="1:4" ht="55.2" thickTop="1" thickBot="1">
      <c r="A186" s="143" t="s">
        <v>1710</v>
      </c>
      <c r="B186" s="144" t="s">
        <v>1960</v>
      </c>
      <c r="C186" s="139" t="s">
        <v>377</v>
      </c>
      <c r="D186" s="185">
        <f>VLOOKUP('501.10'!A88,'501.10'!A88:N305,14,FALSE)</f>
        <v>1014</v>
      </c>
    </row>
    <row r="187" spans="1:4" ht="55.2" thickTop="1" thickBot="1">
      <c r="A187" s="143" t="s">
        <v>1711</v>
      </c>
      <c r="B187" s="144" t="s">
        <v>1961</v>
      </c>
      <c r="C187" s="139" t="s">
        <v>377</v>
      </c>
      <c r="D187" s="185">
        <f>VLOOKUP('501.20'!A88,'501.20'!A88:N306,14,FALSE)</f>
        <v>455</v>
      </c>
    </row>
    <row r="188" spans="1:4" ht="54" thickTop="1" thickBot="1">
      <c r="A188" s="143" t="s">
        <v>1712</v>
      </c>
      <c r="B188" s="144" t="s">
        <v>1821</v>
      </c>
      <c r="C188" s="139" t="s">
        <v>388</v>
      </c>
      <c r="D188" s="185">
        <f>VLOOKUP('505.1'!A84,'505.1'!A84:N307,14,FALSE)</f>
        <v>639911.0428190477</v>
      </c>
    </row>
    <row r="189" spans="1:4" ht="54" thickTop="1" thickBot="1">
      <c r="A189" s="143" t="s">
        <v>1178</v>
      </c>
      <c r="B189" s="144" t="s">
        <v>1822</v>
      </c>
      <c r="C189" s="139" t="s">
        <v>233</v>
      </c>
      <c r="D189" s="185">
        <f>VLOOKUP('510.1'!A84,'510.1'!A84:N308,14,FALSE)</f>
        <v>65910.587355611264</v>
      </c>
    </row>
    <row r="190" spans="1:4" ht="54" thickTop="1" thickBot="1">
      <c r="A190" s="143" t="s">
        <v>1716</v>
      </c>
      <c r="B190" s="144" t="s">
        <v>1301</v>
      </c>
      <c r="C190" s="139" t="s">
        <v>388</v>
      </c>
      <c r="D190" s="185">
        <f>VLOOKUP('600.1.1'!A85,'600.1.1'!A85:N311,14,FALSE)</f>
        <v>26585.517720508706</v>
      </c>
    </row>
    <row r="191" spans="1:4" ht="54" thickTop="1" thickBot="1">
      <c r="A191" s="143" t="s">
        <v>1717</v>
      </c>
      <c r="B191" s="144" t="s">
        <v>1823</v>
      </c>
      <c r="C191" s="139" t="s">
        <v>388</v>
      </c>
      <c r="D191" s="185">
        <f>VLOOKUP('600.2.1'!A88,'600.2.1'!A88:N310,14,FALSE)</f>
        <v>97555.299395419192</v>
      </c>
    </row>
    <row r="192" spans="1:4" ht="54" thickTop="1" thickBot="1">
      <c r="A192" s="143" t="s">
        <v>1718</v>
      </c>
      <c r="B192" s="144" t="s">
        <v>1824</v>
      </c>
      <c r="C192" s="139" t="s">
        <v>388</v>
      </c>
      <c r="D192" s="185">
        <f>VLOOKUP('600.2.2'!A90,'600.2.2'!A90:N312,14,FALSE)</f>
        <v>143580.58117424374</v>
      </c>
    </row>
    <row r="193" spans="1:4" ht="54" thickTop="1" thickBot="1">
      <c r="A193" s="143" t="s">
        <v>1719</v>
      </c>
      <c r="B193" s="144" t="s">
        <v>1825</v>
      </c>
      <c r="C193" s="139" t="s">
        <v>388</v>
      </c>
      <c r="D193" s="185">
        <f>VLOOKUP('600.2.3'!A89,'600.2.3'!A89:N312,14,FALSE)</f>
        <v>26797.232006222992</v>
      </c>
    </row>
    <row r="194" spans="1:4" ht="54" thickTop="1" thickBot="1">
      <c r="A194" s="143" t="s">
        <v>1720</v>
      </c>
      <c r="B194" s="144" t="s">
        <v>1826</v>
      </c>
      <c r="C194" s="139" t="s">
        <v>388</v>
      </c>
      <c r="D194" s="185">
        <f>VLOOKUP('600.2.4'!A88,'600.2.4'!A88:N312,14,FALSE)</f>
        <v>34525.148581800218</v>
      </c>
    </row>
    <row r="195" spans="1:4" ht="54" thickTop="1" thickBot="1">
      <c r="A195" s="143" t="s">
        <v>1179</v>
      </c>
      <c r="B195" s="144" t="s">
        <v>2200</v>
      </c>
      <c r="C195" s="139" t="s">
        <v>388</v>
      </c>
      <c r="D195" s="185">
        <f>VLOOKUP('610.1'!A89,'610.1'!A89:N314,14,FALSE)</f>
        <v>56430.510265948978</v>
      </c>
    </row>
    <row r="196" spans="1:4" ht="54" thickTop="1" thickBot="1">
      <c r="A196" s="143" t="s">
        <v>1180</v>
      </c>
      <c r="B196" s="144" t="s">
        <v>1827</v>
      </c>
      <c r="C196" s="139" t="s">
        <v>388</v>
      </c>
      <c r="D196" s="185">
        <f>VLOOKUP('610.2'!A89,'610.2'!A89:N315,14,FALSE)</f>
        <v>56430.510265948978</v>
      </c>
    </row>
    <row r="197" spans="1:4" ht="54" thickTop="1" thickBot="1">
      <c r="A197" s="143" t="s">
        <v>1722</v>
      </c>
      <c r="B197" s="144" t="s">
        <v>1828</v>
      </c>
      <c r="C197" s="139" t="s">
        <v>388</v>
      </c>
      <c r="D197" s="185">
        <f>VLOOKUP('610.3'!A89,'610.3'!A89:N316,14,FALSE)</f>
        <v>104426.51026594898</v>
      </c>
    </row>
    <row r="198" spans="1:4" ht="54" thickTop="1" thickBot="1">
      <c r="A198" s="143" t="s">
        <v>1724</v>
      </c>
      <c r="B198" s="144" t="s">
        <v>1829</v>
      </c>
      <c r="C198" s="139" t="s">
        <v>388</v>
      </c>
      <c r="D198" s="185">
        <f>VLOOKUP('610.4'!A89,'610.4'!A89:N317,14,FALSE)</f>
        <v>106184.11026594897</v>
      </c>
    </row>
    <row r="199" spans="1:4" ht="54" thickTop="1" thickBot="1">
      <c r="A199" s="143" t="s">
        <v>1726</v>
      </c>
      <c r="B199" s="144" t="s">
        <v>1302</v>
      </c>
      <c r="C199" s="139" t="s">
        <v>388</v>
      </c>
      <c r="D199" s="185">
        <f>VLOOKUP('610.5'!A89,'610.5'!A89:N318,14,FALSE)</f>
        <v>101124.51026594898</v>
      </c>
    </row>
    <row r="200" spans="1:4" ht="54" thickTop="1" thickBot="1">
      <c r="A200" s="143" t="s">
        <v>1728</v>
      </c>
      <c r="B200" s="144" t="s">
        <v>1830</v>
      </c>
      <c r="C200" s="139" t="s">
        <v>388</v>
      </c>
      <c r="D200" s="185">
        <f>VLOOKUP('610.6'!A89,'610.6'!A89:N319,14,FALSE)</f>
        <v>145470.11026594898</v>
      </c>
    </row>
    <row r="201" spans="1:4" ht="54" thickTop="1" thickBot="1">
      <c r="A201" s="143" t="s">
        <v>1730</v>
      </c>
      <c r="B201" s="144" t="s">
        <v>1831</v>
      </c>
      <c r="C201" s="139" t="s">
        <v>388</v>
      </c>
      <c r="D201" s="185">
        <f>VLOOKUP('610.7'!A89,'610.7'!A89:N320,14,FALSE)</f>
        <v>67345.923510632638</v>
      </c>
    </row>
    <row r="202" spans="1:4" ht="54" thickTop="1" thickBot="1">
      <c r="A202" s="143" t="s">
        <v>1181</v>
      </c>
      <c r="B202" s="144" t="s">
        <v>1832</v>
      </c>
      <c r="C202" s="139" t="s">
        <v>144</v>
      </c>
      <c r="D202" s="185">
        <f>VLOOKUP('620.1'!A88,'620.1'!A88:N321,14,FALSE)</f>
        <v>367488.73077853507</v>
      </c>
    </row>
    <row r="203" spans="1:4" ht="54" thickTop="1" thickBot="1">
      <c r="A203" s="143" t="s">
        <v>1182</v>
      </c>
      <c r="B203" s="144" t="s">
        <v>1962</v>
      </c>
      <c r="C203" s="139" t="s">
        <v>144</v>
      </c>
      <c r="D203" s="185">
        <f>VLOOKUP('620.2'!A88,'620.2'!A88:N322,14,FALSE)</f>
        <v>367488.73077853507</v>
      </c>
    </row>
    <row r="204" spans="1:4" ht="54" thickTop="1" thickBot="1">
      <c r="A204" s="143" t="s">
        <v>1183</v>
      </c>
      <c r="B204" s="144" t="s">
        <v>1833</v>
      </c>
      <c r="C204" s="139" t="s">
        <v>1929</v>
      </c>
      <c r="D204" s="185">
        <f>VLOOKUP('620.3'!A93,'620.3'!A93:N323,14,FALSE)</f>
        <v>50293421.132475853</v>
      </c>
    </row>
    <row r="205" spans="1:4" ht="54" thickTop="1" thickBot="1">
      <c r="A205" s="143" t="s">
        <v>1734</v>
      </c>
      <c r="B205" s="144" t="s">
        <v>1834</v>
      </c>
      <c r="C205" s="139" t="s">
        <v>144</v>
      </c>
      <c r="D205" s="185">
        <f>VLOOKUP('621.1.1'!A95,'621.1.1'!A95:N325,14,FALSE)</f>
        <v>2484007.7484526685</v>
      </c>
    </row>
    <row r="206" spans="1:4" ht="54" thickTop="1" thickBot="1">
      <c r="A206" s="143" t="s">
        <v>1736</v>
      </c>
      <c r="B206" s="144" t="s">
        <v>1835</v>
      </c>
      <c r="C206" s="139" t="s">
        <v>144</v>
      </c>
      <c r="D206" s="185">
        <f>VLOOKUP('621.1.2'!A99,'621.1.2'!A99:N326,14,FALSE)</f>
        <v>3824685.315142584</v>
      </c>
    </row>
    <row r="207" spans="1:4" ht="54" thickTop="1" thickBot="1">
      <c r="A207" s="143" t="s">
        <v>1184</v>
      </c>
      <c r="B207" s="144" t="s">
        <v>1836</v>
      </c>
      <c r="C207" s="139" t="s">
        <v>388</v>
      </c>
      <c r="D207" s="185">
        <f>VLOOKUP('621.2'!A89,'621.2'!A89:N326,14,FALSE)</f>
        <v>2163884.3208109057</v>
      </c>
    </row>
    <row r="208" spans="1:4" ht="54" thickTop="1" thickBot="1">
      <c r="A208" s="143" t="s">
        <v>1185</v>
      </c>
      <c r="B208" s="144" t="s">
        <v>1837</v>
      </c>
      <c r="C208" s="139" t="s">
        <v>144</v>
      </c>
      <c r="D208" s="185">
        <f>VLOOKUP('621.3'!A93,'621.3'!A93:N327,14,FALSE)</f>
        <v>55235080.525050402</v>
      </c>
    </row>
    <row r="209" spans="1:4" ht="54" thickTop="1" thickBot="1">
      <c r="A209" s="143" t="s">
        <v>1186</v>
      </c>
      <c r="B209" s="144" t="s">
        <v>1838</v>
      </c>
      <c r="C209" s="139" t="s">
        <v>388</v>
      </c>
      <c r="D209" s="185">
        <f>VLOOKUP('621.4'!A93,'621.4'!A93:N328,14,FALSE)</f>
        <v>46424980.525050417</v>
      </c>
    </row>
    <row r="210" spans="1:4" ht="54" thickTop="1" thickBot="1">
      <c r="A210" s="143" t="s">
        <v>1187</v>
      </c>
      <c r="B210" s="144" t="s">
        <v>1839</v>
      </c>
      <c r="C210" s="139" t="s">
        <v>144</v>
      </c>
      <c r="D210" s="185">
        <f>VLOOKUP('621.5'!A89,'621.5'!A89:N329,14,FALSE)</f>
        <v>3877662.3137846207</v>
      </c>
    </row>
    <row r="211" spans="1:4" ht="54" thickTop="1" thickBot="1">
      <c r="A211" s="143" t="s">
        <v>1740</v>
      </c>
      <c r="B211" s="144" t="s">
        <v>1840</v>
      </c>
      <c r="C211" s="139" t="s">
        <v>144</v>
      </c>
      <c r="D211" s="185">
        <f>VLOOKUP('621.5.1'!A89,'621.5.1'!A89:N330,14,FALSE)</f>
        <v>642347.49259658554</v>
      </c>
    </row>
    <row r="212" spans="1:4" ht="54" thickTop="1" thickBot="1">
      <c r="A212" s="143" t="s">
        <v>1188</v>
      </c>
      <c r="B212" s="144" t="s">
        <v>1841</v>
      </c>
      <c r="C212" s="139" t="s">
        <v>1929</v>
      </c>
      <c r="D212" s="185">
        <f>VLOOKUP('621.6'!A98,'621.6'!A98:N331,14,FALSE)</f>
        <v>61994042.701126114</v>
      </c>
    </row>
    <row r="213" spans="1:4" ht="54" thickTop="1" thickBot="1">
      <c r="A213" s="143" t="s">
        <v>1815</v>
      </c>
      <c r="B213" s="144" t="s">
        <v>1842</v>
      </c>
      <c r="C213" s="139" t="s">
        <v>1929</v>
      </c>
      <c r="D213" s="185">
        <f>VLOOKUP('621.7'!A89,'621.7'!A89:N332,14,FALSE)</f>
        <v>2723950.3271673345</v>
      </c>
    </row>
    <row r="214" spans="1:4" ht="54" thickTop="1" thickBot="1">
      <c r="A214" s="143" t="s">
        <v>1189</v>
      </c>
      <c r="B214" s="144" t="s">
        <v>2100</v>
      </c>
      <c r="C214" s="139" t="s">
        <v>233</v>
      </c>
      <c r="D214" s="185">
        <f>VLOOKUP('622.1'!A89,'622.1'!A89:N333,14,FALSE)</f>
        <v>96773.131465295184</v>
      </c>
    </row>
    <row r="215" spans="1:4" ht="54" thickTop="1" thickBot="1">
      <c r="A215" s="143" t="s">
        <v>1190</v>
      </c>
      <c r="B215" s="144" t="s">
        <v>1843</v>
      </c>
      <c r="C215" s="139" t="s">
        <v>233</v>
      </c>
      <c r="D215" s="185">
        <f>VLOOKUP('622.2'!A89,'622.2'!A89:N335,14,FALSE)</f>
        <v>486180.85675835412</v>
      </c>
    </row>
    <row r="216" spans="1:4" ht="54" thickTop="1" thickBot="1">
      <c r="A216" s="143" t="s">
        <v>1191</v>
      </c>
      <c r="B216" s="144" t="s">
        <v>1844</v>
      </c>
      <c r="C216" s="139" t="s">
        <v>233</v>
      </c>
      <c r="D216" s="185">
        <f>VLOOKUP('622.3'!A89,'622.3'!A89:N336,14,FALSE)</f>
        <v>866833.74051413266</v>
      </c>
    </row>
    <row r="217" spans="1:4" ht="54" thickTop="1" thickBot="1">
      <c r="A217" s="143" t="s">
        <v>1192</v>
      </c>
      <c r="B217" s="144" t="s">
        <v>1845</v>
      </c>
      <c r="C217" s="139" t="s">
        <v>233</v>
      </c>
      <c r="D217" s="185">
        <f>VLOOKUP('622.4'!A89,'622.4'!A89:N337,14,FALSE)</f>
        <v>854405.74051413266</v>
      </c>
    </row>
    <row r="218" spans="1:4" ht="54" thickTop="1" thickBot="1">
      <c r="A218" s="143" t="s">
        <v>1193</v>
      </c>
      <c r="B218" s="144" t="s">
        <v>1846</v>
      </c>
      <c r="C218" s="139" t="s">
        <v>144</v>
      </c>
      <c r="D218" s="185">
        <f>VLOOKUP('622.5'!A89,'622.5'!A89:N338,14,FALSE)</f>
        <v>73795.487337656203</v>
      </c>
    </row>
    <row r="219" spans="1:4" ht="54" thickTop="1" thickBot="1">
      <c r="A219" s="143" t="s">
        <v>1194</v>
      </c>
      <c r="B219" s="144" t="s">
        <v>1847</v>
      </c>
      <c r="C219" s="139" t="s">
        <v>144</v>
      </c>
      <c r="D219" s="185">
        <f>VLOOKUP('623.1'!A103,'623.1'!A103:N339,14,FALSE)</f>
        <v>438628.12372670992</v>
      </c>
    </row>
    <row r="220" spans="1:4" ht="54" thickTop="1" thickBot="1">
      <c r="A220" s="143" t="s">
        <v>1195</v>
      </c>
      <c r="B220" s="144" t="s">
        <v>1303</v>
      </c>
      <c r="C220" s="139" t="s">
        <v>2101</v>
      </c>
      <c r="D220" s="185">
        <f>VLOOKUP('623.2'!A89,'623.2'!A89:N340,14,FALSE)</f>
        <v>2960934.4907275927</v>
      </c>
    </row>
    <row r="221" spans="1:4" ht="54" thickTop="1" thickBot="1">
      <c r="A221" s="143" t="s">
        <v>1196</v>
      </c>
      <c r="B221" s="144" t="s">
        <v>2220</v>
      </c>
      <c r="C221" s="139" t="s">
        <v>388</v>
      </c>
      <c r="D221" s="185">
        <f>VLOOKUP('630.1'!A89,'630.1'!A89:N341,14,FALSE)</f>
        <v>1098386.7094414541</v>
      </c>
    </row>
    <row r="222" spans="1:4" ht="54" thickTop="1" thickBot="1">
      <c r="A222" s="143" t="s">
        <v>1197</v>
      </c>
      <c r="B222" s="144" t="s">
        <v>2221</v>
      </c>
      <c r="C222" s="139" t="s">
        <v>388</v>
      </c>
      <c r="D222" s="185">
        <f>VLOOKUP('630.2'!A89,'630.2'!A89:N342,14,FALSE)</f>
        <v>1067573.3675531631</v>
      </c>
    </row>
    <row r="223" spans="1:4" ht="54" thickTop="1" thickBot="1">
      <c r="A223" s="143" t="s">
        <v>1198</v>
      </c>
      <c r="B223" s="144" t="s">
        <v>2222</v>
      </c>
      <c r="C223" s="139" t="s">
        <v>388</v>
      </c>
      <c r="D223" s="185">
        <f>VLOOKUP('630.3'!A89,'630.3'!A89:N343,14,FALSE)</f>
        <v>768755.3675531632</v>
      </c>
    </row>
    <row r="224" spans="1:4" ht="54" thickTop="1" thickBot="1">
      <c r="A224" s="143" t="s">
        <v>1199</v>
      </c>
      <c r="B224" s="144" t="s">
        <v>2223</v>
      </c>
      <c r="C224" s="139" t="s">
        <v>388</v>
      </c>
      <c r="D224" s="185">
        <f>VLOOKUP('630.4'!A89,'630.4'!A89:N344,14,FALSE)</f>
        <v>668733.36755316332</v>
      </c>
    </row>
    <row r="225" spans="1:4" ht="54" thickTop="1" thickBot="1">
      <c r="A225" s="143" t="s">
        <v>1200</v>
      </c>
      <c r="B225" s="144" t="s">
        <v>2224</v>
      </c>
      <c r="C225" s="139" t="s">
        <v>388</v>
      </c>
      <c r="D225" s="185">
        <f>VLOOKUP('630.5'!A93,'630.5'!A93:N345,14,FALSE)</f>
        <v>408291.91888290807</v>
      </c>
    </row>
    <row r="226" spans="1:4" ht="54" thickTop="1" thickBot="1">
      <c r="A226" s="143" t="s">
        <v>1201</v>
      </c>
      <c r="B226" s="144" t="s">
        <v>2225</v>
      </c>
      <c r="C226" s="139" t="s">
        <v>388</v>
      </c>
      <c r="D226" s="185">
        <f>VLOOKUP('630.6'!A93,'630.6'!A89:N346,14,FALSE)</f>
        <v>356832.3938829081</v>
      </c>
    </row>
    <row r="227" spans="1:4" ht="54" thickTop="1" thickBot="1">
      <c r="A227" s="143" t="s">
        <v>1202</v>
      </c>
      <c r="B227" s="144" t="s">
        <v>2226</v>
      </c>
      <c r="C227" s="139" t="s">
        <v>388</v>
      </c>
      <c r="D227" s="185">
        <f>VLOOKUP('630.7'!A93,'630.7'!A90:N347,14,FALSE)</f>
        <v>271423.12010632653</v>
      </c>
    </row>
    <row r="228" spans="1:4" ht="54" thickTop="1" thickBot="1">
      <c r="A228" s="143" t="s">
        <v>1203</v>
      </c>
      <c r="B228" s="144" t="s">
        <v>1848</v>
      </c>
      <c r="C228" s="139" t="s">
        <v>144</v>
      </c>
      <c r="D228" s="185">
        <f>VLOOKUP('632.1'!A90,'632.1'!A90:N349,14,FALSE)</f>
        <v>369143.06495189498</v>
      </c>
    </row>
    <row r="229" spans="1:4" ht="54" thickTop="1" thickBot="1">
      <c r="A229" s="143" t="s">
        <v>1743</v>
      </c>
      <c r="B229" s="144" t="s">
        <v>1849</v>
      </c>
      <c r="C229" s="139" t="s">
        <v>144</v>
      </c>
      <c r="D229" s="185">
        <f>VLOOKUP('632.2'!A90,'632.2'!A90:N350,14,FALSE)</f>
        <v>370895.72495189495</v>
      </c>
    </row>
    <row r="230" spans="1:4" ht="54" thickTop="1" thickBot="1">
      <c r="A230" s="143" t="s">
        <v>1746</v>
      </c>
      <c r="B230" s="144" t="s">
        <v>1850</v>
      </c>
      <c r="C230" s="139" t="s">
        <v>377</v>
      </c>
      <c r="D230" s="185">
        <f>VLOOKUP('640.1'!A90,'640.1'!A90:N351,14,FALSE)</f>
        <v>6591.2967115493293</v>
      </c>
    </row>
    <row r="231" spans="1:4" ht="54" thickTop="1" thickBot="1">
      <c r="A231" s="143" t="s">
        <v>1747</v>
      </c>
      <c r="B231" s="144" t="s">
        <v>1851</v>
      </c>
      <c r="C231" s="139" t="s">
        <v>377</v>
      </c>
      <c r="D231" s="185">
        <f>VLOOKUP('640.2'!A90,'640.2'!A90:N352,14,FALSE)</f>
        <v>6853.3767115493301</v>
      </c>
    </row>
    <row r="232" spans="1:4" ht="54" thickTop="1" thickBot="1">
      <c r="A232" s="143" t="s">
        <v>1204</v>
      </c>
      <c r="B232" s="144" t="s">
        <v>1852</v>
      </c>
      <c r="C232" s="139" t="s">
        <v>1748</v>
      </c>
      <c r="D232" s="185">
        <f>VLOOKUP('641.1'!A90,'641.1'!A90:N353,14,FALSE)</f>
        <v>2063.7098304673946</v>
      </c>
    </row>
    <row r="233" spans="1:4" ht="54" thickTop="1" thickBot="1">
      <c r="A233" s="143" t="s">
        <v>1205</v>
      </c>
      <c r="B233" s="144" t="s">
        <v>1852</v>
      </c>
      <c r="C233" s="139" t="s">
        <v>377</v>
      </c>
      <c r="D233" s="185">
        <f>VLOOKUP('641.2'!A90,'641.2'!A90:N354,14,FALSE)</f>
        <v>52674.984830467394</v>
      </c>
    </row>
    <row r="234" spans="1:4" ht="54" thickTop="1" thickBot="1">
      <c r="A234" s="143" t="s">
        <v>1206</v>
      </c>
      <c r="B234" s="144" t="s">
        <v>1853</v>
      </c>
      <c r="C234" s="139" t="s">
        <v>1929</v>
      </c>
      <c r="D234" s="185">
        <f>VLOOKUP('642.1'!A90,'642.1'!A90:N355,14,FALSE)</f>
        <v>639095.35126361274</v>
      </c>
    </row>
    <row r="235" spans="1:4" ht="54" thickTop="1" thickBot="1">
      <c r="A235" s="143" t="s">
        <v>1207</v>
      </c>
      <c r="B235" s="144" t="s">
        <v>1854</v>
      </c>
      <c r="C235" s="139" t="s">
        <v>144</v>
      </c>
      <c r="D235" s="185">
        <f>VLOOKUP('642.2'!A90,'642.2'!A90:N356,14,FALSE)</f>
        <v>43367.884702126539</v>
      </c>
    </row>
    <row r="236" spans="1:4" ht="54" thickTop="1" thickBot="1">
      <c r="A236" s="143" t="s">
        <v>1208</v>
      </c>
      <c r="B236" s="144" t="s">
        <v>1855</v>
      </c>
      <c r="C236" s="139" t="s">
        <v>377</v>
      </c>
      <c r="D236" s="185">
        <f>VLOOKUP('650.1'!A95,'650.1'!A95:N358,14,FALSE)</f>
        <v>10687.927980066706</v>
      </c>
    </row>
    <row r="237" spans="1:4" ht="54" thickTop="1" thickBot="1">
      <c r="A237" s="143" t="s">
        <v>1209</v>
      </c>
      <c r="B237" s="144" t="s">
        <v>2233</v>
      </c>
      <c r="C237" s="139" t="s">
        <v>377</v>
      </c>
      <c r="D237" s="185">
        <f>VLOOKUP('650.2'!A93,'650.2'!A93:N359,14,FALSE)</f>
        <v>8732.9242627560579</v>
      </c>
    </row>
    <row r="238" spans="1:4" ht="54" thickTop="1" thickBot="1">
      <c r="A238" s="143" t="s">
        <v>1210</v>
      </c>
      <c r="B238" s="144" t="s">
        <v>1856</v>
      </c>
      <c r="C238" s="139" t="s">
        <v>377</v>
      </c>
      <c r="D238" s="210">
        <f>VLOOKUP('650.3'!A90,'650.3'!A90:N360,14,FALSE)</f>
        <v>321.75</v>
      </c>
    </row>
    <row r="239" spans="1:4" ht="54" thickTop="1" thickBot="1">
      <c r="A239" s="143" t="s">
        <v>1211</v>
      </c>
      <c r="B239" s="144" t="s">
        <v>2237</v>
      </c>
      <c r="C239" s="139" t="s">
        <v>377</v>
      </c>
      <c r="D239" s="185">
        <f>VLOOKUP('650.4'!A93,'650.4'!A93:N361,14,FALSE)</f>
        <v>4104.6402127560577</v>
      </c>
    </row>
    <row r="240" spans="1:4" ht="55.2" thickTop="1" thickBot="1">
      <c r="A240" s="143" t="s">
        <v>1212</v>
      </c>
      <c r="B240" s="144" t="s">
        <v>1857</v>
      </c>
      <c r="C240" s="139" t="s">
        <v>233</v>
      </c>
      <c r="D240" s="185">
        <f>VLOOKUP('660.1'!A87,'660.1'!A87:N362,14,FALSE)</f>
        <v>392825.56439588557</v>
      </c>
    </row>
    <row r="241" spans="1:4" ht="73.2" thickTop="1" thickBot="1">
      <c r="A241" s="143" t="s">
        <v>1213</v>
      </c>
      <c r="B241" s="144" t="s">
        <v>1964</v>
      </c>
      <c r="C241" s="139" t="s">
        <v>144</v>
      </c>
      <c r="D241" s="185">
        <f>VLOOKUP('660.2'!A87,'660.2'!A87:N363,14,FALSE)</f>
        <v>451007.9743958856</v>
      </c>
    </row>
    <row r="242" spans="1:4" ht="54" thickTop="1" thickBot="1">
      <c r="A242" s="143" t="s">
        <v>1761</v>
      </c>
      <c r="B242" s="144" t="s">
        <v>1858</v>
      </c>
      <c r="C242" s="139" t="s">
        <v>144</v>
      </c>
      <c r="D242" s="185">
        <f>VLOOKUP('661.1'!A87,'661.1'!A87:N364,14,FALSE)</f>
        <v>617630.97252784739</v>
      </c>
    </row>
    <row r="243" spans="1:4" ht="54" thickTop="1" thickBot="1">
      <c r="A243" s="143" t="s">
        <v>1214</v>
      </c>
      <c r="B243" s="144" t="s">
        <v>1859</v>
      </c>
      <c r="C243" s="139" t="s">
        <v>144</v>
      </c>
      <c r="D243" s="185">
        <f>VLOOKUP('662.1'!A87,'662.1'!A87:N365,14,FALSE)</f>
        <v>436947.28505569481</v>
      </c>
    </row>
    <row r="244" spans="1:4" ht="54" thickTop="1" thickBot="1">
      <c r="A244" s="143" t="s">
        <v>1215</v>
      </c>
      <c r="B244" s="144" t="s">
        <v>1860</v>
      </c>
      <c r="C244" s="139" t="s">
        <v>144</v>
      </c>
      <c r="D244" s="185">
        <f>VLOOKUP('662.2'!A87,'662.2'!A87:N366,14,FALSE)</f>
        <v>431636.35172236152</v>
      </c>
    </row>
    <row r="245" spans="1:4" ht="54" thickTop="1" thickBot="1">
      <c r="A245" s="143" t="s">
        <v>1762</v>
      </c>
      <c r="B245" s="144" t="s">
        <v>1861</v>
      </c>
      <c r="C245" s="139" t="s">
        <v>144</v>
      </c>
      <c r="D245" s="185">
        <f>VLOOKUP('663.1'!A87,'663.1'!A87:N367,14,FALSE)</f>
        <v>25325.336755316323</v>
      </c>
    </row>
    <row r="246" spans="1:4" ht="54" thickTop="1" thickBot="1">
      <c r="A246" s="143" t="s">
        <v>1216</v>
      </c>
      <c r="B246" s="144" t="s">
        <v>1862</v>
      </c>
      <c r="C246" s="139" t="s">
        <v>388</v>
      </c>
      <c r="D246" s="185">
        <f>VLOOKUP('670.1'!A87,'670.1'!A87:N368,14,FALSE)</f>
        <v>262186.37132974487</v>
      </c>
    </row>
    <row r="247" spans="1:4" ht="54" thickTop="1" thickBot="1">
      <c r="A247" s="143" t="s">
        <v>1217</v>
      </c>
      <c r="B247" s="144" t="s">
        <v>1863</v>
      </c>
      <c r="C247" s="139" t="s">
        <v>388</v>
      </c>
      <c r="D247" s="185">
        <f>VLOOKUP('670.2'!A87,'670.2'!A87:N369,14,FALSE)</f>
        <v>276882.87132974487</v>
      </c>
    </row>
    <row r="248" spans="1:4" ht="54" thickTop="1" thickBot="1">
      <c r="A248" s="143" t="s">
        <v>1764</v>
      </c>
      <c r="B248" s="144" t="s">
        <v>1864</v>
      </c>
      <c r="C248" s="139" t="s">
        <v>388</v>
      </c>
      <c r="D248" s="185">
        <f>VLOOKUP('670.3'!A87,'670.3'!A87:N370,14,FALSE)</f>
        <v>297273.37132974487</v>
      </c>
    </row>
    <row r="249" spans="1:4" ht="54" thickTop="1" thickBot="1">
      <c r="A249" s="143" t="s">
        <v>1765</v>
      </c>
      <c r="B249" s="144" t="s">
        <v>1865</v>
      </c>
      <c r="C249" s="139" t="s">
        <v>388</v>
      </c>
      <c r="D249" s="185">
        <f>VLOOKUP('670.4'!A87,'670.4'!A87:N371,14,FALSE)</f>
        <v>297273.37132974487</v>
      </c>
    </row>
    <row r="250" spans="1:4" ht="54" thickTop="1" thickBot="1">
      <c r="A250" s="143" t="s">
        <v>1766</v>
      </c>
      <c r="B250" s="144" t="s">
        <v>1866</v>
      </c>
      <c r="C250" s="139" t="s">
        <v>388</v>
      </c>
      <c r="D250" s="185">
        <f>VLOOKUP('670.5'!A89,'670.5'!A89:N372,14,FALSE)</f>
        <v>301329.80388290813</v>
      </c>
    </row>
    <row r="251" spans="1:4" ht="54" thickTop="1" thickBot="1">
      <c r="A251" s="143" t="s">
        <v>1218</v>
      </c>
      <c r="B251" s="144" t="s">
        <v>1867</v>
      </c>
      <c r="C251" s="139" t="s">
        <v>388</v>
      </c>
      <c r="D251" s="185">
        <f>VLOOKUP('671.1'!A89,'671.1'!A89:N373,14,FALSE)</f>
        <v>612445.9675531633</v>
      </c>
    </row>
    <row r="252" spans="1:4" ht="54" thickTop="1" thickBot="1">
      <c r="A252" s="143" t="s">
        <v>1219</v>
      </c>
      <c r="B252" s="144" t="s">
        <v>1868</v>
      </c>
      <c r="C252" s="139" t="s">
        <v>144</v>
      </c>
      <c r="D252" s="185">
        <f>VLOOKUP('671.2'!A89,'671.2'!A89:N374,14,FALSE)</f>
        <v>72160.896269502045</v>
      </c>
    </row>
    <row r="253" spans="1:4" ht="54" thickTop="1" thickBot="1">
      <c r="A253" s="143" t="s">
        <v>1767</v>
      </c>
      <c r="B253" s="144" t="s">
        <v>1869</v>
      </c>
      <c r="C253" s="139" t="s">
        <v>388</v>
      </c>
      <c r="D253" s="185">
        <f>VLOOKUP('671.3'!A87,'671.3'!A87:N375,14,FALSE)</f>
        <v>652224.8145744286</v>
      </c>
    </row>
    <row r="254" spans="1:4" ht="54" thickTop="1" thickBot="1">
      <c r="A254" s="143" t="s">
        <v>1768</v>
      </c>
      <c r="B254" s="144" t="s">
        <v>1870</v>
      </c>
      <c r="C254" s="139" t="s">
        <v>144</v>
      </c>
      <c r="D254" s="185">
        <f>VLOOKUP('671.4'!A87,'671.4'!A87:N376,14,FALSE)</f>
        <v>75275.402737586395</v>
      </c>
    </row>
    <row r="255" spans="1:4" ht="54" thickTop="1" thickBot="1">
      <c r="A255" s="143" t="s">
        <v>1220</v>
      </c>
      <c r="B255" s="144" t="s">
        <v>1871</v>
      </c>
      <c r="C255" s="139" t="s">
        <v>144</v>
      </c>
      <c r="D255" s="185">
        <f>VLOOKUP('672.1'!A87,'672.1'!A87:N377,14,FALSE)</f>
        <v>45188.036755316338</v>
      </c>
    </row>
    <row r="256" spans="1:4" ht="54" thickTop="1" thickBot="1">
      <c r="A256" s="143" t="s">
        <v>1769</v>
      </c>
      <c r="B256" s="144" t="s">
        <v>1872</v>
      </c>
      <c r="C256" s="139" t="s">
        <v>144</v>
      </c>
      <c r="D256" s="185">
        <f>VLOOKUP('672.2'!A87,'672.2'!A87:N378,14,FALSE)</f>
        <v>66046.346269502043</v>
      </c>
    </row>
    <row r="257" spans="1:4" ht="54" thickTop="1" thickBot="1">
      <c r="A257" s="143" t="s">
        <v>1770</v>
      </c>
      <c r="B257" s="144" t="s">
        <v>1873</v>
      </c>
      <c r="C257" s="139" t="s">
        <v>144</v>
      </c>
      <c r="D257" s="185">
        <f>VLOOKUP('672.3'!A87,'672.3'!A87:N379,14,FALSE)</f>
        <v>46748.616106379595</v>
      </c>
    </row>
    <row r="258" spans="1:4" ht="54" thickTop="1" thickBot="1">
      <c r="A258" s="143" t="s">
        <v>1771</v>
      </c>
      <c r="B258" s="144" t="s">
        <v>1874</v>
      </c>
      <c r="C258" s="139" t="s">
        <v>144</v>
      </c>
      <c r="D258" s="185">
        <f>VLOOKUP('672.4'!A87,'672.3'!A87:N380,14,FALSE)</f>
        <v>46748.616106379595</v>
      </c>
    </row>
    <row r="259" spans="1:4" ht="54" thickTop="1" thickBot="1">
      <c r="A259" s="143" t="s">
        <v>1816</v>
      </c>
      <c r="B259" s="144" t="s">
        <v>1875</v>
      </c>
      <c r="C259" s="139" t="s">
        <v>233</v>
      </c>
      <c r="D259" s="185">
        <f>VLOOKUP('673.1.1'!A87,'673.1.1'!A87:N381,14,FALSE)</f>
        <v>7876.7494592193889</v>
      </c>
    </row>
    <row r="260" spans="1:4" ht="54" thickTop="1" thickBot="1">
      <c r="A260" s="143" t="s">
        <v>1817</v>
      </c>
      <c r="B260" s="144" t="s">
        <v>2152</v>
      </c>
      <c r="C260" s="139" t="s">
        <v>233</v>
      </c>
      <c r="D260" s="185">
        <f>VLOOKUP('673.1.2'!A87,'673.1.2'!A87:N382,14,FALSE)</f>
        <v>8490.2194592193882</v>
      </c>
    </row>
    <row r="261" spans="1:4" ht="54" thickTop="1" thickBot="1">
      <c r="A261" s="143" t="s">
        <v>1221</v>
      </c>
      <c r="B261" s="144" t="s">
        <v>1876</v>
      </c>
      <c r="C261" s="139" t="s">
        <v>388</v>
      </c>
      <c r="D261" s="185">
        <f>VLOOKUP('673.2'!A87,'673.2'!A87:N383,14,FALSE)</f>
        <v>79936.308212759192</v>
      </c>
    </row>
    <row r="262" spans="1:4" ht="54" thickTop="1" thickBot="1">
      <c r="A262" s="143" t="s">
        <v>1222</v>
      </c>
      <c r="B262" s="144" t="s">
        <v>1877</v>
      </c>
      <c r="C262" s="139" t="s">
        <v>388</v>
      </c>
      <c r="D262" s="185">
        <f>VLOOKUP('673.3'!A89,'673.3'!A89:N384,14,FALSE)</f>
        <v>55512.591953726922</v>
      </c>
    </row>
    <row r="263" spans="1:4" ht="54" thickTop="1" thickBot="1">
      <c r="A263" s="143" t="s">
        <v>1223</v>
      </c>
      <c r="B263" s="144" t="s">
        <v>2102</v>
      </c>
      <c r="C263" s="139" t="s">
        <v>144</v>
      </c>
      <c r="D263" s="185">
        <f>VLOOKUP('674.1'!A89,'674.1'!A89:N385,14,FALSE)</f>
        <v>99540.655265948968</v>
      </c>
    </row>
    <row r="264" spans="1:4" ht="54" thickTop="1" thickBot="1">
      <c r="A264" s="143" t="s">
        <v>1224</v>
      </c>
      <c r="B264" s="144" t="s">
        <v>1878</v>
      </c>
      <c r="C264" s="139" t="s">
        <v>144</v>
      </c>
      <c r="D264" s="185">
        <f>VLOOKUP('674.2'!A89,'674.2'!A89:N386,14,FALSE)</f>
        <v>191339.81904253061</v>
      </c>
    </row>
    <row r="265" spans="1:4" ht="54" thickTop="1" thickBot="1">
      <c r="A265" s="143" t="s">
        <v>1225</v>
      </c>
      <c r="B265" s="144" t="s">
        <v>1879</v>
      </c>
      <c r="C265" s="139" t="s">
        <v>233</v>
      </c>
      <c r="D265" s="185">
        <f>VLOOKUP('680.1'!A87,'680.1'!A87:N387,14,FALSE)</f>
        <v>187224.45821644363</v>
      </c>
    </row>
    <row r="266" spans="1:4" ht="54" thickTop="1" thickBot="1">
      <c r="A266" s="143" t="s">
        <v>1226</v>
      </c>
      <c r="B266" s="144" t="s">
        <v>1880</v>
      </c>
      <c r="C266" s="139" t="s">
        <v>144</v>
      </c>
      <c r="D266" s="185">
        <f>VLOOKUP('680.2'!A87,'680.2'!A87:N388,14,FALSE)</f>
        <v>13366.26103444723</v>
      </c>
    </row>
    <row r="267" spans="1:4" ht="54" thickTop="1" thickBot="1">
      <c r="A267" s="143" t="s">
        <v>1227</v>
      </c>
      <c r="B267" s="144" t="s">
        <v>1881</v>
      </c>
      <c r="C267" s="139" t="s">
        <v>388</v>
      </c>
      <c r="D267" s="185">
        <f>VLOOKUP('680.3'!A89,'680.3'!A89:N389,14,FALSE)</f>
        <v>66510.197296096929</v>
      </c>
    </row>
    <row r="268" spans="1:4" ht="54" thickTop="1" thickBot="1">
      <c r="A268" s="143" t="s">
        <v>1228</v>
      </c>
      <c r="B268" s="144" t="s">
        <v>1882</v>
      </c>
      <c r="C268" s="139" t="s">
        <v>388</v>
      </c>
      <c r="D268" s="185">
        <f>VLOOKUP('681.1'!A89,'681.1'!A89:N390,14,FALSE)</f>
        <v>179887.46053189796</v>
      </c>
    </row>
    <row r="269" spans="1:4" ht="54" thickTop="1" thickBot="1">
      <c r="A269" s="143" t="s">
        <v>1776</v>
      </c>
      <c r="B269" s="144" t="s">
        <v>1883</v>
      </c>
      <c r="C269" s="139" t="s">
        <v>388</v>
      </c>
      <c r="D269" s="185">
        <f>VLOOKUP('681.2'!A89,'681.2'!A89:N391,14,FALSE)</f>
        <v>194583.9605318979</v>
      </c>
    </row>
    <row r="270" spans="1:4" ht="54" thickTop="1" thickBot="1">
      <c r="A270" s="143" t="s">
        <v>1777</v>
      </c>
      <c r="B270" s="144" t="s">
        <v>1884</v>
      </c>
      <c r="C270" s="139" t="s">
        <v>388</v>
      </c>
      <c r="D270" s="185">
        <f>VLOOKUP('681.3'!A89,'681.3'!A89:N392,14,FALSE)</f>
        <v>214974.4605318979</v>
      </c>
    </row>
    <row r="271" spans="1:4" ht="54" thickTop="1" thickBot="1">
      <c r="A271" s="143" t="s">
        <v>1778</v>
      </c>
      <c r="B271" s="144" t="s">
        <v>1885</v>
      </c>
      <c r="C271" s="139" t="s">
        <v>388</v>
      </c>
      <c r="D271" s="185">
        <f>VLOOKUP('681.4'!A89,'681.4'!A89:N393,14,FALSE)</f>
        <v>214974.4605318979</v>
      </c>
    </row>
    <row r="272" spans="1:4" ht="54" thickTop="1" thickBot="1">
      <c r="A272" s="143" t="s">
        <v>1229</v>
      </c>
      <c r="B272" s="144" t="s">
        <v>1886</v>
      </c>
      <c r="C272" s="139" t="s">
        <v>388</v>
      </c>
      <c r="D272" s="185">
        <f>VLOOKUP('682.1'!A89,'682.1'!A89:N394,14,FALSE)</f>
        <v>220157.82053189795</v>
      </c>
    </row>
    <row r="273" spans="1:4" ht="54" thickTop="1" thickBot="1">
      <c r="A273" s="143" t="s">
        <v>1779</v>
      </c>
      <c r="B273" s="144" t="s">
        <v>1887</v>
      </c>
      <c r="C273" s="139" t="s">
        <v>388</v>
      </c>
      <c r="D273" s="185">
        <f>VLOOKUP('682.2'!A89,'682.2'!A89:N395,14,FALSE)</f>
        <v>220157.82053189795</v>
      </c>
    </row>
    <row r="274" spans="1:4" ht="54" thickTop="1" thickBot="1">
      <c r="A274" s="143" t="s">
        <v>1781</v>
      </c>
      <c r="B274" s="144" t="s">
        <v>1888</v>
      </c>
      <c r="C274" s="139" t="s">
        <v>388</v>
      </c>
      <c r="D274" s="185">
        <f>VLOOKUP('682.3'!A89,'682.3'!A89:N396,14,FALSE)</f>
        <v>220157.82053189795</v>
      </c>
    </row>
    <row r="275" spans="1:4" ht="54" thickTop="1" thickBot="1">
      <c r="A275" s="143" t="s">
        <v>1783</v>
      </c>
      <c r="B275" s="144" t="s">
        <v>2103</v>
      </c>
      <c r="C275" s="139" t="s">
        <v>388</v>
      </c>
      <c r="D275" s="185">
        <f>VLOOKUP('682.4'!A89,'682.4'!A89:N397,14,FALSE)</f>
        <v>220157.82053189795</v>
      </c>
    </row>
    <row r="276" spans="1:4" ht="54" thickTop="1" thickBot="1">
      <c r="A276" s="143" t="s">
        <v>1785</v>
      </c>
      <c r="B276" s="144" t="s">
        <v>1889</v>
      </c>
      <c r="C276" s="139" t="s">
        <v>233</v>
      </c>
      <c r="D276" s="185">
        <f>VLOOKUP('683.1'!A89,'683.1'!A89:N398,14,FALSE)</f>
        <v>12075.851003037902</v>
      </c>
    </row>
    <row r="277" spans="1:4" ht="54" thickTop="1" thickBot="1">
      <c r="A277" s="143" t="s">
        <v>1787</v>
      </c>
      <c r="B277" s="144" t="s">
        <v>1890</v>
      </c>
      <c r="C277" s="139" t="s">
        <v>233</v>
      </c>
      <c r="D277" s="185">
        <f>VLOOKUP('683.2'!A89,'683.2'!A89:N399,14,FALSE)</f>
        <v>22247.961003037904</v>
      </c>
    </row>
    <row r="278" spans="1:4" ht="54" thickTop="1" thickBot="1">
      <c r="A278" s="143" t="s">
        <v>1789</v>
      </c>
      <c r="B278" s="144" t="s">
        <v>1891</v>
      </c>
      <c r="C278" s="139" t="s">
        <v>233</v>
      </c>
      <c r="D278" s="185">
        <f>VLOOKUP('683.3'!A89,'683.3'!A89:N400,14,FALSE)</f>
        <v>12075.851003037902</v>
      </c>
    </row>
    <row r="279" spans="1:4" ht="54" thickTop="1" thickBot="1">
      <c r="A279" s="143" t="s">
        <v>1790</v>
      </c>
      <c r="B279" s="144" t="s">
        <v>1892</v>
      </c>
      <c r="C279" s="139" t="s">
        <v>233</v>
      </c>
      <c r="D279" s="185">
        <f>VLOOKUP('683.4'!A89,'683.4'!A89:N401,14,FALSE)</f>
        <v>22247.961003037904</v>
      </c>
    </row>
    <row r="280" spans="1:4" ht="54" thickTop="1" thickBot="1">
      <c r="A280" s="143" t="s">
        <v>1791</v>
      </c>
      <c r="B280" s="144" t="s">
        <v>1893</v>
      </c>
      <c r="C280" s="139" t="s">
        <v>233</v>
      </c>
      <c r="D280" s="185">
        <f>VLOOKUP('683.5'!A87,'683.5'!A87:N402,14,FALSE)</f>
        <v>75432.789754303696</v>
      </c>
    </row>
    <row r="281" spans="1:4" ht="54" thickTop="1" thickBot="1">
      <c r="A281" s="143" t="s">
        <v>2153</v>
      </c>
      <c r="B281" s="144" t="s">
        <v>1894</v>
      </c>
      <c r="C281" s="139" t="s">
        <v>233</v>
      </c>
      <c r="D281" s="185">
        <f>VLOOKUP('690.1.1'!A89,'690.1.1'!A89:N403,14,FALSE)</f>
        <v>15969.619404253062</v>
      </c>
    </row>
    <row r="282" spans="1:4" ht="54" thickTop="1" thickBot="1">
      <c r="A282" s="143" t="s">
        <v>1794</v>
      </c>
      <c r="B282" s="144" t="s">
        <v>1895</v>
      </c>
      <c r="C282" s="139" t="s">
        <v>233</v>
      </c>
      <c r="D282" s="185">
        <f>VLOOKUP('690.1.2'!A89,'690.1.2'!A89:N404,14,FALSE)</f>
        <v>29554.347021265297</v>
      </c>
    </row>
    <row r="283" spans="1:4" ht="54" thickTop="1" thickBot="1">
      <c r="A283" s="143" t="s">
        <v>1230</v>
      </c>
      <c r="B283" s="144" t="s">
        <v>1896</v>
      </c>
      <c r="C283" s="139" t="s">
        <v>144</v>
      </c>
      <c r="D283" s="185">
        <f>VLOOKUP('700.1'!A89,'700.1'!A89:N405,14,FALSE)</f>
        <v>1926.8350168481709</v>
      </c>
    </row>
    <row r="284" spans="1:4" ht="54" thickTop="1" thickBot="1">
      <c r="A284" s="143" t="s">
        <v>1231</v>
      </c>
      <c r="B284" s="144" t="s">
        <v>1897</v>
      </c>
      <c r="C284" s="139" t="s">
        <v>144</v>
      </c>
      <c r="D284" s="185">
        <f>VLOOKUP('700.2'!A89,'700.2'!A89:N406,14,FALSE)</f>
        <v>1819.5348628176318</v>
      </c>
    </row>
    <row r="285" spans="1:4" ht="54" thickTop="1" thickBot="1">
      <c r="A285" s="143" t="s">
        <v>1232</v>
      </c>
      <c r="B285" s="144" t="s">
        <v>1898</v>
      </c>
      <c r="C285" s="139" t="s">
        <v>233</v>
      </c>
      <c r="D285" s="185">
        <f>VLOOKUP('700.3'!A89,'700.3'!A89:N407,14,FALSE)</f>
        <v>40159.144701829209</v>
      </c>
    </row>
    <row r="286" spans="1:4" ht="54" thickTop="1" thickBot="1">
      <c r="A286" s="143" t="s">
        <v>1233</v>
      </c>
      <c r="B286" s="144" t="s">
        <v>1899</v>
      </c>
      <c r="C286" s="139" t="s">
        <v>233</v>
      </c>
      <c r="D286" s="185">
        <f>VLOOKUP('700.4'!A89,'700.4'!A89:N408,14,FALSE)</f>
        <v>45735.230072601553</v>
      </c>
    </row>
    <row r="287" spans="1:4" ht="54" thickTop="1" thickBot="1">
      <c r="A287" s="143" t="s">
        <v>1234</v>
      </c>
      <c r="B287" s="144" t="s">
        <v>1900</v>
      </c>
      <c r="C287" s="139" t="s">
        <v>1929</v>
      </c>
      <c r="D287" s="185">
        <f>VLOOKUP('701.1'!A89,'701.1'!A89:N409,14,FALSE)</f>
        <v>6687.749840871219</v>
      </c>
    </row>
    <row r="288" spans="1:4" ht="54" thickTop="1" thickBot="1">
      <c r="A288" s="143" t="s">
        <v>1797</v>
      </c>
      <c r="B288" s="144" t="s">
        <v>1901</v>
      </c>
      <c r="C288" s="139" t="s">
        <v>1929</v>
      </c>
      <c r="D288" s="185">
        <f>VLOOKUP('710.1'!A89,'710.1'!A89:N410,14,FALSE)</f>
        <v>616833.5067392682</v>
      </c>
    </row>
    <row r="289" spans="1:4" ht="54" thickTop="1" thickBot="1">
      <c r="A289" s="143" t="s">
        <v>1235</v>
      </c>
      <c r="B289" s="144" t="s">
        <v>1902</v>
      </c>
      <c r="C289" s="139" t="s">
        <v>233</v>
      </c>
      <c r="D289" s="185">
        <f>VLOOKUP('710.2'!A89,'710.2'!A89:N411,14,FALSE)</f>
        <v>651950.40673926822</v>
      </c>
    </row>
    <row r="290" spans="1:4" ht="54" thickTop="1" thickBot="1">
      <c r="A290" s="143" t="s">
        <v>1236</v>
      </c>
      <c r="B290" s="144" t="s">
        <v>1903</v>
      </c>
      <c r="C290" s="139" t="s">
        <v>1929</v>
      </c>
      <c r="D290" s="185">
        <f>VLOOKUP('720.1'!A89,'720.1'!A89:N412,14,FALSE)</f>
        <v>493579.0033696341</v>
      </c>
    </row>
    <row r="291" spans="1:4" ht="54" thickTop="1" thickBot="1">
      <c r="A291" s="143" t="s">
        <v>1237</v>
      </c>
      <c r="B291" s="144" t="s">
        <v>1904</v>
      </c>
      <c r="C291" s="139" t="s">
        <v>144</v>
      </c>
      <c r="D291" s="185">
        <f>VLOOKUP('730.1'!A89,'730.1'!A89:N413,14,FALSE)</f>
        <v>185449.81668733546</v>
      </c>
    </row>
    <row r="292" spans="1:4" ht="54" thickTop="1" thickBot="1">
      <c r="A292" s="143" t="s">
        <v>1238</v>
      </c>
      <c r="B292" s="144" t="s">
        <v>1905</v>
      </c>
      <c r="C292" s="139" t="s">
        <v>1929</v>
      </c>
      <c r="D292" s="185">
        <f>VLOOKUP('730.2'!A89,'730.2'!A89:N414,14,FALSE)</f>
        <v>101970.08269570729</v>
      </c>
    </row>
    <row r="293" spans="1:4" ht="54" thickTop="1" thickBot="1">
      <c r="A293" s="143" t="s">
        <v>1239</v>
      </c>
      <c r="B293" s="144" t="s">
        <v>1906</v>
      </c>
      <c r="C293" s="139" t="s">
        <v>1929</v>
      </c>
      <c r="D293" s="185">
        <f>VLOOKUP('730.3'!A89,'730.3'!A89:N415,14,FALSE)</f>
        <v>93024.223478317886</v>
      </c>
    </row>
    <row r="294" spans="1:4" ht="54" thickTop="1" thickBot="1">
      <c r="A294" s="143" t="s">
        <v>1798</v>
      </c>
      <c r="B294" s="144" t="s">
        <v>1907</v>
      </c>
      <c r="C294" s="139" t="s">
        <v>1929</v>
      </c>
      <c r="D294" s="185">
        <f>VLOOKUP('730.4'!A89,'730.4'!A89:N416,14,FALSE)</f>
        <v>40205.223478317886</v>
      </c>
    </row>
    <row r="295" spans="1:4" ht="54" thickTop="1" thickBot="1">
      <c r="A295" s="143" t="s">
        <v>1240</v>
      </c>
      <c r="B295" s="144" t="s">
        <v>1908</v>
      </c>
      <c r="C295" s="139" t="s">
        <v>144</v>
      </c>
      <c r="D295" s="185">
        <f>VLOOKUP('731.1'!A89,'731.1'!A89:N417,14,FALSE)</f>
        <v>166830.39705164431</v>
      </c>
    </row>
    <row r="296" spans="1:4" ht="54" thickTop="1" thickBot="1">
      <c r="A296" s="143" t="s">
        <v>1241</v>
      </c>
      <c r="B296" s="144" t="s">
        <v>1909</v>
      </c>
      <c r="C296" s="139" t="s">
        <v>2101</v>
      </c>
      <c r="D296" s="185">
        <f>VLOOKUP('740.1'!A89,'740.1'!A89:N418,14,FALSE)</f>
        <v>13957.874863365849</v>
      </c>
    </row>
    <row r="297" spans="1:4" ht="54" thickTop="1" thickBot="1">
      <c r="A297" s="143" t="s">
        <v>1801</v>
      </c>
      <c r="B297" s="144" t="s">
        <v>1910</v>
      </c>
      <c r="C297" s="139" t="s">
        <v>1929</v>
      </c>
      <c r="D297" s="185">
        <f>VLOOKUP('741.1'!A89,'741.1'!A89:N419,14,FALSE)</f>
        <v>56970.121516335348</v>
      </c>
    </row>
    <row r="298" spans="1:4" ht="54" thickTop="1" thickBot="1">
      <c r="A298" s="143" t="s">
        <v>1242</v>
      </c>
      <c r="B298" s="144" t="s">
        <v>1911</v>
      </c>
      <c r="C298" s="139" t="s">
        <v>144</v>
      </c>
      <c r="D298" s="185">
        <f>VLOOKUP('800.1'!A89,'800.1'!A89:N420,14,FALSE)</f>
        <v>7005.6813792629728</v>
      </c>
    </row>
    <row r="299" spans="1:4" ht="54" thickTop="1" thickBot="1">
      <c r="A299" s="143" t="s">
        <v>1243</v>
      </c>
      <c r="B299" s="144" t="s">
        <v>1912</v>
      </c>
      <c r="C299" s="139" t="s">
        <v>144</v>
      </c>
      <c r="D299" s="185">
        <f>VLOOKUP('800.2'!A89,'800.2'!A89:N421,14,FALSE)</f>
        <v>20239.681379262973</v>
      </c>
    </row>
    <row r="300" spans="1:4" ht="54" thickTop="1" thickBot="1">
      <c r="A300" s="143" t="s">
        <v>1244</v>
      </c>
      <c r="B300" s="144" t="s">
        <v>1913</v>
      </c>
      <c r="C300" s="139" t="s">
        <v>144</v>
      </c>
      <c r="D300" s="185">
        <f>VLOOKUP('800.3'!A89,'800.3'!A89:N422,14,FALSE)</f>
        <v>47899.725517051891</v>
      </c>
    </row>
    <row r="301" spans="1:4" ht="54" thickTop="1" thickBot="1">
      <c r="A301" s="143" t="s">
        <v>1245</v>
      </c>
      <c r="B301" s="144" t="s">
        <v>1914</v>
      </c>
      <c r="C301" s="139" t="s">
        <v>144</v>
      </c>
      <c r="D301" s="185">
        <f>VLOOKUP('800.4'!A89,'800.4'!A89:N423,14,FALSE)</f>
        <v>60795.725517051891</v>
      </c>
    </row>
    <row r="302" spans="1:4" ht="54" thickTop="1" thickBot="1">
      <c r="A302" s="143" t="s">
        <v>1802</v>
      </c>
      <c r="B302" s="144" t="s">
        <v>1915</v>
      </c>
      <c r="C302" s="139" t="s">
        <v>1929</v>
      </c>
      <c r="D302" s="185">
        <f>VLOOKUP('802.1'!A89,'802.1'!A89:N424,14,FALSE)</f>
        <v>421445.10010126338</v>
      </c>
    </row>
    <row r="303" spans="1:4" ht="54" thickTop="1" thickBot="1">
      <c r="A303" s="143" t="s">
        <v>1803</v>
      </c>
      <c r="B303" s="144" t="s">
        <v>1965</v>
      </c>
      <c r="C303" s="139" t="s">
        <v>1929</v>
      </c>
      <c r="D303" s="185">
        <f>VLOOKUP('802.2'!A89,'802.2'!A89:N425,14,FALSE)</f>
        <v>70980.525075947487</v>
      </c>
    </row>
    <row r="304" spans="1:4" ht="54" thickTop="1" thickBot="1">
      <c r="A304" s="143" t="s">
        <v>1804</v>
      </c>
      <c r="B304" s="144" t="s">
        <v>1916</v>
      </c>
      <c r="C304" s="139" t="s">
        <v>1929</v>
      </c>
      <c r="D304" s="185">
        <f>VLOOKUP('802.3'!A89,'802.3'!A89:N426,14,FALSE)</f>
        <v>46638.490594373165</v>
      </c>
    </row>
    <row r="305" spans="1:4" ht="54" thickTop="1" thickBot="1">
      <c r="A305" s="143" t="s">
        <v>1805</v>
      </c>
      <c r="B305" s="144" t="s">
        <v>1917</v>
      </c>
      <c r="C305" s="139" t="s">
        <v>1929</v>
      </c>
      <c r="D305" s="185">
        <f>VLOOKUP('802.4'!A89,'802.4'!A89:N427,14,FALSE)</f>
        <v>40276.367945779872</v>
      </c>
    </row>
    <row r="306" spans="1:4" ht="54" thickTop="1" thickBot="1">
      <c r="A306" s="143" t="s">
        <v>1806</v>
      </c>
      <c r="B306" s="144" t="s">
        <v>1918</v>
      </c>
      <c r="C306" s="139" t="s">
        <v>1929</v>
      </c>
      <c r="D306" s="185">
        <f>VLOOKUP('802.5'!A89,'802.5'!A89:N428,14,FALSE)</f>
        <v>510316.43106879486</v>
      </c>
    </row>
    <row r="307" spans="1:4" ht="54" thickTop="1" thickBot="1">
      <c r="A307" s="143" t="s">
        <v>1807</v>
      </c>
      <c r="B307" s="144" t="s">
        <v>1919</v>
      </c>
      <c r="C307" s="139" t="s">
        <v>1929</v>
      </c>
      <c r="D307" s="185">
        <f>VLOOKUP('802.6'!A89,'802.6'!A89:N429,14,FALSE)</f>
        <v>492116.43106879486</v>
      </c>
    </row>
    <row r="308" spans="1:4" ht="54" thickTop="1" thickBot="1">
      <c r="A308" s="143" t="s">
        <v>1808</v>
      </c>
      <c r="B308" s="144" t="s">
        <v>1920</v>
      </c>
      <c r="C308" s="139" t="s">
        <v>1929</v>
      </c>
      <c r="D308" s="185">
        <f>VLOOKUP('802.7'!A89,'802.7'!A89:N430,14,FALSE)</f>
        <v>323667.9854778272</v>
      </c>
    </row>
    <row r="309" spans="1:4" ht="54" thickTop="1" thickBot="1">
      <c r="A309" s="143" t="s">
        <v>1809</v>
      </c>
      <c r="B309" s="144" t="s">
        <v>1921</v>
      </c>
      <c r="C309" s="139" t="s">
        <v>1929</v>
      </c>
      <c r="D309" s="185">
        <f>VLOOKUP('802.8'!A89,'802.8'!A89:N431,14,FALSE)</f>
        <v>275085.66429759044</v>
      </c>
    </row>
    <row r="310" spans="1:4" ht="54" thickTop="1" thickBot="1">
      <c r="A310" s="143" t="s">
        <v>1246</v>
      </c>
      <c r="B310" s="144" t="s">
        <v>1922</v>
      </c>
      <c r="C310" s="139" t="s">
        <v>233</v>
      </c>
      <c r="D310" s="185">
        <f>VLOOKUP('810.1'!A89,'810.1'!A89:N432,14,FALSE)</f>
        <v>24496.805172236149</v>
      </c>
    </row>
    <row r="311" spans="1:4" ht="54" thickTop="1" thickBot="1">
      <c r="A311" s="143" t="s">
        <v>1247</v>
      </c>
      <c r="B311" s="144" t="s">
        <v>1923</v>
      </c>
      <c r="C311" s="139" t="s">
        <v>233</v>
      </c>
      <c r="D311" s="185">
        <f>VLOOKUP('810.2'!A89,'810.2'!A89:N433,14,FALSE)</f>
        <v>23216.022068894461</v>
      </c>
    </row>
    <row r="312" spans="1:4" ht="54" thickTop="1" thickBot="1">
      <c r="A312" s="143" t="s">
        <v>1248</v>
      </c>
      <c r="B312" s="144" t="s">
        <v>1924</v>
      </c>
      <c r="C312" s="139" t="s">
        <v>233</v>
      </c>
      <c r="D312" s="185">
        <f>VLOOKUP('810.3'!A89,'810.3'!A89:N435,14,FALSE)</f>
        <v>9479.8720841184404</v>
      </c>
    </row>
    <row r="313" spans="1:4" ht="55.2" thickTop="1" thickBot="1">
      <c r="A313" s="143" t="s">
        <v>1810</v>
      </c>
      <c r="B313" s="144" t="s">
        <v>2156</v>
      </c>
      <c r="C313" s="139" t="s">
        <v>233</v>
      </c>
      <c r="D313" s="185">
        <f>VLOOKUP('811.1'!A89,'811.1'!A89:N436,14,FALSE)</f>
        <v>30307.737021780464</v>
      </c>
    </row>
    <row r="314" spans="1:4" ht="55.2" thickTop="1" thickBot="1">
      <c r="A314" s="143" t="s">
        <v>1811</v>
      </c>
      <c r="B314" s="144" t="s">
        <v>2157</v>
      </c>
      <c r="C314" s="139" t="s">
        <v>233</v>
      </c>
      <c r="D314" s="185">
        <f>VLOOKUP('811.2'!A89,'811.2'!A89:N437,14,FALSE)</f>
        <v>43882.662021780467</v>
      </c>
    </row>
    <row r="315" spans="1:4" ht="54" thickTop="1" thickBot="1">
      <c r="A315" s="143" t="s">
        <v>1249</v>
      </c>
      <c r="B315" s="144" t="s">
        <v>2159</v>
      </c>
      <c r="C315" s="139" t="s">
        <v>233</v>
      </c>
      <c r="D315" s="185">
        <f>VLOOKUP('812.1'!A89,'812.1'!A89:N438,14,FALSE)</f>
        <v>144402.74430326707</v>
      </c>
    </row>
    <row r="316" spans="1:4" ht="54" thickTop="1" thickBot="1">
      <c r="A316" s="143" t="s">
        <v>1812</v>
      </c>
      <c r="B316" s="144" t="s">
        <v>1925</v>
      </c>
      <c r="C316" s="139" t="s">
        <v>2101</v>
      </c>
      <c r="D316" s="185">
        <f>VLOOKUP('820.1'!A89,'820.1'!A89:N439,14,FALSE)</f>
        <v>101870.67351063267</v>
      </c>
    </row>
    <row r="317" spans="1:4" ht="54" thickTop="1" thickBot="1">
      <c r="A317" s="143" t="s">
        <v>1813</v>
      </c>
      <c r="B317" s="144" t="s">
        <v>1926</v>
      </c>
      <c r="C317" s="139" t="s">
        <v>1068</v>
      </c>
      <c r="D317" s="185">
        <f>VLOOKUP('820.1.2'!A88,'820.1.2'!A88:N440,14,FALSE)</f>
        <v>5898557.83687755</v>
      </c>
    </row>
    <row r="318" spans="1:4" ht="54" thickTop="1" thickBot="1">
      <c r="A318" s="143" t="s">
        <v>1250</v>
      </c>
      <c r="B318" s="144" t="s">
        <v>1927</v>
      </c>
      <c r="C318" s="139" t="s">
        <v>2104</v>
      </c>
      <c r="D318" s="185">
        <f>VLOOKUP('900.1'!A88,'900.1'!A88:N441,14,FALSE)</f>
        <v>1043.2098765432099</v>
      </c>
    </row>
    <row r="319" spans="1:4" ht="55.2" thickTop="1" thickBot="1">
      <c r="A319" s="143" t="s">
        <v>1251</v>
      </c>
      <c r="B319" s="144" t="s">
        <v>2301</v>
      </c>
      <c r="C319" s="139" t="s">
        <v>2105</v>
      </c>
      <c r="D319" s="185">
        <f>VLOOKUP('900.2'!A88,'900.2'!A88:N442,14,FALSE)</f>
        <v>1280.3030303030305</v>
      </c>
    </row>
    <row r="320" spans="1:4" ht="54" thickTop="1" thickBot="1">
      <c r="A320" s="143" t="s">
        <v>1252</v>
      </c>
      <c r="B320" s="144" t="s">
        <v>1928</v>
      </c>
      <c r="C320" s="139" t="s">
        <v>2105</v>
      </c>
      <c r="D320" s="185">
        <f>VLOOKUP('900.3'!A88,'900.3'!A88:N443,14,FALSE)</f>
        <v>1280.3030303030305</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N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53.44140625" style="1" customWidth="1"/>
    <col min="4" max="4" width="17.109375" style="189" customWidth="1"/>
    <col min="5" max="5" width="13.5546875" customWidth="1"/>
    <col min="6" max="6" width="11.6640625" customWidth="1"/>
    <col min="7" max="7" width="11.44140625" customWidth="1"/>
    <col min="10" max="11" width="10.44140625" bestFit="1" customWidth="1"/>
  </cols>
  <sheetData>
    <row r="1" spans="1:14" ht="66" customHeight="1" thickTop="1">
      <c r="A1" s="683" t="s">
        <v>1934</v>
      </c>
      <c r="B1" s="684"/>
      <c r="C1" s="684"/>
      <c r="D1" s="685"/>
    </row>
    <row r="2" spans="1:14" ht="20.25" customHeight="1" thickBot="1">
      <c r="A2" s="686"/>
      <c r="B2" s="687"/>
      <c r="C2" s="687"/>
      <c r="D2" s="688"/>
      <c r="F2" s="224"/>
      <c r="G2" s="224"/>
      <c r="H2" s="224"/>
      <c r="I2" s="663"/>
      <c r="J2" s="664"/>
      <c r="K2" s="224"/>
      <c r="L2" s="224"/>
      <c r="M2" s="224"/>
      <c r="N2" s="224"/>
    </row>
    <row r="3" spans="1:14" ht="15.6" thickTop="1" thickBot="1">
      <c r="A3" s="682" t="s">
        <v>2329</v>
      </c>
      <c r="B3" s="682"/>
      <c r="C3" s="682"/>
      <c r="D3" s="682"/>
      <c r="F3" s="224"/>
      <c r="G3" s="224"/>
      <c r="H3" s="224"/>
      <c r="I3" s="663"/>
      <c r="J3" s="224"/>
      <c r="K3" s="224"/>
      <c r="L3" s="224"/>
      <c r="M3" s="224"/>
      <c r="N3" s="224"/>
    </row>
    <row r="4" spans="1:14" ht="15.6" thickTop="1" thickBot="1">
      <c r="A4" s="682"/>
      <c r="B4" s="682"/>
      <c r="C4" s="682"/>
      <c r="D4" s="682"/>
      <c r="F4" s="224"/>
      <c r="G4" s="224"/>
      <c r="H4" s="224"/>
      <c r="I4" s="224"/>
      <c r="J4" s="224"/>
      <c r="K4" s="224"/>
      <c r="L4" s="224"/>
      <c r="M4" s="224"/>
      <c r="N4" s="224"/>
    </row>
    <row r="5" spans="1:14" ht="15.6" thickTop="1" thickBot="1">
      <c r="A5" s="682"/>
      <c r="B5" s="682"/>
      <c r="C5" s="682"/>
      <c r="D5" s="682"/>
    </row>
    <row r="6" spans="1:14" ht="15.6" thickTop="1" thickBot="1">
      <c r="A6" s="6"/>
      <c r="B6" s="7"/>
      <c r="C6" s="8"/>
      <c r="D6" s="190"/>
    </row>
    <row r="7" spans="1:14" ht="15.6" thickTop="1" thickBot="1">
      <c r="A7" s="6"/>
      <c r="B7" s="7"/>
      <c r="C7" s="8"/>
      <c r="D7" s="191" t="s">
        <v>1932</v>
      </c>
    </row>
    <row r="8" spans="1:14" ht="15.6" thickTop="1" thickBot="1">
      <c r="A8" s="9" t="s">
        <v>98</v>
      </c>
      <c r="B8" s="10" t="s">
        <v>1966</v>
      </c>
      <c r="C8" s="11" t="s">
        <v>99</v>
      </c>
      <c r="D8" s="1019">
        <v>56173.925726710004</v>
      </c>
    </row>
    <row r="9" spans="1:14" ht="15.6" thickTop="1" thickBot="1">
      <c r="A9" s="9" t="s">
        <v>102</v>
      </c>
      <c r="B9" s="10" t="s">
        <v>1966</v>
      </c>
      <c r="C9" s="11" t="s">
        <v>103</v>
      </c>
      <c r="D9" s="1019">
        <v>51067.205206099999</v>
      </c>
    </row>
    <row r="10" spans="1:14" ht="15.6" thickTop="1" thickBot="1">
      <c r="A10" s="9" t="s">
        <v>0</v>
      </c>
      <c r="B10" s="10" t="s">
        <v>1966</v>
      </c>
      <c r="C10" s="11" t="s">
        <v>1</v>
      </c>
      <c r="D10" s="1019">
        <v>66387.366767929998</v>
      </c>
    </row>
    <row r="11" spans="1:14" ht="15.6" thickTop="1" thickBot="1">
      <c r="A11" s="9" t="s">
        <v>1758</v>
      </c>
      <c r="B11" s="10" t="s">
        <v>1966</v>
      </c>
      <c r="C11" s="11" t="s">
        <v>1757</v>
      </c>
      <c r="D11" s="1019">
        <v>306403.23123659997</v>
      </c>
    </row>
    <row r="12" spans="1:14" ht="15.6" thickTop="1" thickBot="1">
      <c r="A12" s="9" t="s">
        <v>100</v>
      </c>
      <c r="B12" s="10" t="s">
        <v>1966</v>
      </c>
      <c r="C12" s="11" t="s">
        <v>101</v>
      </c>
      <c r="D12" s="1019">
        <v>76600.807809149992</v>
      </c>
    </row>
    <row r="13" spans="1:14" ht="15.6" thickTop="1" thickBot="1">
      <c r="A13" s="9" t="s">
        <v>62</v>
      </c>
      <c r="B13" s="10" t="s">
        <v>1966</v>
      </c>
      <c r="C13" s="11" t="s">
        <v>63</v>
      </c>
      <c r="D13" s="1019">
        <v>561739.25726709992</v>
      </c>
    </row>
    <row r="14" spans="1:14" ht="15.6" thickTop="1" thickBot="1">
      <c r="A14" s="9" t="s">
        <v>108</v>
      </c>
      <c r="B14" s="10" t="s">
        <v>1966</v>
      </c>
      <c r="C14" s="11" t="s">
        <v>109</v>
      </c>
      <c r="D14" s="1019">
        <v>306403.23123659997</v>
      </c>
    </row>
    <row r="15" spans="1:14" ht="15.6" thickTop="1" thickBot="1">
      <c r="A15" s="9" t="s">
        <v>41</v>
      </c>
      <c r="B15" s="10" t="s">
        <v>1966</v>
      </c>
      <c r="C15" s="11" t="s">
        <v>42</v>
      </c>
      <c r="D15" s="1019">
        <v>204268.8208244</v>
      </c>
    </row>
    <row r="16" spans="1:14" ht="15.6" thickTop="1" thickBot="1">
      <c r="A16" s="9" t="s">
        <v>43</v>
      </c>
      <c r="B16" s="10" t="s">
        <v>1966</v>
      </c>
      <c r="C16" s="11" t="s">
        <v>44</v>
      </c>
      <c r="D16" s="1019">
        <v>306403.23123659997</v>
      </c>
    </row>
    <row r="17" spans="1:4" ht="15.6" thickTop="1" thickBot="1">
      <c r="A17" s="9" t="s">
        <v>106</v>
      </c>
      <c r="B17" s="10" t="s">
        <v>1966</v>
      </c>
      <c r="C17" s="11" t="s">
        <v>107</v>
      </c>
      <c r="D17" s="1019">
        <v>102134.4104122</v>
      </c>
    </row>
    <row r="18" spans="1:4" ht="15.6" thickTop="1" thickBot="1">
      <c r="A18" s="9" t="s">
        <v>1759</v>
      </c>
      <c r="B18" s="10" t="s">
        <v>1966</v>
      </c>
      <c r="C18" s="11" t="s">
        <v>2106</v>
      </c>
      <c r="D18" s="1019">
        <v>91920.96937097999</v>
      </c>
    </row>
    <row r="19" spans="1:4" ht="15.6" thickTop="1" thickBot="1">
      <c r="A19" s="9" t="s">
        <v>96</v>
      </c>
      <c r="B19" s="10" t="s">
        <v>92</v>
      </c>
      <c r="C19" s="11" t="s">
        <v>97</v>
      </c>
      <c r="D19" s="1019">
        <v>2042688.2082439999</v>
      </c>
    </row>
    <row r="20" spans="1:4" ht="15.6" thickTop="1" thickBot="1">
      <c r="A20" s="9" t="s">
        <v>76</v>
      </c>
      <c r="B20" s="10" t="s">
        <v>1966</v>
      </c>
      <c r="C20" s="11" t="s">
        <v>77</v>
      </c>
      <c r="D20" s="1019">
        <v>465180.576</v>
      </c>
    </row>
    <row r="21" spans="1:4" ht="15.6" thickTop="1" thickBot="1">
      <c r="A21" s="9" t="s">
        <v>74</v>
      </c>
      <c r="B21" s="10" t="s">
        <v>1966</v>
      </c>
      <c r="C21" s="11" t="s">
        <v>75</v>
      </c>
      <c r="D21" s="1019">
        <v>456873.78</v>
      </c>
    </row>
    <row r="22" spans="1:4" ht="15.6" thickTop="1" thickBot="1">
      <c r="A22" s="9" t="s">
        <v>84</v>
      </c>
      <c r="B22" s="10" t="s">
        <v>1966</v>
      </c>
      <c r="C22" s="11" t="s">
        <v>85</v>
      </c>
      <c r="D22" s="1019">
        <v>521251.44899999996</v>
      </c>
    </row>
    <row r="23" spans="1:4" ht="15.6" thickTop="1" thickBot="1">
      <c r="A23" s="9" t="s">
        <v>78</v>
      </c>
      <c r="B23" s="10" t="s">
        <v>1966</v>
      </c>
      <c r="C23" s="11" t="s">
        <v>79</v>
      </c>
      <c r="D23" s="1019">
        <v>579399.02099999995</v>
      </c>
    </row>
    <row r="24" spans="1:4" ht="15.6" thickTop="1" thickBot="1">
      <c r="A24" s="9" t="s">
        <v>64</v>
      </c>
      <c r="B24" s="10" t="s">
        <v>1966</v>
      </c>
      <c r="C24" s="11" t="s">
        <v>65</v>
      </c>
      <c r="D24" s="1019">
        <v>448566.984</v>
      </c>
    </row>
    <row r="25" spans="1:4" ht="15.6" thickTop="1" thickBot="1">
      <c r="A25" s="9" t="s">
        <v>80</v>
      </c>
      <c r="B25" s="10" t="s">
        <v>1966</v>
      </c>
      <c r="C25" s="11" t="s">
        <v>81</v>
      </c>
      <c r="D25" s="1019">
        <v>533711.64300000004</v>
      </c>
    </row>
    <row r="26" spans="1:4" ht="15.6" thickTop="1" thickBot="1">
      <c r="A26" s="9" t="s">
        <v>82</v>
      </c>
      <c r="B26" s="10" t="s">
        <v>1966</v>
      </c>
      <c r="C26" s="11" t="s">
        <v>83</v>
      </c>
      <c r="D26" s="1019">
        <v>552401.93400000001</v>
      </c>
    </row>
    <row r="27" spans="1:4" ht="15.6" thickTop="1" thickBot="1">
      <c r="A27" s="9" t="s">
        <v>104</v>
      </c>
      <c r="B27" s="10" t="s">
        <v>1966</v>
      </c>
      <c r="C27" s="11" t="s">
        <v>105</v>
      </c>
      <c r="D27" s="1019">
        <v>139138.83299999998</v>
      </c>
    </row>
    <row r="28" spans="1:4" ht="15.6" thickTop="1" thickBot="1">
      <c r="A28" s="9" t="s">
        <v>4</v>
      </c>
      <c r="B28" s="10" t="s">
        <v>1966</v>
      </c>
      <c r="C28" s="11" t="s">
        <v>5</v>
      </c>
      <c r="D28" s="1019">
        <v>155752.42500000002</v>
      </c>
    </row>
    <row r="29" spans="1:4" ht="16.5" customHeight="1" thickTop="1" thickBot="1">
      <c r="A29" s="9" t="s">
        <v>45</v>
      </c>
      <c r="B29" s="10" t="s">
        <v>1966</v>
      </c>
      <c r="C29" s="11" t="s">
        <v>2332</v>
      </c>
      <c r="D29" s="1019">
        <v>153201.61561829998</v>
      </c>
    </row>
    <row r="30" spans="1:4" ht="15.6" thickTop="1" thickBot="1">
      <c r="A30" s="9" t="s">
        <v>66</v>
      </c>
      <c r="B30" s="10" t="s">
        <v>1966</v>
      </c>
      <c r="C30" s="11" t="s">
        <v>67</v>
      </c>
      <c r="D30" s="1019">
        <v>153201.61561829998</v>
      </c>
    </row>
    <row r="31" spans="1:4" ht="15.6" thickTop="1" thickBot="1">
      <c r="A31" s="9" t="s">
        <v>23</v>
      </c>
      <c r="B31" s="10" t="s">
        <v>1966</v>
      </c>
      <c r="C31" s="11" t="s">
        <v>24</v>
      </c>
      <c r="D31" s="1019">
        <v>510672.05206099997</v>
      </c>
    </row>
    <row r="32" spans="1:4" ht="15.6" thickTop="1" thickBot="1">
      <c r="A32" s="9" t="s">
        <v>7</v>
      </c>
      <c r="B32" s="10" t="s">
        <v>1966</v>
      </c>
      <c r="C32" s="11" t="s">
        <v>8</v>
      </c>
      <c r="D32" s="1019">
        <v>102134.4104122</v>
      </c>
    </row>
    <row r="33" spans="1:4" ht="15.6" thickTop="1" thickBot="1">
      <c r="A33" s="9" t="s">
        <v>9</v>
      </c>
      <c r="B33" s="10" t="s">
        <v>1966</v>
      </c>
      <c r="C33" s="11" t="s">
        <v>10</v>
      </c>
      <c r="D33" s="1019">
        <v>153201.61561829998</v>
      </c>
    </row>
    <row r="34" spans="1:4" ht="15.6" thickTop="1" thickBot="1">
      <c r="A34" s="9" t="s">
        <v>11</v>
      </c>
      <c r="B34" s="10" t="s">
        <v>1966</v>
      </c>
      <c r="C34" s="11" t="s">
        <v>12</v>
      </c>
      <c r="D34" s="1019">
        <v>204268.8208244</v>
      </c>
    </row>
    <row r="35" spans="1:4" ht="15.6" thickTop="1" thickBot="1">
      <c r="A35" s="9" t="s">
        <v>13</v>
      </c>
      <c r="B35" s="10" t="s">
        <v>1966</v>
      </c>
      <c r="C35" s="11" t="s">
        <v>14</v>
      </c>
      <c r="D35" s="1019">
        <v>255336.02603049998</v>
      </c>
    </row>
    <row r="36" spans="1:4" ht="15.6" thickTop="1" thickBot="1">
      <c r="A36" s="9" t="s">
        <v>15</v>
      </c>
      <c r="B36" s="10" t="s">
        <v>1966</v>
      </c>
      <c r="C36" s="11" t="s">
        <v>16</v>
      </c>
      <c r="D36" s="1019">
        <v>306403.23123659997</v>
      </c>
    </row>
    <row r="37" spans="1:4" ht="15.6" thickTop="1" thickBot="1">
      <c r="A37" s="9" t="s">
        <v>17</v>
      </c>
      <c r="B37" s="10" t="s">
        <v>1966</v>
      </c>
      <c r="C37" s="11" t="s">
        <v>18</v>
      </c>
      <c r="D37" s="1019">
        <v>357470.43644269998</v>
      </c>
    </row>
    <row r="38" spans="1:4" ht="15.6" thickTop="1" thickBot="1">
      <c r="A38" s="9" t="s">
        <v>19</v>
      </c>
      <c r="B38" s="10" t="s">
        <v>1966</v>
      </c>
      <c r="C38" s="11" t="s">
        <v>20</v>
      </c>
      <c r="D38" s="1019">
        <v>408537.6416488</v>
      </c>
    </row>
    <row r="39" spans="1:4" ht="15.6" thickTop="1" thickBot="1">
      <c r="A39" s="9" t="s">
        <v>21</v>
      </c>
      <c r="B39" s="10" t="s">
        <v>1966</v>
      </c>
      <c r="C39" s="11" t="s">
        <v>22</v>
      </c>
      <c r="D39" s="1019">
        <v>459604.84685490001</v>
      </c>
    </row>
    <row r="40" spans="1:4" ht="15.6" thickTop="1" thickBot="1">
      <c r="A40" s="9" t="s">
        <v>72</v>
      </c>
      <c r="B40" s="10" t="s">
        <v>1966</v>
      </c>
      <c r="C40" s="11" t="s">
        <v>73</v>
      </c>
      <c r="D40" s="1019">
        <v>56173.925726710004</v>
      </c>
    </row>
    <row r="41" spans="1:4" ht="15.6" thickTop="1" thickBot="1">
      <c r="A41" s="9" t="s">
        <v>27</v>
      </c>
      <c r="B41" s="10" t="s">
        <v>1966</v>
      </c>
      <c r="C41" s="11" t="s">
        <v>28</v>
      </c>
      <c r="D41" s="1019">
        <v>112347.85145342001</v>
      </c>
    </row>
    <row r="42" spans="1:4" ht="15.6" thickTop="1" thickBot="1">
      <c r="A42" s="9" t="s">
        <v>25</v>
      </c>
      <c r="B42" s="10" t="s">
        <v>1966</v>
      </c>
      <c r="C42" s="11" t="s">
        <v>26</v>
      </c>
      <c r="D42" s="1019">
        <v>112347.85145342001</v>
      </c>
    </row>
    <row r="43" spans="1:4" ht="15.6" thickTop="1" thickBot="1">
      <c r="A43" s="9" t="s">
        <v>30</v>
      </c>
      <c r="B43" s="10" t="s">
        <v>1966</v>
      </c>
      <c r="C43" s="11" t="s">
        <v>31</v>
      </c>
      <c r="D43" s="1019">
        <v>102134.4104122</v>
      </c>
    </row>
    <row r="44" spans="1:4" ht="17.25" customHeight="1" thickTop="1" thickBot="1">
      <c r="A44" s="9" t="s">
        <v>40</v>
      </c>
      <c r="B44" s="10" t="s">
        <v>1966</v>
      </c>
      <c r="C44" s="11" t="s">
        <v>2331</v>
      </c>
      <c r="D44" s="1019">
        <v>255336.02603049998</v>
      </c>
    </row>
    <row r="45" spans="1:4" ht="15.6" thickTop="1" thickBot="1">
      <c r="A45" s="9" t="s">
        <v>32</v>
      </c>
      <c r="B45" s="10" t="s">
        <v>1966</v>
      </c>
      <c r="C45" s="11" t="s">
        <v>33</v>
      </c>
      <c r="D45" s="1019">
        <v>204268.8208244</v>
      </c>
    </row>
    <row r="46" spans="1:4" ht="15.6" thickTop="1" thickBot="1">
      <c r="A46" s="9" t="s">
        <v>34</v>
      </c>
      <c r="B46" s="10" t="s">
        <v>1966</v>
      </c>
      <c r="C46" s="11" t="s">
        <v>35</v>
      </c>
      <c r="D46" s="1019">
        <v>306403.23123659997</v>
      </c>
    </row>
    <row r="47" spans="1:4" ht="15.6" thickTop="1" thickBot="1">
      <c r="A47" s="9" t="s">
        <v>70</v>
      </c>
      <c r="B47" s="10" t="s">
        <v>1966</v>
      </c>
      <c r="C47" s="11" t="s">
        <v>71</v>
      </c>
      <c r="D47" s="1019">
        <v>270656.18759232998</v>
      </c>
    </row>
    <row r="48" spans="1:4" ht="15.6" thickTop="1" thickBot="1">
      <c r="A48" s="9" t="s">
        <v>36</v>
      </c>
      <c r="B48" s="10" t="s">
        <v>1966</v>
      </c>
      <c r="C48" s="11" t="s">
        <v>37</v>
      </c>
      <c r="D48" s="1019">
        <v>112347.85145342001</v>
      </c>
    </row>
    <row r="49" spans="1:4" ht="15.6" thickTop="1" thickBot="1">
      <c r="A49" s="9" t="s">
        <v>38</v>
      </c>
      <c r="B49" s="10" t="s">
        <v>1966</v>
      </c>
      <c r="C49" s="11" t="s">
        <v>39</v>
      </c>
      <c r="D49" s="1019">
        <v>122561.29249463999</v>
      </c>
    </row>
    <row r="50" spans="1:4" ht="15.6" thickTop="1" thickBot="1">
      <c r="A50" s="9" t="s">
        <v>89</v>
      </c>
      <c r="B50" s="10" t="s">
        <v>1966</v>
      </c>
      <c r="C50" s="11" t="s">
        <v>90</v>
      </c>
      <c r="D50" s="1019">
        <v>127668.01301524999</v>
      </c>
    </row>
    <row r="51" spans="1:4" ht="15.6" thickTop="1" thickBot="1">
      <c r="A51" s="9" t="s">
        <v>46</v>
      </c>
      <c r="B51" s="10" t="s">
        <v>1966</v>
      </c>
      <c r="C51" s="11" t="s">
        <v>47</v>
      </c>
      <c r="D51" s="1019">
        <v>51067.205206099999</v>
      </c>
    </row>
    <row r="52" spans="1:4" ht="15.6" thickTop="1" thickBot="1">
      <c r="A52" s="9" t="s">
        <v>48</v>
      </c>
      <c r="B52" s="10" t="s">
        <v>1966</v>
      </c>
      <c r="C52" s="11" t="s">
        <v>49</v>
      </c>
      <c r="D52" s="1019">
        <v>102134.4104122</v>
      </c>
    </row>
    <row r="53" spans="1:4" ht="15.6" thickTop="1" thickBot="1">
      <c r="A53" s="9" t="s">
        <v>50</v>
      </c>
      <c r="B53" s="10" t="s">
        <v>1966</v>
      </c>
      <c r="C53" s="11" t="s">
        <v>51</v>
      </c>
      <c r="D53" s="1019">
        <v>102134.4104122</v>
      </c>
    </row>
    <row r="54" spans="1:4" ht="15.6" thickTop="1" thickBot="1">
      <c r="A54" s="9" t="s">
        <v>68</v>
      </c>
      <c r="B54" s="10" t="s">
        <v>1966</v>
      </c>
      <c r="C54" s="11" t="s">
        <v>69</v>
      </c>
      <c r="D54" s="1019">
        <v>204268.8208244</v>
      </c>
    </row>
    <row r="55" spans="1:4" ht="58.8" thickTop="1" thickBot="1">
      <c r="A55" s="9" t="s">
        <v>29</v>
      </c>
      <c r="B55" s="10" t="s">
        <v>1966</v>
      </c>
      <c r="C55" s="11" t="s">
        <v>1967</v>
      </c>
      <c r="D55" s="1019">
        <v>766008.07809149986</v>
      </c>
    </row>
    <row r="56" spans="1:4" ht="15.6" thickTop="1" thickBot="1">
      <c r="A56" s="9" t="s">
        <v>52</v>
      </c>
      <c r="B56" s="10" t="s">
        <v>1966</v>
      </c>
      <c r="C56" s="11" t="s">
        <v>53</v>
      </c>
      <c r="D56" s="1019">
        <v>76600.807809149992</v>
      </c>
    </row>
    <row r="57" spans="1:4" ht="15.6" thickTop="1" thickBot="1">
      <c r="A57" s="9" t="s">
        <v>54</v>
      </c>
      <c r="B57" s="10" t="s">
        <v>1966</v>
      </c>
      <c r="C57" s="11" t="s">
        <v>55</v>
      </c>
      <c r="D57" s="1019">
        <v>153201.61561829998</v>
      </c>
    </row>
    <row r="58" spans="1:4" ht="15.6" thickTop="1" thickBot="1">
      <c r="A58" s="9" t="s">
        <v>56</v>
      </c>
      <c r="B58" s="10" t="s">
        <v>1966</v>
      </c>
      <c r="C58" s="11" t="s">
        <v>57</v>
      </c>
      <c r="D58" s="1019">
        <v>102134.4104122</v>
      </c>
    </row>
    <row r="59" spans="1:4" ht="15.6" thickTop="1" thickBot="1">
      <c r="A59" s="9" t="s">
        <v>2</v>
      </c>
      <c r="B59" s="10" t="s">
        <v>1966</v>
      </c>
      <c r="C59" s="11" t="s">
        <v>3</v>
      </c>
      <c r="D59" s="1019">
        <v>204268.8208244</v>
      </c>
    </row>
    <row r="60" spans="1:4" ht="15.6" thickTop="1" thickBot="1">
      <c r="A60" s="9" t="s">
        <v>58</v>
      </c>
      <c r="B60" s="10" t="s">
        <v>1966</v>
      </c>
      <c r="C60" s="11" t="s">
        <v>59</v>
      </c>
      <c r="D60" s="1019">
        <v>127668.01301524999</v>
      </c>
    </row>
    <row r="61" spans="1:4" ht="15.6" thickTop="1" thickBot="1">
      <c r="A61" s="9" t="s">
        <v>86</v>
      </c>
      <c r="B61" s="10" t="s">
        <v>1966</v>
      </c>
      <c r="C61" s="11" t="s">
        <v>87</v>
      </c>
      <c r="D61" s="1019">
        <v>153201.61561829998</v>
      </c>
    </row>
    <row r="62" spans="1:4" ht="15.6" thickTop="1" thickBot="1">
      <c r="A62" s="9" t="s">
        <v>88</v>
      </c>
      <c r="B62" s="10" t="s">
        <v>1966</v>
      </c>
      <c r="C62" s="11" t="s">
        <v>87</v>
      </c>
      <c r="D62" s="1019">
        <v>153201.61561829998</v>
      </c>
    </row>
    <row r="63" spans="1:4" ht="15.6" thickTop="1" thickBot="1">
      <c r="A63" s="9" t="s">
        <v>60</v>
      </c>
      <c r="B63" s="10" t="s">
        <v>1966</v>
      </c>
      <c r="C63" s="11" t="s">
        <v>61</v>
      </c>
      <c r="D63" s="1019">
        <v>153201.61561829998</v>
      </c>
    </row>
    <row r="64" spans="1:4" ht="17.25" customHeight="1" thickTop="1" thickBot="1">
      <c r="A64" s="9" t="s">
        <v>6</v>
      </c>
      <c r="B64" s="10" t="s">
        <v>1966</v>
      </c>
      <c r="C64" s="11" t="s">
        <v>2330</v>
      </c>
      <c r="D64" s="1019">
        <v>51067.205206099999</v>
      </c>
    </row>
    <row r="65" spans="1:4" ht="15.6" thickTop="1" thickBot="1">
      <c r="A65" s="9" t="s">
        <v>91</v>
      </c>
      <c r="B65" s="10" t="s">
        <v>92</v>
      </c>
      <c r="C65" s="11" t="s">
        <v>93</v>
      </c>
      <c r="D65" s="1019">
        <v>510672.05206099997</v>
      </c>
    </row>
    <row r="66" spans="1:4" ht="15.6" thickTop="1" thickBot="1">
      <c r="A66" s="9" t="s">
        <v>94</v>
      </c>
      <c r="B66" s="10" t="s">
        <v>92</v>
      </c>
      <c r="C66" s="11" t="s">
        <v>95</v>
      </c>
      <c r="D66" s="1019">
        <v>255336.02603049998</v>
      </c>
    </row>
    <row r="67" spans="1:4" ht="15.6" thickTop="1" thickBot="1">
      <c r="A67" s="9" t="s">
        <v>2334</v>
      </c>
      <c r="B67" s="10" t="s">
        <v>1966</v>
      </c>
      <c r="C67" s="11" t="s">
        <v>2333</v>
      </c>
      <c r="D67" s="1019">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O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10" sqref="D10"/>
    </sheetView>
  </sheetViews>
  <sheetFormatPr baseColWidth="10" defaultRowHeight="14.4"/>
  <cols>
    <col min="1" max="1" width="11.5546875" customWidth="1"/>
    <col min="2" max="2" width="9.109375" style="12" customWidth="1"/>
    <col min="3" max="3" width="89.6640625" style="13" customWidth="1"/>
    <col min="4" max="6" width="17.109375" style="189" customWidth="1"/>
    <col min="10" max="10" width="18.21875" customWidth="1"/>
    <col min="15" max="15" width="22.44140625" customWidth="1"/>
  </cols>
  <sheetData>
    <row r="1" spans="1:6" ht="15.75" customHeight="1" thickTop="1">
      <c r="A1" s="692" t="s">
        <v>1934</v>
      </c>
      <c r="B1" s="693"/>
      <c r="C1" s="693"/>
      <c r="D1" s="694"/>
      <c r="E1" s="667"/>
      <c r="F1" s="667"/>
    </row>
    <row r="2" spans="1:6" ht="89.25" customHeight="1" thickBot="1">
      <c r="A2" s="695"/>
      <c r="B2" s="696"/>
      <c r="C2" s="696"/>
      <c r="D2" s="697"/>
      <c r="E2" s="667"/>
      <c r="F2" s="667"/>
    </row>
    <row r="3" spans="1:6" ht="53.25" customHeight="1" thickTop="1" thickBot="1">
      <c r="A3" s="689" t="s">
        <v>110</v>
      </c>
      <c r="B3" s="690"/>
      <c r="C3" s="690"/>
      <c r="D3" s="691"/>
      <c r="E3" s="668"/>
      <c r="F3" s="668"/>
    </row>
    <row r="4" spans="1:6" ht="16.5" customHeight="1" thickTop="1" thickBot="1">
      <c r="A4" s="14"/>
      <c r="B4" s="14"/>
      <c r="C4" s="15"/>
      <c r="D4" s="193"/>
      <c r="E4"/>
      <c r="F4"/>
    </row>
    <row r="5" spans="1:6" ht="15.6" thickTop="1" thickBot="1">
      <c r="A5" s="14"/>
      <c r="B5" s="14"/>
      <c r="C5" s="15"/>
      <c r="D5" s="193"/>
      <c r="E5"/>
      <c r="F5"/>
    </row>
    <row r="6" spans="1:6" ht="15.6" thickTop="1" thickBot="1">
      <c r="A6" s="16"/>
      <c r="B6" s="14"/>
      <c r="C6" s="17" t="s">
        <v>111</v>
      </c>
      <c r="D6" s="194" t="s">
        <v>1930</v>
      </c>
      <c r="E6"/>
      <c r="F6"/>
    </row>
    <row r="7" spans="1:6" ht="30" customHeight="1" thickTop="1" thickBot="1">
      <c r="A7" s="16" t="s">
        <v>115</v>
      </c>
      <c r="B7" s="14" t="s">
        <v>92</v>
      </c>
      <c r="C7" s="17" t="s">
        <v>116</v>
      </c>
      <c r="D7" s="656">
        <v>72642.399999999994</v>
      </c>
      <c r="E7"/>
      <c r="F7"/>
    </row>
    <row r="8" spans="1:6" ht="30" customHeight="1" thickTop="1" thickBot="1">
      <c r="A8" s="16" t="s">
        <v>112</v>
      </c>
      <c r="B8" s="14" t="s">
        <v>113</v>
      </c>
      <c r="C8" s="17" t="s">
        <v>114</v>
      </c>
      <c r="D8" s="656">
        <v>3500</v>
      </c>
      <c r="E8"/>
      <c r="F8"/>
    </row>
    <row r="9" spans="1:6" ht="30" customHeight="1" thickTop="1" thickBot="1">
      <c r="A9" s="16" t="s">
        <v>117</v>
      </c>
      <c r="B9" s="14" t="s">
        <v>113</v>
      </c>
      <c r="C9" s="17" t="s">
        <v>118</v>
      </c>
      <c r="D9" s="656">
        <v>82950</v>
      </c>
      <c r="E9"/>
      <c r="F9"/>
    </row>
    <row r="10" spans="1:6" ht="30" customHeight="1" thickTop="1" thickBot="1">
      <c r="A10" s="16" t="s">
        <v>119</v>
      </c>
      <c r="B10" s="14" t="s">
        <v>113</v>
      </c>
      <c r="C10" s="17" t="s">
        <v>120</v>
      </c>
      <c r="D10" s="656">
        <v>90000</v>
      </c>
      <c r="E10"/>
      <c r="F10"/>
    </row>
    <row r="11" spans="1:6" ht="30" customHeight="1" thickTop="1" thickBot="1">
      <c r="A11" s="16" t="s">
        <v>123</v>
      </c>
      <c r="B11" s="14" t="s">
        <v>113</v>
      </c>
      <c r="C11" s="17" t="s">
        <v>124</v>
      </c>
      <c r="D11" s="656">
        <v>20000</v>
      </c>
      <c r="E11"/>
      <c r="F11"/>
    </row>
    <row r="12" spans="1:6" ht="30" customHeight="1" thickTop="1" thickBot="1">
      <c r="A12" s="16" t="s">
        <v>121</v>
      </c>
      <c r="B12" s="14" t="s">
        <v>113</v>
      </c>
      <c r="C12" s="17" t="s">
        <v>122</v>
      </c>
      <c r="D12" s="656">
        <v>39000</v>
      </c>
      <c r="E12"/>
      <c r="F12"/>
    </row>
    <row r="13" spans="1:6" ht="30" customHeight="1" thickTop="1" thickBot="1">
      <c r="A13" s="16" t="s">
        <v>125</v>
      </c>
      <c r="B13" s="14" t="s">
        <v>113</v>
      </c>
      <c r="C13" s="17" t="s">
        <v>126</v>
      </c>
      <c r="D13" s="656">
        <v>55000</v>
      </c>
      <c r="E13"/>
      <c r="F13"/>
    </row>
    <row r="14" spans="1:6" ht="30" customHeight="1" thickTop="1" thickBot="1">
      <c r="A14" s="16" t="s">
        <v>131</v>
      </c>
      <c r="B14" s="14" t="s">
        <v>113</v>
      </c>
      <c r="C14" s="17" t="s">
        <v>132</v>
      </c>
      <c r="D14" s="656">
        <v>217000</v>
      </c>
      <c r="E14"/>
      <c r="F14"/>
    </row>
    <row r="15" spans="1:6" ht="30" customHeight="1" thickTop="1" thickBot="1">
      <c r="A15" s="16" t="s">
        <v>129</v>
      </c>
      <c r="B15" s="14" t="s">
        <v>113</v>
      </c>
      <c r="C15" s="17" t="s">
        <v>130</v>
      </c>
      <c r="D15" s="656">
        <v>202000</v>
      </c>
      <c r="E15"/>
      <c r="F15"/>
    </row>
    <row r="16" spans="1:6" ht="30" customHeight="1" thickTop="1" thickBot="1">
      <c r="A16" s="16" t="s">
        <v>127</v>
      </c>
      <c r="B16" s="14" t="s">
        <v>113</v>
      </c>
      <c r="C16" s="17" t="s">
        <v>128</v>
      </c>
      <c r="D16" s="656">
        <v>175000</v>
      </c>
      <c r="E16"/>
      <c r="F16"/>
    </row>
    <row r="17" spans="1:6" ht="30" customHeight="1" thickTop="1" thickBot="1">
      <c r="A17" s="16" t="s">
        <v>1795</v>
      </c>
      <c r="B17" s="14" t="s">
        <v>113</v>
      </c>
      <c r="C17" s="17" t="s">
        <v>1796</v>
      </c>
      <c r="D17" s="656">
        <v>50922.8</v>
      </c>
      <c r="E17"/>
      <c r="F17"/>
    </row>
    <row r="18" spans="1:6" ht="30" customHeight="1" thickTop="1" thickBot="1">
      <c r="A18" s="16" t="s">
        <v>133</v>
      </c>
      <c r="B18" s="14" t="s">
        <v>113</v>
      </c>
      <c r="C18" s="17" t="s">
        <v>134</v>
      </c>
      <c r="D18" s="656">
        <v>35800</v>
      </c>
      <c r="E18"/>
      <c r="F18"/>
    </row>
    <row r="19" spans="1:6" ht="30" customHeight="1" thickTop="1" thickBot="1">
      <c r="A19" s="16" t="s">
        <v>146</v>
      </c>
      <c r="B19" s="14" t="s">
        <v>113</v>
      </c>
      <c r="C19" s="17" t="s">
        <v>147</v>
      </c>
      <c r="D19" s="656">
        <v>138225</v>
      </c>
      <c r="E19"/>
      <c r="F19"/>
    </row>
    <row r="20" spans="1:6" ht="30" customHeight="1" thickTop="1" thickBot="1">
      <c r="A20" s="16" t="s">
        <v>135</v>
      </c>
      <c r="B20" s="14" t="s">
        <v>113</v>
      </c>
      <c r="C20" s="17" t="s">
        <v>1968</v>
      </c>
      <c r="D20" s="656">
        <v>54000</v>
      </c>
      <c r="E20"/>
      <c r="F20"/>
    </row>
    <row r="21" spans="1:6" ht="30" customHeight="1" thickTop="1" thickBot="1">
      <c r="A21" s="16" t="s">
        <v>136</v>
      </c>
      <c r="B21" s="14" t="s">
        <v>113</v>
      </c>
      <c r="C21" s="17" t="s">
        <v>137</v>
      </c>
      <c r="D21" s="656">
        <v>168190</v>
      </c>
      <c r="E21"/>
      <c r="F21"/>
    </row>
    <row r="22" spans="1:6" ht="30" customHeight="1" thickTop="1" thickBot="1">
      <c r="A22" s="16" t="s">
        <v>138</v>
      </c>
      <c r="B22" s="14" t="s">
        <v>113</v>
      </c>
      <c r="C22" s="17" t="s">
        <v>139</v>
      </c>
      <c r="D22" s="656">
        <v>48000</v>
      </c>
      <c r="E22"/>
      <c r="F22"/>
    </row>
    <row r="23" spans="1:6" ht="30" customHeight="1" thickTop="1" thickBot="1">
      <c r="A23" s="16" t="s">
        <v>143</v>
      </c>
      <c r="B23" s="14" t="s">
        <v>144</v>
      </c>
      <c r="C23" s="17" t="s">
        <v>145</v>
      </c>
      <c r="D23" s="656">
        <v>41346.400000000001</v>
      </c>
      <c r="E23"/>
      <c r="F23"/>
    </row>
    <row r="24" spans="1:6" ht="30" customHeight="1" thickTop="1" thickBot="1">
      <c r="A24" s="16" t="s">
        <v>140</v>
      </c>
      <c r="B24" s="14" t="s">
        <v>1082</v>
      </c>
      <c r="C24" s="17" t="s">
        <v>142</v>
      </c>
      <c r="D24" s="656">
        <v>49580.800000000003</v>
      </c>
      <c r="E24"/>
      <c r="F24"/>
    </row>
    <row r="25" spans="1:6" ht="30" customHeight="1" thickTop="1" thickBot="1">
      <c r="A25" s="16" t="s">
        <v>148</v>
      </c>
      <c r="B25" s="14" t="s">
        <v>113</v>
      </c>
      <c r="C25" s="17" t="s">
        <v>149</v>
      </c>
      <c r="D25" s="656">
        <v>145000</v>
      </c>
      <c r="E25"/>
      <c r="F25"/>
    </row>
    <row r="26" spans="1:6" ht="30" customHeight="1" thickTop="1" thickBot="1">
      <c r="A26" s="16" t="s">
        <v>150</v>
      </c>
      <c r="B26" s="14" t="s">
        <v>113</v>
      </c>
      <c r="C26" s="17" t="s">
        <v>151</v>
      </c>
      <c r="D26" s="656">
        <v>175440</v>
      </c>
      <c r="E26"/>
      <c r="F26"/>
    </row>
    <row r="27" spans="1:6" ht="30" customHeight="1" thickTop="1" thickBot="1">
      <c r="A27" s="16" t="s">
        <v>152</v>
      </c>
      <c r="B27" s="14" t="s">
        <v>113</v>
      </c>
      <c r="C27" s="17" t="s">
        <v>153</v>
      </c>
      <c r="D27" s="656">
        <v>101920</v>
      </c>
      <c r="E27"/>
      <c r="F27"/>
    </row>
    <row r="28" spans="1:6" ht="30" customHeight="1" thickTop="1" thickBot="1">
      <c r="A28" s="16" t="s">
        <v>154</v>
      </c>
      <c r="B28" s="14" t="s">
        <v>113</v>
      </c>
      <c r="C28" s="17" t="s">
        <v>155</v>
      </c>
      <c r="D28" s="656">
        <v>111212</v>
      </c>
      <c r="E28"/>
      <c r="F28"/>
    </row>
    <row r="29" spans="1:6" ht="30" customHeight="1" thickTop="1" thickBot="1">
      <c r="A29" s="16" t="s">
        <v>156</v>
      </c>
      <c r="B29" s="14" t="s">
        <v>113</v>
      </c>
      <c r="C29" s="17" t="s">
        <v>157</v>
      </c>
      <c r="D29" s="656">
        <v>1500</v>
      </c>
      <c r="E29"/>
      <c r="F29"/>
    </row>
    <row r="30" spans="1:6" ht="30" customHeight="1" thickTop="1" thickBot="1">
      <c r="A30" s="16" t="s">
        <v>166</v>
      </c>
      <c r="B30" s="14" t="s">
        <v>113</v>
      </c>
      <c r="C30" s="17" t="s">
        <v>167</v>
      </c>
      <c r="D30" s="656">
        <v>139144</v>
      </c>
      <c r="E30"/>
      <c r="F30"/>
    </row>
    <row r="31" spans="1:6" ht="30" customHeight="1" thickTop="1" thickBot="1">
      <c r="A31" s="16" t="s">
        <v>162</v>
      </c>
      <c r="B31" s="14" t="s">
        <v>113</v>
      </c>
      <c r="C31" s="17" t="s">
        <v>163</v>
      </c>
      <c r="D31" s="656">
        <v>14000</v>
      </c>
      <c r="E31"/>
      <c r="F31"/>
    </row>
    <row r="32" spans="1:6" ht="30" customHeight="1" thickTop="1" thickBot="1">
      <c r="A32" s="16" t="s">
        <v>164</v>
      </c>
      <c r="B32" s="14" t="s">
        <v>113</v>
      </c>
      <c r="C32" s="17" t="s">
        <v>165</v>
      </c>
      <c r="D32" s="656">
        <v>33550</v>
      </c>
      <c r="E32"/>
      <c r="F32"/>
    </row>
    <row r="33" spans="1:13" ht="30" customHeight="1" thickTop="1" thickBot="1">
      <c r="A33" s="16" t="s">
        <v>171</v>
      </c>
      <c r="B33" s="14" t="s">
        <v>113</v>
      </c>
      <c r="C33" s="17" t="s">
        <v>172</v>
      </c>
      <c r="D33" s="656">
        <v>13500</v>
      </c>
      <c r="E33"/>
      <c r="F33"/>
    </row>
    <row r="34" spans="1:13" ht="30" customHeight="1" thickTop="1" thickBot="1">
      <c r="A34" s="16" t="s">
        <v>160</v>
      </c>
      <c r="B34" s="14" t="s">
        <v>113</v>
      </c>
      <c r="C34" s="17" t="s">
        <v>161</v>
      </c>
      <c r="D34" s="656">
        <v>11500</v>
      </c>
      <c r="E34"/>
      <c r="F34"/>
      <c r="J34" s="666"/>
      <c r="M34" s="666"/>
    </row>
    <row r="35" spans="1:13" ht="30" customHeight="1" thickTop="1" thickBot="1">
      <c r="A35" s="16" t="s">
        <v>173</v>
      </c>
      <c r="B35" s="14" t="s">
        <v>113</v>
      </c>
      <c r="C35" s="17" t="s">
        <v>1970</v>
      </c>
      <c r="D35" s="656">
        <v>131564</v>
      </c>
      <c r="E35"/>
      <c r="F35"/>
    </row>
    <row r="36" spans="1:13" ht="30" customHeight="1" thickTop="1" thickBot="1">
      <c r="A36" s="16" t="s">
        <v>170</v>
      </c>
      <c r="B36" s="14" t="s">
        <v>113</v>
      </c>
      <c r="C36" s="17" t="s">
        <v>1969</v>
      </c>
      <c r="D36" s="656">
        <v>98294</v>
      </c>
      <c r="E36"/>
      <c r="F36"/>
    </row>
    <row r="37" spans="1:13" ht="30" customHeight="1" thickTop="1" thickBot="1">
      <c r="A37" s="16" t="s">
        <v>168</v>
      </c>
      <c r="B37" s="14" t="s">
        <v>113</v>
      </c>
      <c r="C37" s="17" t="s">
        <v>169</v>
      </c>
      <c r="D37" s="656">
        <v>105000</v>
      </c>
      <c r="E37"/>
      <c r="F37"/>
    </row>
    <row r="38" spans="1:13" ht="30" customHeight="1" thickTop="1" thickBot="1">
      <c r="A38" s="16" t="s">
        <v>174</v>
      </c>
      <c r="B38" s="14" t="s">
        <v>113</v>
      </c>
      <c r="C38" s="17" t="s">
        <v>175</v>
      </c>
      <c r="D38" s="656">
        <v>60928</v>
      </c>
      <c r="E38"/>
      <c r="F38"/>
    </row>
    <row r="39" spans="1:13" ht="30" customHeight="1" thickTop="1" thickBot="1">
      <c r="A39" s="16" t="s">
        <v>176</v>
      </c>
      <c r="B39" s="14" t="s">
        <v>113</v>
      </c>
      <c r="C39" s="17" t="s">
        <v>177</v>
      </c>
      <c r="D39" s="656">
        <v>50000</v>
      </c>
      <c r="E39"/>
      <c r="F39"/>
    </row>
    <row r="40" spans="1:13" ht="30" customHeight="1" thickTop="1" thickBot="1">
      <c r="A40" s="16" t="s">
        <v>180</v>
      </c>
      <c r="B40" s="14" t="s">
        <v>113</v>
      </c>
      <c r="C40" s="17" t="s">
        <v>181</v>
      </c>
      <c r="D40" s="656">
        <v>65000</v>
      </c>
      <c r="E40"/>
      <c r="F40"/>
    </row>
    <row r="41" spans="1:13" ht="30" customHeight="1" thickTop="1" thickBot="1">
      <c r="A41" s="16" t="s">
        <v>178</v>
      </c>
      <c r="B41" s="14" t="s">
        <v>113</v>
      </c>
      <c r="C41" s="17" t="s">
        <v>179</v>
      </c>
      <c r="D41" s="656">
        <v>77000</v>
      </c>
      <c r="E41"/>
      <c r="F41"/>
    </row>
    <row r="42" spans="1:13" ht="30" customHeight="1" thickTop="1" thickBot="1">
      <c r="A42" s="16" t="s">
        <v>182</v>
      </c>
      <c r="B42" s="14" t="s">
        <v>113</v>
      </c>
      <c r="C42" s="17" t="s">
        <v>183</v>
      </c>
      <c r="D42" s="656">
        <v>97536</v>
      </c>
      <c r="E42"/>
      <c r="F42"/>
    </row>
    <row r="43" spans="1:13" ht="30" customHeight="1" thickTop="1" thickBot="1">
      <c r="A43" s="16" t="s">
        <v>1756</v>
      </c>
      <c r="B43" s="14" t="s">
        <v>113</v>
      </c>
      <c r="C43" s="17" t="s">
        <v>1755</v>
      </c>
      <c r="D43" s="656">
        <v>10000</v>
      </c>
      <c r="E43"/>
      <c r="F43"/>
    </row>
    <row r="44" spans="1:13" ht="30" customHeight="1" thickTop="1" thickBot="1">
      <c r="A44" s="16" t="s">
        <v>184</v>
      </c>
      <c r="B44" s="14" t="s">
        <v>113</v>
      </c>
      <c r="C44" s="17" t="s">
        <v>185</v>
      </c>
      <c r="D44" s="656">
        <v>33768</v>
      </c>
      <c r="E44"/>
      <c r="F44"/>
    </row>
    <row r="45" spans="1:13" ht="30" customHeight="1" thickTop="1" thickBot="1">
      <c r="A45" s="16" t="s">
        <v>1687</v>
      </c>
      <c r="B45" s="14" t="s">
        <v>113</v>
      </c>
      <c r="C45" s="17" t="s">
        <v>1688</v>
      </c>
      <c r="D45" s="671">
        <v>1400</v>
      </c>
      <c r="E45"/>
      <c r="F45"/>
    </row>
    <row r="46" spans="1:13" ht="30" customHeight="1" thickTop="1" thickBot="1">
      <c r="A46" s="16" t="s">
        <v>188</v>
      </c>
      <c r="B46" s="14" t="s">
        <v>113</v>
      </c>
      <c r="C46" s="17" t="s">
        <v>189</v>
      </c>
      <c r="D46" s="656">
        <v>2980</v>
      </c>
      <c r="E46"/>
      <c r="F46"/>
    </row>
    <row r="47" spans="1:13" ht="30" customHeight="1" thickTop="1" thickBot="1">
      <c r="A47" s="16" t="s">
        <v>186</v>
      </c>
      <c r="B47" s="14" t="s">
        <v>113</v>
      </c>
      <c r="C47" s="17" t="s">
        <v>187</v>
      </c>
      <c r="D47" s="656">
        <v>3000</v>
      </c>
      <c r="E47"/>
      <c r="F47"/>
    </row>
    <row r="48" spans="1:13" ht="30" customHeight="1" thickTop="1" thickBot="1">
      <c r="A48" s="16" t="s">
        <v>190</v>
      </c>
      <c r="B48" s="14" t="s">
        <v>113</v>
      </c>
      <c r="C48" s="17" t="s">
        <v>191</v>
      </c>
      <c r="D48" s="656">
        <v>3400</v>
      </c>
      <c r="E48"/>
      <c r="F48"/>
    </row>
    <row r="49" spans="1:6" ht="30" customHeight="1" thickTop="1" thickBot="1">
      <c r="A49" s="16" t="s">
        <v>201</v>
      </c>
      <c r="B49" s="14" t="s">
        <v>113</v>
      </c>
      <c r="C49" s="17" t="s">
        <v>1972</v>
      </c>
      <c r="D49" s="656">
        <v>132400</v>
      </c>
      <c r="E49"/>
      <c r="F49"/>
    </row>
    <row r="50" spans="1:6" ht="30" customHeight="1" thickTop="1" thickBot="1">
      <c r="A50" s="16" t="s">
        <v>192</v>
      </c>
      <c r="B50" s="14" t="s">
        <v>113</v>
      </c>
      <c r="C50" s="17" t="s">
        <v>193</v>
      </c>
      <c r="D50" s="656">
        <v>58620</v>
      </c>
      <c r="E50"/>
      <c r="F50"/>
    </row>
    <row r="51" spans="1:6" ht="30" customHeight="1" thickTop="1" thickBot="1">
      <c r="A51" s="16" t="s">
        <v>194</v>
      </c>
      <c r="B51" s="14" t="s">
        <v>113</v>
      </c>
      <c r="C51" s="17" t="s">
        <v>1971</v>
      </c>
      <c r="D51" s="656">
        <v>4825</v>
      </c>
      <c r="E51"/>
      <c r="F51"/>
    </row>
    <row r="52" spans="1:6" ht="30" customHeight="1" thickTop="1" thickBot="1">
      <c r="A52" s="16" t="s">
        <v>224</v>
      </c>
      <c r="B52" s="14" t="s">
        <v>92</v>
      </c>
      <c r="C52" s="17" t="s">
        <v>1975</v>
      </c>
      <c r="D52" s="656">
        <v>207264</v>
      </c>
      <c r="E52"/>
      <c r="F52"/>
    </row>
    <row r="53" spans="1:6" ht="30" customHeight="1" thickTop="1" thickBot="1">
      <c r="A53" s="16" t="s">
        <v>195</v>
      </c>
      <c r="B53" s="14" t="s">
        <v>113</v>
      </c>
      <c r="C53" s="17" t="s">
        <v>196</v>
      </c>
      <c r="D53" s="656">
        <v>3850</v>
      </c>
      <c r="E53"/>
      <c r="F53"/>
    </row>
    <row r="54" spans="1:6" ht="30" customHeight="1" thickTop="1" thickBot="1">
      <c r="A54" s="16" t="s">
        <v>214</v>
      </c>
      <c r="B54" s="14" t="s">
        <v>113</v>
      </c>
      <c r="C54" s="17" t="s">
        <v>215</v>
      </c>
      <c r="D54" s="656">
        <v>8000</v>
      </c>
      <c r="E54"/>
      <c r="F54"/>
    </row>
    <row r="55" spans="1:6" ht="30" customHeight="1" thickTop="1" thickBot="1">
      <c r="A55" s="16" t="s">
        <v>197</v>
      </c>
      <c r="B55" s="14" t="s">
        <v>113</v>
      </c>
      <c r="C55" s="17" t="s">
        <v>198</v>
      </c>
      <c r="D55" s="656">
        <v>143024</v>
      </c>
      <c r="E55"/>
      <c r="F55"/>
    </row>
    <row r="56" spans="1:6" ht="30" customHeight="1" thickTop="1" thickBot="1">
      <c r="A56" s="16" t="s">
        <v>199</v>
      </c>
      <c r="B56" s="14" t="s">
        <v>113</v>
      </c>
      <c r="C56" s="17" t="s">
        <v>200</v>
      </c>
      <c r="D56" s="656">
        <v>19500</v>
      </c>
      <c r="E56"/>
      <c r="F56"/>
    </row>
    <row r="57" spans="1:6" ht="30" customHeight="1" thickTop="1" thickBot="1">
      <c r="A57" s="16" t="s">
        <v>202</v>
      </c>
      <c r="B57" s="14" t="s">
        <v>113</v>
      </c>
      <c r="C57" s="17" t="s">
        <v>203</v>
      </c>
      <c r="D57" s="656">
        <v>62444</v>
      </c>
      <c r="E57"/>
      <c r="F57"/>
    </row>
    <row r="58" spans="1:6" ht="30" customHeight="1" thickTop="1" thickBot="1">
      <c r="A58" s="16" t="s">
        <v>212</v>
      </c>
      <c r="B58" s="14" t="s">
        <v>113</v>
      </c>
      <c r="C58" s="17" t="s">
        <v>213</v>
      </c>
      <c r="D58" s="656">
        <v>49444</v>
      </c>
      <c r="E58"/>
      <c r="F58"/>
    </row>
    <row r="59" spans="1:6" ht="30" customHeight="1" thickTop="1" thickBot="1">
      <c r="A59" s="16" t="s">
        <v>206</v>
      </c>
      <c r="B59" s="14" t="s">
        <v>113</v>
      </c>
      <c r="C59" s="17" t="s">
        <v>207</v>
      </c>
      <c r="D59" s="656">
        <v>8000</v>
      </c>
      <c r="E59"/>
      <c r="F59"/>
    </row>
    <row r="60" spans="1:6" ht="30" customHeight="1" thickTop="1" thickBot="1">
      <c r="A60" s="16" t="s">
        <v>204</v>
      </c>
      <c r="B60" s="14" t="s">
        <v>113</v>
      </c>
      <c r="C60" s="17" t="s">
        <v>205</v>
      </c>
      <c r="D60" s="656">
        <v>8887.6</v>
      </c>
      <c r="E60"/>
      <c r="F60"/>
    </row>
    <row r="61" spans="1:6" ht="30" customHeight="1" thickTop="1" thickBot="1">
      <c r="A61" s="16" t="s">
        <v>208</v>
      </c>
      <c r="B61" s="14" t="s">
        <v>113</v>
      </c>
      <c r="C61" s="17" t="s">
        <v>209</v>
      </c>
      <c r="D61" s="656">
        <v>11963</v>
      </c>
      <c r="E61"/>
      <c r="F61"/>
    </row>
    <row r="62" spans="1:6" ht="30" customHeight="1" thickTop="1" thickBot="1">
      <c r="A62" s="16" t="s">
        <v>210</v>
      </c>
      <c r="B62" s="14" t="s">
        <v>113</v>
      </c>
      <c r="C62" s="17" t="s">
        <v>211</v>
      </c>
      <c r="D62" s="656">
        <v>14256</v>
      </c>
      <c r="E62"/>
      <c r="F62"/>
    </row>
    <row r="63" spans="1:6" ht="30" customHeight="1" thickTop="1" thickBot="1">
      <c r="A63" s="16" t="s">
        <v>217</v>
      </c>
      <c r="B63" s="14" t="s">
        <v>113</v>
      </c>
      <c r="C63" s="17" t="s">
        <v>218</v>
      </c>
      <c r="D63" s="656">
        <v>29000</v>
      </c>
      <c r="E63"/>
      <c r="F63"/>
    </row>
    <row r="64" spans="1:6" ht="30" customHeight="1" thickTop="1" thickBot="1">
      <c r="A64" s="16" t="s">
        <v>219</v>
      </c>
      <c r="B64" s="14" t="s">
        <v>113</v>
      </c>
      <c r="C64" s="17" t="s">
        <v>220</v>
      </c>
      <c r="D64" s="656">
        <v>18500</v>
      </c>
      <c r="E64"/>
      <c r="F64"/>
    </row>
    <row r="65" spans="1:6" ht="30" customHeight="1" thickTop="1" thickBot="1">
      <c r="A65" s="16" t="s">
        <v>216</v>
      </c>
      <c r="B65" s="14" t="s">
        <v>113</v>
      </c>
      <c r="C65" s="17" t="s">
        <v>1973</v>
      </c>
      <c r="D65" s="656">
        <v>22000</v>
      </c>
      <c r="E65"/>
      <c r="F65"/>
    </row>
    <row r="66" spans="1:6" ht="30" customHeight="1" thickTop="1" thickBot="1">
      <c r="A66" s="16" t="s">
        <v>221</v>
      </c>
      <c r="B66" s="14" t="s">
        <v>113</v>
      </c>
      <c r="C66" s="17" t="s">
        <v>1974</v>
      </c>
      <c r="D66" s="656">
        <v>82168.600000000006</v>
      </c>
      <c r="E66"/>
      <c r="F66"/>
    </row>
    <row r="67" spans="1:6" ht="30" customHeight="1" thickTop="1" thickBot="1">
      <c r="A67" s="16" t="s">
        <v>222</v>
      </c>
      <c r="B67" s="14" t="s">
        <v>113</v>
      </c>
      <c r="C67" s="17" t="s">
        <v>223</v>
      </c>
      <c r="D67" s="656">
        <v>25871</v>
      </c>
      <c r="E67"/>
      <c r="F67"/>
    </row>
    <row r="68" spans="1:6" ht="30" customHeight="1" thickTop="1" thickBot="1">
      <c r="A68" s="16" t="s">
        <v>225</v>
      </c>
      <c r="B68" s="14" t="s">
        <v>113</v>
      </c>
      <c r="C68" s="17" t="s">
        <v>226</v>
      </c>
      <c r="D68" s="656">
        <v>44906.2</v>
      </c>
      <c r="E68"/>
      <c r="F68"/>
    </row>
    <row r="69" spans="1:6" ht="30" customHeight="1" thickTop="1" thickBot="1">
      <c r="A69" s="16" t="s">
        <v>227</v>
      </c>
      <c r="B69" s="14" t="s">
        <v>113</v>
      </c>
      <c r="C69" s="17" t="s">
        <v>1976</v>
      </c>
      <c r="D69" s="656">
        <v>28000</v>
      </c>
      <c r="E69"/>
      <c r="F69"/>
    </row>
    <row r="70" spans="1:6" ht="30" customHeight="1" thickTop="1" thickBot="1">
      <c r="A70" s="16" t="s">
        <v>232</v>
      </c>
      <c r="B70" s="14" t="s">
        <v>233</v>
      </c>
      <c r="C70" s="17" t="s">
        <v>1979</v>
      </c>
      <c r="D70" s="656">
        <v>3500</v>
      </c>
      <c r="E70"/>
      <c r="F70"/>
    </row>
    <row r="71" spans="1:6" ht="30" customHeight="1" thickTop="1" thickBot="1">
      <c r="A71" s="16" t="s">
        <v>228</v>
      </c>
      <c r="B71" s="14" t="s">
        <v>113</v>
      </c>
      <c r="C71" s="17" t="s">
        <v>1977</v>
      </c>
      <c r="D71" s="656">
        <v>4500</v>
      </c>
      <c r="E71"/>
      <c r="F71"/>
    </row>
    <row r="72" spans="1:6" ht="30" customHeight="1" thickTop="1" thickBot="1">
      <c r="A72" s="16" t="s">
        <v>229</v>
      </c>
      <c r="B72" s="14" t="s">
        <v>113</v>
      </c>
      <c r="C72" s="17" t="s">
        <v>1978</v>
      </c>
      <c r="D72" s="656">
        <v>7000</v>
      </c>
      <c r="E72"/>
      <c r="F72"/>
    </row>
    <row r="73" spans="1:6" ht="30" customHeight="1" thickTop="1" thickBot="1">
      <c r="A73" s="16" t="s">
        <v>230</v>
      </c>
      <c r="B73" s="14" t="s">
        <v>113</v>
      </c>
      <c r="C73" s="17" t="s">
        <v>231</v>
      </c>
      <c r="D73" s="656">
        <v>3000</v>
      </c>
      <c r="E73"/>
      <c r="F73"/>
    </row>
    <row r="74" spans="1:6" ht="30" customHeight="1" thickTop="1" thickBot="1">
      <c r="A74" s="16" t="s">
        <v>234</v>
      </c>
      <c r="B74" s="14" t="s">
        <v>113</v>
      </c>
      <c r="C74" s="17" t="s">
        <v>235</v>
      </c>
      <c r="D74" s="656">
        <v>15058.800000000001</v>
      </c>
      <c r="E74"/>
      <c r="F74"/>
    </row>
    <row r="75" spans="1:6" ht="30" customHeight="1" thickTop="1" thickBot="1">
      <c r="A75" s="16" t="s">
        <v>236</v>
      </c>
      <c r="B75" s="14" t="s">
        <v>113</v>
      </c>
      <c r="C75" s="17" t="s">
        <v>237</v>
      </c>
      <c r="D75" s="656">
        <v>412405.2</v>
      </c>
      <c r="E75"/>
      <c r="F75"/>
    </row>
    <row r="76" spans="1:6" ht="30" customHeight="1" thickTop="1" thickBot="1">
      <c r="A76" s="16" t="s">
        <v>238</v>
      </c>
      <c r="B76" s="14" t="s">
        <v>113</v>
      </c>
      <c r="C76" s="17" t="s">
        <v>239</v>
      </c>
      <c r="D76" s="656">
        <v>548124</v>
      </c>
      <c r="E76"/>
      <c r="F76"/>
    </row>
    <row r="77" spans="1:6" ht="30" customHeight="1" thickTop="1" thickBot="1">
      <c r="A77" s="16" t="s">
        <v>240</v>
      </c>
      <c r="B77" s="14" t="s">
        <v>113</v>
      </c>
      <c r="C77" s="17" t="s">
        <v>1980</v>
      </c>
      <c r="D77" s="656">
        <v>163937.20000000001</v>
      </c>
      <c r="E77"/>
      <c r="F77"/>
    </row>
    <row r="78" spans="1:6" ht="30" customHeight="1" thickTop="1" thickBot="1">
      <c r="A78" s="16" t="s">
        <v>241</v>
      </c>
      <c r="B78" s="14" t="s">
        <v>113</v>
      </c>
      <c r="C78" s="17" t="s">
        <v>1981</v>
      </c>
      <c r="D78" s="656">
        <v>192616</v>
      </c>
      <c r="E78"/>
      <c r="F78"/>
    </row>
    <row r="79" spans="1:6" ht="30" customHeight="1" thickTop="1" thickBot="1">
      <c r="A79" s="16" t="s">
        <v>246</v>
      </c>
      <c r="B79" s="14" t="s">
        <v>113</v>
      </c>
      <c r="C79" s="17" t="s">
        <v>1986</v>
      </c>
      <c r="D79" s="656">
        <v>98552</v>
      </c>
      <c r="E79"/>
      <c r="F79"/>
    </row>
    <row r="80" spans="1:6" ht="30" customHeight="1" thickTop="1" thickBot="1">
      <c r="A80" s="16" t="s">
        <v>243</v>
      </c>
      <c r="B80" s="14" t="s">
        <v>113</v>
      </c>
      <c r="C80" s="17" t="s">
        <v>1983</v>
      </c>
      <c r="D80" s="656">
        <v>165264</v>
      </c>
      <c r="E80"/>
      <c r="F80"/>
    </row>
    <row r="81" spans="1:15" ht="30" customHeight="1" thickTop="1" thickBot="1">
      <c r="A81" s="16" t="s">
        <v>244</v>
      </c>
      <c r="B81" s="14" t="s">
        <v>113</v>
      </c>
      <c r="C81" s="17" t="s">
        <v>1984</v>
      </c>
      <c r="D81" s="656">
        <v>210104</v>
      </c>
      <c r="E81"/>
      <c r="F81"/>
    </row>
    <row r="82" spans="1:15" ht="30" customHeight="1" thickTop="1" thickBot="1">
      <c r="A82" s="16" t="s">
        <v>245</v>
      </c>
      <c r="B82" s="14" t="s">
        <v>113</v>
      </c>
      <c r="C82" s="17" t="s">
        <v>1985</v>
      </c>
      <c r="D82" s="656">
        <v>70000</v>
      </c>
      <c r="E82"/>
      <c r="F82"/>
    </row>
    <row r="83" spans="1:15" ht="30" customHeight="1" thickTop="1" thickBot="1">
      <c r="A83" s="16" t="s">
        <v>247</v>
      </c>
      <c r="B83" s="14" t="s">
        <v>113</v>
      </c>
      <c r="C83" s="17" t="s">
        <v>1987</v>
      </c>
      <c r="D83" s="656">
        <v>70000</v>
      </c>
      <c r="E83"/>
      <c r="F83"/>
    </row>
    <row r="84" spans="1:15" ht="30" customHeight="1" thickTop="1" thickBot="1">
      <c r="A84" s="16" t="s">
        <v>242</v>
      </c>
      <c r="B84" s="14" t="s">
        <v>113</v>
      </c>
      <c r="C84" s="17" t="s">
        <v>1982</v>
      </c>
      <c r="D84" s="656">
        <v>199184</v>
      </c>
      <c r="E84"/>
      <c r="F84"/>
    </row>
    <row r="85" spans="1:15" ht="30" customHeight="1" thickTop="1" thickBot="1">
      <c r="A85" s="16" t="s">
        <v>248</v>
      </c>
      <c r="B85" s="14" t="s">
        <v>113</v>
      </c>
      <c r="C85" s="17" t="s">
        <v>1988</v>
      </c>
      <c r="D85" s="656">
        <v>375000</v>
      </c>
      <c r="E85"/>
      <c r="F85"/>
    </row>
    <row r="86" spans="1:15" ht="30" customHeight="1" thickTop="1" thickBot="1">
      <c r="A86" s="16" t="s">
        <v>249</v>
      </c>
      <c r="B86" s="14" t="s">
        <v>113</v>
      </c>
      <c r="C86" s="17" t="s">
        <v>250</v>
      </c>
      <c r="D86" s="656">
        <v>4000</v>
      </c>
      <c r="E86"/>
      <c r="F86"/>
    </row>
    <row r="87" spans="1:15" ht="30" customHeight="1" thickTop="1" thickBot="1">
      <c r="A87" s="16" t="s">
        <v>255</v>
      </c>
      <c r="B87" s="14" t="s">
        <v>113</v>
      </c>
      <c r="C87" s="17" t="s">
        <v>256</v>
      </c>
      <c r="D87" s="671">
        <v>575000</v>
      </c>
      <c r="E87"/>
      <c r="F87"/>
    </row>
    <row r="88" spans="1:15" ht="30" customHeight="1" thickTop="1" thickBot="1">
      <c r="A88" s="16" t="s">
        <v>253</v>
      </c>
      <c r="B88" s="14" t="s">
        <v>113</v>
      </c>
      <c r="C88" s="17" t="s">
        <v>254</v>
      </c>
      <c r="D88" s="656">
        <v>19710.400000000001</v>
      </c>
      <c r="E88"/>
      <c r="F88"/>
    </row>
    <row r="89" spans="1:15" ht="30" customHeight="1" thickTop="1" thickBot="1">
      <c r="A89" s="16" t="s">
        <v>251</v>
      </c>
      <c r="B89" s="14" t="s">
        <v>113</v>
      </c>
      <c r="C89" s="17" t="s">
        <v>252</v>
      </c>
      <c r="D89" s="656">
        <v>32666.799999999999</v>
      </c>
      <c r="E89"/>
      <c r="F89"/>
    </row>
    <row r="90" spans="1:15" ht="30" customHeight="1" thickTop="1" thickBot="1">
      <c r="A90" s="16" t="s">
        <v>257</v>
      </c>
      <c r="B90" s="14" t="s">
        <v>113</v>
      </c>
      <c r="C90" s="17" t="s">
        <v>258</v>
      </c>
      <c r="D90" s="656">
        <v>8500</v>
      </c>
      <c r="E90"/>
      <c r="F90"/>
    </row>
    <row r="91" spans="1:15" ht="30" customHeight="1" thickTop="1" thickBot="1">
      <c r="A91" s="16" t="s">
        <v>259</v>
      </c>
      <c r="B91" s="14" t="s">
        <v>113</v>
      </c>
      <c r="C91" s="17" t="s">
        <v>260</v>
      </c>
      <c r="D91" s="656">
        <v>71620</v>
      </c>
      <c r="E91"/>
      <c r="F91"/>
    </row>
    <row r="92" spans="1:15" ht="51.6" customHeight="1" thickTop="1" thickBot="1">
      <c r="A92" s="16" t="s">
        <v>261</v>
      </c>
      <c r="B92" s="14" t="s">
        <v>113</v>
      </c>
      <c r="C92" s="17" t="s">
        <v>262</v>
      </c>
      <c r="D92" s="656">
        <v>15000</v>
      </c>
      <c r="E92"/>
      <c r="F92"/>
      <c r="N92" s="665"/>
      <c r="O92" s="665" t="s">
        <v>2343</v>
      </c>
    </row>
    <row r="93" spans="1:15" ht="30" customHeight="1" thickTop="1" thickBot="1">
      <c r="A93" s="16" t="s">
        <v>263</v>
      </c>
      <c r="B93" s="14" t="s">
        <v>113</v>
      </c>
      <c r="C93" s="17" t="s">
        <v>264</v>
      </c>
      <c r="D93" s="656">
        <v>16500</v>
      </c>
      <c r="E93"/>
      <c r="F93"/>
    </row>
    <row r="94" spans="1:15" ht="30" customHeight="1" thickTop="1" thickBot="1">
      <c r="A94" s="16" t="s">
        <v>265</v>
      </c>
      <c r="B94" s="14" t="s">
        <v>113</v>
      </c>
      <c r="C94" s="17" t="s">
        <v>266</v>
      </c>
      <c r="D94" s="656">
        <v>25000</v>
      </c>
      <c r="E94"/>
      <c r="F94"/>
    </row>
    <row r="95" spans="1:15" ht="30" customHeight="1" thickTop="1" thickBot="1">
      <c r="A95" s="16" t="s">
        <v>267</v>
      </c>
      <c r="B95" s="14" t="s">
        <v>113</v>
      </c>
      <c r="C95" s="17" t="s">
        <v>268</v>
      </c>
      <c r="D95" s="656">
        <v>87500</v>
      </c>
      <c r="E95"/>
      <c r="F95"/>
    </row>
    <row r="96" spans="1:15" ht="30" customHeight="1" thickTop="1" thickBot="1">
      <c r="A96" s="16" t="s">
        <v>269</v>
      </c>
      <c r="B96" s="14" t="s">
        <v>113</v>
      </c>
      <c r="C96" s="17" t="s">
        <v>270</v>
      </c>
      <c r="D96" s="656">
        <v>228500</v>
      </c>
      <c r="E96"/>
      <c r="F96"/>
    </row>
    <row r="97" spans="1:6" ht="30" customHeight="1" thickTop="1" thickBot="1">
      <c r="A97" s="16" t="s">
        <v>271</v>
      </c>
      <c r="B97" s="14" t="s">
        <v>113</v>
      </c>
      <c r="C97" s="17" t="s">
        <v>272</v>
      </c>
      <c r="D97" s="656">
        <v>175000</v>
      </c>
      <c r="E97"/>
      <c r="F97"/>
    </row>
    <row r="98" spans="1:6" ht="30" customHeight="1" thickTop="1" thickBot="1">
      <c r="A98" s="16" t="s">
        <v>273</v>
      </c>
      <c r="B98" s="14" t="s">
        <v>113</v>
      </c>
      <c r="C98" s="17" t="s">
        <v>274</v>
      </c>
      <c r="D98" s="656">
        <v>7500</v>
      </c>
      <c r="E98"/>
      <c r="F98"/>
    </row>
    <row r="99" spans="1:6" ht="30" customHeight="1" thickTop="1" thickBot="1">
      <c r="A99" s="16" t="s">
        <v>275</v>
      </c>
      <c r="B99" s="14" t="s">
        <v>113</v>
      </c>
      <c r="C99" s="17" t="s">
        <v>276</v>
      </c>
      <c r="D99" s="656">
        <v>16359.2</v>
      </c>
      <c r="E99"/>
      <c r="F99"/>
    </row>
    <row r="100" spans="1:6" ht="30" customHeight="1" thickTop="1" thickBot="1">
      <c r="A100" s="16" t="s">
        <v>277</v>
      </c>
      <c r="B100" s="14" t="s">
        <v>113</v>
      </c>
      <c r="C100" s="17" t="s">
        <v>278</v>
      </c>
      <c r="D100" s="656">
        <v>367856</v>
      </c>
      <c r="E100"/>
      <c r="F100"/>
    </row>
    <row r="101" spans="1:6" ht="30" customHeight="1" thickTop="1" thickBot="1">
      <c r="A101" s="16" t="s">
        <v>279</v>
      </c>
      <c r="B101" s="14" t="s">
        <v>113</v>
      </c>
      <c r="C101" s="17" t="s">
        <v>1989</v>
      </c>
      <c r="D101" s="656">
        <v>369856</v>
      </c>
      <c r="E101"/>
      <c r="F101"/>
    </row>
    <row r="102" spans="1:6" ht="30" customHeight="1" thickTop="1" thickBot="1">
      <c r="A102" s="16" t="s">
        <v>280</v>
      </c>
      <c r="B102" s="14" t="s">
        <v>113</v>
      </c>
      <c r="C102" s="17" t="s">
        <v>281</v>
      </c>
      <c r="D102" s="656">
        <v>602488</v>
      </c>
      <c r="E102"/>
      <c r="F102"/>
    </row>
    <row r="103" spans="1:6" ht="30" customHeight="1" thickTop="1" thickBot="1">
      <c r="A103" s="16" t="s">
        <v>282</v>
      </c>
      <c r="B103" s="14" t="s">
        <v>113</v>
      </c>
      <c r="C103" s="17" t="s">
        <v>283</v>
      </c>
      <c r="D103" s="656">
        <v>612648</v>
      </c>
      <c r="E103"/>
      <c r="F103"/>
    </row>
    <row r="104" spans="1:6" ht="30" customHeight="1" thickTop="1" thickBot="1">
      <c r="A104" s="16" t="s">
        <v>284</v>
      </c>
      <c r="B104" s="14" t="s">
        <v>113</v>
      </c>
      <c r="C104" s="17" t="s">
        <v>285</v>
      </c>
      <c r="D104" s="656">
        <v>647852</v>
      </c>
      <c r="E104"/>
      <c r="F104"/>
    </row>
    <row r="105" spans="1:6" ht="30" customHeight="1" thickTop="1" thickBot="1">
      <c r="A105" s="16" t="s">
        <v>286</v>
      </c>
      <c r="B105" s="14" t="s">
        <v>113</v>
      </c>
      <c r="C105" s="17" t="s">
        <v>287</v>
      </c>
      <c r="D105" s="656">
        <v>295156</v>
      </c>
      <c r="E105"/>
      <c r="F105"/>
    </row>
    <row r="106" spans="1:6" ht="30" customHeight="1" thickTop="1" thickBot="1">
      <c r="A106" s="16" t="s">
        <v>288</v>
      </c>
      <c r="B106" s="14" t="s">
        <v>113</v>
      </c>
      <c r="C106" s="17" t="s">
        <v>289</v>
      </c>
      <c r="D106" s="656">
        <v>20000</v>
      </c>
      <c r="E106"/>
      <c r="F106"/>
    </row>
    <row r="107" spans="1:6" ht="30" customHeight="1" thickTop="1" thickBot="1">
      <c r="A107" s="16" t="s">
        <v>290</v>
      </c>
      <c r="B107" s="14" t="s">
        <v>113</v>
      </c>
      <c r="C107" s="17" t="s">
        <v>291</v>
      </c>
      <c r="D107" s="656">
        <v>581216</v>
      </c>
      <c r="E107"/>
      <c r="F107"/>
    </row>
    <row r="108" spans="1:6" ht="30" customHeight="1" thickTop="1" thickBot="1">
      <c r="A108" s="16" t="s">
        <v>292</v>
      </c>
      <c r="B108" s="14" t="s">
        <v>113</v>
      </c>
      <c r="C108" s="17" t="s">
        <v>293</v>
      </c>
      <c r="D108" s="656">
        <v>7500</v>
      </c>
      <c r="E108"/>
      <c r="F108"/>
    </row>
    <row r="109" spans="1:6" ht="30" customHeight="1" thickTop="1" thickBot="1">
      <c r="A109" s="16" t="s">
        <v>294</v>
      </c>
      <c r="B109" s="14" t="s">
        <v>113</v>
      </c>
      <c r="C109" s="17" t="s">
        <v>1990</v>
      </c>
      <c r="D109" s="656">
        <v>913960</v>
      </c>
      <c r="E109"/>
      <c r="F109"/>
    </row>
    <row r="110" spans="1:6" ht="30" customHeight="1" thickTop="1" thickBot="1">
      <c r="A110" s="16" t="s">
        <v>295</v>
      </c>
      <c r="B110" s="14" t="s">
        <v>113</v>
      </c>
      <c r="C110" s="17" t="s">
        <v>296</v>
      </c>
      <c r="D110" s="656">
        <v>3700</v>
      </c>
      <c r="E110"/>
      <c r="F110"/>
    </row>
    <row r="111" spans="1:6" ht="30" customHeight="1" thickTop="1" thickBot="1">
      <c r="A111" s="16" t="s">
        <v>297</v>
      </c>
      <c r="B111" s="14" t="s">
        <v>113</v>
      </c>
      <c r="C111" s="17" t="s">
        <v>298</v>
      </c>
      <c r="D111" s="656">
        <v>67252.399999999994</v>
      </c>
      <c r="E111"/>
      <c r="F111"/>
    </row>
    <row r="112" spans="1:6" ht="30" customHeight="1" thickTop="1" thickBot="1">
      <c r="A112" s="16" t="s">
        <v>299</v>
      </c>
      <c r="B112" s="14" t="s">
        <v>113</v>
      </c>
      <c r="C112" s="17" t="s">
        <v>300</v>
      </c>
      <c r="D112" s="656">
        <v>485728</v>
      </c>
      <c r="E112"/>
      <c r="F112"/>
    </row>
    <row r="113" spans="1:6" ht="30" customHeight="1" thickTop="1" thickBot="1">
      <c r="A113" s="16" t="s">
        <v>301</v>
      </c>
      <c r="B113" s="14" t="s">
        <v>113</v>
      </c>
      <c r="C113" s="17" t="s">
        <v>302</v>
      </c>
      <c r="D113" s="656">
        <v>11305</v>
      </c>
      <c r="E113"/>
      <c r="F113"/>
    </row>
    <row r="114" spans="1:6" ht="30" customHeight="1" thickTop="1" thickBot="1">
      <c r="A114" s="16" t="s">
        <v>305</v>
      </c>
      <c r="B114" s="14" t="s">
        <v>113</v>
      </c>
      <c r="C114" s="17" t="s">
        <v>306</v>
      </c>
      <c r="D114" s="656">
        <v>157088</v>
      </c>
      <c r="E114"/>
      <c r="F114"/>
    </row>
    <row r="115" spans="1:6" ht="30" customHeight="1" thickTop="1" thickBot="1">
      <c r="A115" s="16" t="s">
        <v>303</v>
      </c>
      <c r="B115" s="14" t="s">
        <v>113</v>
      </c>
      <c r="C115" s="17" t="s">
        <v>304</v>
      </c>
      <c r="D115" s="656">
        <v>118872</v>
      </c>
      <c r="E115"/>
      <c r="F115"/>
    </row>
    <row r="116" spans="1:6" ht="30" customHeight="1" thickTop="1" thickBot="1">
      <c r="A116" s="16" t="s">
        <v>309</v>
      </c>
      <c r="B116" s="14" t="s">
        <v>113</v>
      </c>
      <c r="C116" s="17" t="s">
        <v>1991</v>
      </c>
      <c r="D116" s="656">
        <v>125000</v>
      </c>
      <c r="E116"/>
      <c r="F116"/>
    </row>
    <row r="117" spans="1:6" ht="30" customHeight="1" thickTop="1" thickBot="1">
      <c r="A117" s="16" t="s">
        <v>310</v>
      </c>
      <c r="B117" s="14" t="s">
        <v>113</v>
      </c>
      <c r="C117" s="17" t="s">
        <v>311</v>
      </c>
      <c r="D117" s="656">
        <v>194588</v>
      </c>
      <c r="E117"/>
      <c r="F117"/>
    </row>
    <row r="118" spans="1:6" ht="30" customHeight="1" thickTop="1" thickBot="1">
      <c r="A118" s="16" t="s">
        <v>313</v>
      </c>
      <c r="B118" s="14" t="s">
        <v>113</v>
      </c>
      <c r="C118" s="17" t="s">
        <v>1993</v>
      </c>
      <c r="D118" s="656">
        <v>227500</v>
      </c>
      <c r="E118"/>
      <c r="F118"/>
    </row>
    <row r="119" spans="1:6" ht="30" customHeight="1" thickTop="1" thickBot="1">
      <c r="A119" s="16" t="s">
        <v>318</v>
      </c>
      <c r="B119" s="14" t="s">
        <v>113</v>
      </c>
      <c r="C119" s="17" t="s">
        <v>319</v>
      </c>
      <c r="D119" s="656">
        <v>245050</v>
      </c>
      <c r="E119"/>
      <c r="F119"/>
    </row>
    <row r="120" spans="1:6" ht="30" customHeight="1" thickTop="1" thickBot="1">
      <c r="A120" s="16" t="s">
        <v>314</v>
      </c>
      <c r="B120" s="14" t="s">
        <v>113</v>
      </c>
      <c r="C120" s="17" t="s">
        <v>315</v>
      </c>
      <c r="D120" s="656">
        <v>245050</v>
      </c>
      <c r="E120"/>
      <c r="F120"/>
    </row>
    <row r="121" spans="1:6" ht="30" customHeight="1" thickTop="1" thickBot="1">
      <c r="A121" s="16" t="s">
        <v>1732</v>
      </c>
      <c r="B121" s="14" t="s">
        <v>113</v>
      </c>
      <c r="C121" s="17" t="s">
        <v>1733</v>
      </c>
      <c r="D121" s="656">
        <v>139400</v>
      </c>
      <c r="E121"/>
      <c r="F121"/>
    </row>
    <row r="122" spans="1:6" ht="30" customHeight="1" thickTop="1" thickBot="1">
      <c r="A122" s="16" t="s">
        <v>322</v>
      </c>
      <c r="B122" s="14" t="s">
        <v>113</v>
      </c>
      <c r="C122" s="17" t="s">
        <v>323</v>
      </c>
      <c r="D122" s="656">
        <v>139400</v>
      </c>
      <c r="E122"/>
      <c r="F122"/>
    </row>
    <row r="123" spans="1:6" ht="30" customHeight="1" thickTop="1" thickBot="1">
      <c r="A123" s="16" t="s">
        <v>320</v>
      </c>
      <c r="B123" s="14" t="s">
        <v>113</v>
      </c>
      <c r="C123" s="17" t="s">
        <v>321</v>
      </c>
      <c r="D123" s="656">
        <v>125000</v>
      </c>
      <c r="E123"/>
      <c r="F123"/>
    </row>
    <row r="124" spans="1:6" ht="30" customHeight="1" thickTop="1" thickBot="1">
      <c r="A124" s="16" t="s">
        <v>312</v>
      </c>
      <c r="B124" s="14" t="s">
        <v>113</v>
      </c>
      <c r="C124" s="17" t="s">
        <v>1992</v>
      </c>
      <c r="D124" s="656">
        <v>245050</v>
      </c>
      <c r="E124"/>
      <c r="F124"/>
    </row>
    <row r="125" spans="1:6" ht="30" customHeight="1" thickTop="1" thickBot="1">
      <c r="A125" s="16" t="s">
        <v>316</v>
      </c>
      <c r="B125" s="14" t="s">
        <v>113</v>
      </c>
      <c r="C125" s="17" t="s">
        <v>317</v>
      </c>
      <c r="D125" s="656">
        <v>180000</v>
      </c>
      <c r="E125"/>
      <c r="F125"/>
    </row>
    <row r="126" spans="1:6" ht="30" customHeight="1" thickTop="1" thickBot="1">
      <c r="A126" s="16" t="s">
        <v>307</v>
      </c>
      <c r="B126" s="14" t="s">
        <v>113</v>
      </c>
      <c r="C126" s="17" t="s">
        <v>308</v>
      </c>
      <c r="D126" s="656">
        <v>125000</v>
      </c>
      <c r="E126"/>
      <c r="F126"/>
    </row>
    <row r="127" spans="1:6" ht="30" customHeight="1" thickTop="1" thickBot="1">
      <c r="A127" s="16" t="s">
        <v>324</v>
      </c>
      <c r="B127" s="14" t="s">
        <v>113</v>
      </c>
      <c r="C127" s="17" t="s">
        <v>325</v>
      </c>
      <c r="D127" s="656">
        <v>2500</v>
      </c>
      <c r="E127"/>
      <c r="F127"/>
    </row>
    <row r="128" spans="1:6" ht="30" customHeight="1" thickTop="1" thickBot="1">
      <c r="A128" s="16" t="s">
        <v>326</v>
      </c>
      <c r="B128" s="14" t="s">
        <v>113</v>
      </c>
      <c r="C128" s="17" t="s">
        <v>327</v>
      </c>
      <c r="D128" s="656">
        <v>148588</v>
      </c>
      <c r="E128"/>
      <c r="F128"/>
    </row>
    <row r="129" spans="1:6" ht="30" customHeight="1" thickTop="1" thickBot="1">
      <c r="A129" s="16" t="s">
        <v>328</v>
      </c>
      <c r="B129" s="14" t="s">
        <v>113</v>
      </c>
      <c r="C129" s="17" t="s">
        <v>329</v>
      </c>
      <c r="D129" s="656">
        <v>111.84</v>
      </c>
      <c r="E129"/>
      <c r="F129"/>
    </row>
    <row r="130" spans="1:6" ht="30" customHeight="1" thickTop="1" thickBot="1">
      <c r="A130" s="16" t="s">
        <v>330</v>
      </c>
      <c r="B130" s="14" t="s">
        <v>113</v>
      </c>
      <c r="C130" s="17" t="s">
        <v>331</v>
      </c>
      <c r="D130" s="656">
        <v>6693.75</v>
      </c>
      <c r="E130"/>
      <c r="F130"/>
    </row>
    <row r="131" spans="1:6" ht="30" customHeight="1" thickTop="1" thickBot="1">
      <c r="A131" s="16" t="s">
        <v>332</v>
      </c>
      <c r="B131" s="14" t="s">
        <v>113</v>
      </c>
      <c r="C131" s="17" t="s">
        <v>333</v>
      </c>
      <c r="D131" s="656">
        <v>6693.75</v>
      </c>
      <c r="E131"/>
      <c r="F131"/>
    </row>
    <row r="132" spans="1:6" ht="30" customHeight="1" thickTop="1" thickBot="1">
      <c r="A132" s="16" t="s">
        <v>334</v>
      </c>
      <c r="B132" s="14" t="s">
        <v>113</v>
      </c>
      <c r="C132" s="17" t="s">
        <v>1760</v>
      </c>
      <c r="D132" s="656">
        <v>4350</v>
      </c>
      <c r="E132"/>
      <c r="F132"/>
    </row>
    <row r="133" spans="1:6" ht="30" customHeight="1" thickTop="1" thickBot="1">
      <c r="A133" s="16" t="s">
        <v>335</v>
      </c>
      <c r="B133" s="14" t="s">
        <v>92</v>
      </c>
      <c r="C133" s="17" t="s">
        <v>1994</v>
      </c>
      <c r="D133" s="656">
        <v>189000</v>
      </c>
      <c r="E133"/>
      <c r="F133"/>
    </row>
    <row r="134" spans="1:6" ht="30" customHeight="1" thickTop="1" thickBot="1">
      <c r="A134" s="16" t="s">
        <v>336</v>
      </c>
      <c r="B134" s="14" t="s">
        <v>113</v>
      </c>
      <c r="C134" s="17" t="s">
        <v>337</v>
      </c>
      <c r="D134" s="656">
        <v>54000</v>
      </c>
      <c r="E134"/>
      <c r="F134"/>
    </row>
    <row r="135" spans="1:6" ht="30" customHeight="1" thickTop="1" thickBot="1">
      <c r="A135" s="16" t="s">
        <v>338</v>
      </c>
      <c r="B135" s="14" t="s">
        <v>339</v>
      </c>
      <c r="C135" s="17" t="s">
        <v>340</v>
      </c>
      <c r="D135" s="656">
        <v>1400</v>
      </c>
      <c r="E135"/>
      <c r="F135"/>
    </row>
    <row r="136" spans="1:6" ht="30" customHeight="1" thickTop="1" thickBot="1">
      <c r="A136" s="16" t="s">
        <v>352</v>
      </c>
      <c r="B136" s="14" t="s">
        <v>339</v>
      </c>
      <c r="C136" s="17" t="s">
        <v>353</v>
      </c>
      <c r="D136" s="656">
        <v>1450</v>
      </c>
      <c r="E136"/>
      <c r="F136"/>
    </row>
    <row r="137" spans="1:6" ht="30" customHeight="1" thickTop="1" thickBot="1">
      <c r="A137" s="16" t="s">
        <v>343</v>
      </c>
      <c r="B137" s="14" t="s">
        <v>344</v>
      </c>
      <c r="C137" s="17" t="s">
        <v>345</v>
      </c>
      <c r="D137" s="656">
        <v>250</v>
      </c>
      <c r="E137"/>
      <c r="F137"/>
    </row>
    <row r="138" spans="1:6" ht="30" customHeight="1" thickTop="1" thickBot="1">
      <c r="A138" s="16" t="s">
        <v>346</v>
      </c>
      <c r="B138" s="14" t="s">
        <v>344</v>
      </c>
      <c r="C138" s="17" t="s">
        <v>347</v>
      </c>
      <c r="D138" s="656">
        <v>250</v>
      </c>
      <c r="E138"/>
      <c r="F138"/>
    </row>
    <row r="139" spans="1:6" ht="30" customHeight="1" thickTop="1" thickBot="1">
      <c r="A139" s="16" t="s">
        <v>350</v>
      </c>
      <c r="B139" s="14" t="s">
        <v>339</v>
      </c>
      <c r="C139" s="17" t="s">
        <v>351</v>
      </c>
      <c r="D139" s="656">
        <v>1480</v>
      </c>
      <c r="E139"/>
      <c r="F139"/>
    </row>
    <row r="140" spans="1:6" ht="30" customHeight="1" thickTop="1" thickBot="1">
      <c r="A140" s="16" t="s">
        <v>348</v>
      </c>
      <c r="B140" s="14" t="s">
        <v>339</v>
      </c>
      <c r="C140" s="17" t="s">
        <v>349</v>
      </c>
      <c r="D140" s="656">
        <v>1480</v>
      </c>
      <c r="E140"/>
      <c r="F140"/>
    </row>
    <row r="141" spans="1:6" ht="30" customHeight="1" thickTop="1" thickBot="1">
      <c r="A141" s="16" t="s">
        <v>356</v>
      </c>
      <c r="B141" s="14" t="s">
        <v>113</v>
      </c>
      <c r="C141" s="17" t="s">
        <v>357</v>
      </c>
      <c r="D141" s="656">
        <v>68000</v>
      </c>
      <c r="E141"/>
      <c r="F141"/>
    </row>
    <row r="142" spans="1:6" ht="30" customHeight="1" thickTop="1" thickBot="1">
      <c r="A142" s="16" t="s">
        <v>341</v>
      </c>
      <c r="B142" s="14" t="s">
        <v>339</v>
      </c>
      <c r="C142" s="17" t="s">
        <v>342</v>
      </c>
      <c r="D142" s="656">
        <v>1400</v>
      </c>
      <c r="E142"/>
      <c r="F142"/>
    </row>
    <row r="143" spans="1:6" ht="30" customHeight="1" thickTop="1" thickBot="1">
      <c r="A143" s="16" t="s">
        <v>354</v>
      </c>
      <c r="B143" s="14" t="s">
        <v>113</v>
      </c>
      <c r="C143" s="17" t="s">
        <v>355</v>
      </c>
      <c r="D143" s="656">
        <v>68000</v>
      </c>
      <c r="E143"/>
      <c r="F143"/>
    </row>
    <row r="144" spans="1:6" ht="30" customHeight="1" thickTop="1" thickBot="1">
      <c r="A144" s="16" t="s">
        <v>359</v>
      </c>
      <c r="B144" s="14" t="s">
        <v>113</v>
      </c>
      <c r="C144" s="17" t="s">
        <v>360</v>
      </c>
      <c r="D144" s="656">
        <v>173260</v>
      </c>
      <c r="E144"/>
      <c r="F144"/>
    </row>
    <row r="145" spans="1:6" ht="68.25" customHeight="1" thickTop="1" thickBot="1">
      <c r="A145" s="16" t="s">
        <v>358</v>
      </c>
      <c r="B145" s="14" t="s">
        <v>113</v>
      </c>
      <c r="C145" s="17" t="s">
        <v>2303</v>
      </c>
      <c r="D145" s="656">
        <v>273613.5</v>
      </c>
      <c r="E145"/>
      <c r="F145"/>
    </row>
    <row r="146" spans="1:6" ht="30" customHeight="1" thickTop="1" thickBot="1">
      <c r="A146" s="16" t="s">
        <v>361</v>
      </c>
      <c r="B146" s="14" t="s">
        <v>113</v>
      </c>
      <c r="C146" s="17" t="s">
        <v>1995</v>
      </c>
      <c r="D146" s="656">
        <v>135000</v>
      </c>
      <c r="E146"/>
      <c r="F146"/>
    </row>
    <row r="147" spans="1:6" ht="30" customHeight="1" thickTop="1" thickBot="1">
      <c r="A147" s="16" t="s">
        <v>362</v>
      </c>
      <c r="B147" s="14" t="s">
        <v>113</v>
      </c>
      <c r="C147" s="17" t="s">
        <v>1996</v>
      </c>
      <c r="D147" s="656">
        <v>139144</v>
      </c>
      <c r="E147"/>
      <c r="F147"/>
    </row>
    <row r="148" spans="1:6" ht="30" customHeight="1" thickTop="1" thickBot="1">
      <c r="A148" s="16" t="s">
        <v>367</v>
      </c>
      <c r="B148" s="14" t="s">
        <v>113</v>
      </c>
      <c r="C148" s="17" t="s">
        <v>368</v>
      </c>
      <c r="D148" s="656">
        <v>9500</v>
      </c>
      <c r="E148"/>
      <c r="F148"/>
    </row>
    <row r="149" spans="1:6" ht="30" customHeight="1" thickTop="1" thickBot="1">
      <c r="A149" s="16" t="s">
        <v>363</v>
      </c>
      <c r="B149" s="14" t="s">
        <v>113</v>
      </c>
      <c r="C149" s="17" t="s">
        <v>364</v>
      </c>
      <c r="D149" s="656">
        <v>5000</v>
      </c>
      <c r="E149"/>
      <c r="F149"/>
    </row>
    <row r="150" spans="1:6" ht="30" customHeight="1" thickTop="1" thickBot="1">
      <c r="A150" s="16" t="s">
        <v>158</v>
      </c>
      <c r="B150" s="14" t="s">
        <v>113</v>
      </c>
      <c r="C150" s="17" t="s">
        <v>159</v>
      </c>
      <c r="D150" s="656">
        <v>66000</v>
      </c>
      <c r="E150"/>
      <c r="F150"/>
    </row>
    <row r="151" spans="1:6" ht="30" customHeight="1" thickTop="1" thickBot="1">
      <c r="A151" s="16" t="s">
        <v>369</v>
      </c>
      <c r="B151" s="14" t="s">
        <v>113</v>
      </c>
      <c r="C151" s="17" t="s">
        <v>370</v>
      </c>
      <c r="D151" s="656">
        <v>139000</v>
      </c>
      <c r="E151"/>
      <c r="F151"/>
    </row>
    <row r="152" spans="1:6" ht="30" customHeight="1" thickTop="1" thickBot="1">
      <c r="A152" s="16" t="s">
        <v>371</v>
      </c>
      <c r="B152" s="14" t="s">
        <v>113</v>
      </c>
      <c r="C152" s="17" t="s">
        <v>372</v>
      </c>
      <c r="D152" s="656">
        <v>190000</v>
      </c>
      <c r="E152"/>
      <c r="F152"/>
    </row>
    <row r="153" spans="1:6" ht="30" customHeight="1" thickTop="1" thickBot="1">
      <c r="A153" s="16" t="s">
        <v>365</v>
      </c>
      <c r="B153" s="14" t="s">
        <v>113</v>
      </c>
      <c r="C153" s="17" t="s">
        <v>366</v>
      </c>
      <c r="D153" s="656">
        <v>139000</v>
      </c>
      <c r="E153"/>
      <c r="F153"/>
    </row>
    <row r="154" spans="1:6" ht="30" customHeight="1" thickTop="1" thickBot="1">
      <c r="A154" s="16" t="s">
        <v>373</v>
      </c>
      <c r="B154" s="14" t="s">
        <v>113</v>
      </c>
      <c r="C154" s="17" t="s">
        <v>374</v>
      </c>
      <c r="D154" s="656">
        <v>65000</v>
      </c>
      <c r="E154"/>
      <c r="F154"/>
    </row>
    <row r="155" spans="1:6"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H374"/>
  <sheetViews>
    <sheetView zoomScale="86" zoomScaleNormal="86" workbookViewId="0">
      <pane xSplit="3" ySplit="2" topLeftCell="D165"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4.4"/>
  <cols>
    <col min="1" max="1" width="11.5546875" customWidth="1"/>
    <col min="2" max="2" width="9.109375"/>
    <col min="3" max="3" width="77.44140625" style="206" customWidth="1"/>
    <col min="4" max="6" width="17.109375" style="189" customWidth="1"/>
  </cols>
  <sheetData>
    <row r="1" spans="1:6" ht="81.75" customHeight="1" thickTop="1" thickBot="1">
      <c r="A1" s="699" t="s">
        <v>1934</v>
      </c>
      <c r="B1" s="700"/>
      <c r="C1" s="700"/>
      <c r="D1" s="701"/>
      <c r="E1" s="669"/>
      <c r="F1" s="669"/>
    </row>
    <row r="2" spans="1:6" ht="60.75" customHeight="1" thickTop="1" thickBot="1">
      <c r="A2" s="698" t="s">
        <v>375</v>
      </c>
      <c r="B2" s="698"/>
      <c r="C2" s="698"/>
      <c r="D2" s="698"/>
      <c r="E2" s="670"/>
      <c r="F2" s="670"/>
    </row>
    <row r="3" spans="1:6" ht="16.5" customHeight="1" thickTop="1" thickBot="1">
      <c r="A3" s="200"/>
      <c r="B3" s="200"/>
      <c r="C3" s="205"/>
      <c r="D3" s="201"/>
      <c r="E3"/>
      <c r="F3"/>
    </row>
    <row r="4" spans="1:6" ht="16.5" customHeight="1" thickTop="1" thickBot="1">
      <c r="A4" s="200"/>
      <c r="B4" s="200"/>
      <c r="C4" s="205" t="s">
        <v>375</v>
      </c>
      <c r="D4" s="201"/>
      <c r="E4"/>
      <c r="F4"/>
    </row>
    <row r="5" spans="1:6" ht="15.6" thickTop="1" thickBot="1">
      <c r="A5" s="200"/>
      <c r="B5" s="200"/>
      <c r="C5" s="205"/>
      <c r="D5" s="202" t="s">
        <v>1930</v>
      </c>
      <c r="E5"/>
      <c r="F5"/>
    </row>
    <row r="6" spans="1:6" ht="30" thickTop="1" thickBot="1">
      <c r="A6" s="200" t="s">
        <v>809</v>
      </c>
      <c r="B6" s="200" t="s">
        <v>377</v>
      </c>
      <c r="C6" s="205" t="s">
        <v>2028</v>
      </c>
      <c r="D6" s="657">
        <v>3094</v>
      </c>
      <c r="E6"/>
      <c r="F6"/>
    </row>
    <row r="7" spans="1:6" ht="15.6" thickTop="1" thickBot="1">
      <c r="A7" s="200" t="s">
        <v>814</v>
      </c>
      <c r="B7" s="200" t="s">
        <v>377</v>
      </c>
      <c r="C7" s="205" t="s">
        <v>815</v>
      </c>
      <c r="D7" s="657">
        <v>2900</v>
      </c>
      <c r="E7"/>
      <c r="F7"/>
    </row>
    <row r="8" spans="1:6" ht="15.6" thickTop="1" thickBot="1">
      <c r="A8" s="200" t="s">
        <v>810</v>
      </c>
      <c r="B8" s="200" t="s">
        <v>377</v>
      </c>
      <c r="C8" s="205" t="s">
        <v>811</v>
      </c>
      <c r="D8" s="657">
        <v>3500</v>
      </c>
      <c r="E8"/>
      <c r="F8"/>
    </row>
    <row r="9" spans="1:6" ht="15.6" thickTop="1" thickBot="1">
      <c r="A9" s="200" t="s">
        <v>812</v>
      </c>
      <c r="B9" s="200" t="s">
        <v>377</v>
      </c>
      <c r="C9" s="205" t="s">
        <v>813</v>
      </c>
      <c r="D9" s="657">
        <v>3308</v>
      </c>
      <c r="E9"/>
      <c r="F9"/>
    </row>
    <row r="10" spans="1:6" ht="15.6" thickTop="1" thickBot="1">
      <c r="A10" s="200" t="s">
        <v>1752</v>
      </c>
      <c r="B10" s="200" t="s">
        <v>377</v>
      </c>
      <c r="C10" s="205" t="s">
        <v>1751</v>
      </c>
      <c r="D10" s="657">
        <v>3300</v>
      </c>
      <c r="E10"/>
      <c r="F10"/>
    </row>
    <row r="11" spans="1:6" ht="15.6" thickTop="1" thickBot="1">
      <c r="A11" s="200" t="s">
        <v>818</v>
      </c>
      <c r="B11" s="200" t="s">
        <v>377</v>
      </c>
      <c r="C11" s="205" t="s">
        <v>819</v>
      </c>
      <c r="D11" s="657">
        <v>6500</v>
      </c>
      <c r="E11"/>
      <c r="F11"/>
    </row>
    <row r="12" spans="1:6" ht="15.6" thickTop="1" thickBot="1">
      <c r="A12" s="200" t="s">
        <v>816</v>
      </c>
      <c r="B12" s="200" t="s">
        <v>377</v>
      </c>
      <c r="C12" s="205" t="s">
        <v>817</v>
      </c>
      <c r="D12" s="657">
        <v>17500</v>
      </c>
      <c r="E12"/>
      <c r="F12"/>
    </row>
    <row r="13" spans="1:6" ht="15.6" thickTop="1" thickBot="1">
      <c r="A13" s="200" t="s">
        <v>820</v>
      </c>
      <c r="B13" s="200" t="s">
        <v>92</v>
      </c>
      <c r="C13" s="205" t="s">
        <v>2029</v>
      </c>
      <c r="D13" s="657">
        <v>710</v>
      </c>
      <c r="E13"/>
      <c r="F13"/>
    </row>
    <row r="14" spans="1:6" ht="15.6" thickTop="1" thickBot="1">
      <c r="A14" s="200" t="s">
        <v>822</v>
      </c>
      <c r="B14" s="200" t="s">
        <v>233</v>
      </c>
      <c r="C14" s="205" t="s">
        <v>2031</v>
      </c>
      <c r="D14" s="657">
        <v>30000</v>
      </c>
      <c r="E14"/>
      <c r="F14"/>
    </row>
    <row r="15" spans="1:6" ht="15.6" thickTop="1" thickBot="1">
      <c r="A15" s="200" t="s">
        <v>823</v>
      </c>
      <c r="B15" s="200" t="s">
        <v>92</v>
      </c>
      <c r="C15" s="205" t="s">
        <v>2032</v>
      </c>
      <c r="D15" s="657">
        <v>910</v>
      </c>
      <c r="E15"/>
      <c r="F15"/>
    </row>
    <row r="16" spans="1:6" ht="15.6" thickTop="1" thickBot="1">
      <c r="A16" s="200" t="s">
        <v>821</v>
      </c>
      <c r="B16" s="200" t="s">
        <v>233</v>
      </c>
      <c r="C16" s="205" t="s">
        <v>2030</v>
      </c>
      <c r="D16" s="657">
        <v>530</v>
      </c>
      <c r="E16"/>
      <c r="F16"/>
    </row>
    <row r="17" spans="1:8" ht="15.6" thickTop="1" thickBot="1">
      <c r="A17" s="200" t="s">
        <v>847</v>
      </c>
      <c r="B17" s="200" t="s">
        <v>425</v>
      </c>
      <c r="C17" s="205" t="s">
        <v>848</v>
      </c>
      <c r="D17" s="672">
        <v>7540</v>
      </c>
      <c r="E17"/>
      <c r="F17">
        <v>7448.3760667599236</v>
      </c>
      <c r="G17">
        <v>1.0112002986746311</v>
      </c>
      <c r="H17">
        <f>+F17*G17</f>
        <v>7531.8001033486089</v>
      </c>
    </row>
    <row r="18" spans="1:8" ht="15.6" thickTop="1" thickBot="1">
      <c r="A18" s="200" t="s">
        <v>824</v>
      </c>
      <c r="B18" s="200" t="s">
        <v>388</v>
      </c>
      <c r="C18" s="205" t="s">
        <v>2033</v>
      </c>
      <c r="D18" s="657">
        <v>85625</v>
      </c>
      <c r="E18"/>
      <c r="F18"/>
    </row>
    <row r="19" spans="1:8" ht="30" thickTop="1" thickBot="1">
      <c r="A19" s="200" t="s">
        <v>825</v>
      </c>
      <c r="B19" s="200" t="s">
        <v>388</v>
      </c>
      <c r="C19" s="205" t="s">
        <v>826</v>
      </c>
      <c r="D19" s="657">
        <v>74000</v>
      </c>
      <c r="E19"/>
      <c r="F19"/>
    </row>
    <row r="20" spans="1:8" ht="15.6" thickTop="1" thickBot="1">
      <c r="A20" s="200" t="s">
        <v>831</v>
      </c>
      <c r="B20" s="200" t="s">
        <v>388</v>
      </c>
      <c r="C20" s="205" t="s">
        <v>832</v>
      </c>
      <c r="D20" s="657">
        <v>73400</v>
      </c>
      <c r="E20"/>
      <c r="F20"/>
    </row>
    <row r="21" spans="1:8" ht="30" thickTop="1" thickBot="1">
      <c r="A21" s="200" t="s">
        <v>827</v>
      </c>
      <c r="B21" s="200" t="s">
        <v>388</v>
      </c>
      <c r="C21" s="205" t="s">
        <v>828</v>
      </c>
      <c r="D21" s="657">
        <v>55400</v>
      </c>
      <c r="E21"/>
      <c r="F21"/>
    </row>
    <row r="22" spans="1:8" ht="30" thickTop="1" thickBot="1">
      <c r="A22" s="200" t="s">
        <v>829</v>
      </c>
      <c r="B22" s="200" t="s">
        <v>388</v>
      </c>
      <c r="C22" s="205" t="s">
        <v>830</v>
      </c>
      <c r="D22" s="657">
        <v>56300</v>
      </c>
      <c r="E22"/>
      <c r="F22"/>
    </row>
    <row r="23" spans="1:8" ht="15.6" thickTop="1" thickBot="1">
      <c r="A23" s="200" t="s">
        <v>833</v>
      </c>
      <c r="B23" s="200" t="s">
        <v>388</v>
      </c>
      <c r="C23" s="205" t="s">
        <v>834</v>
      </c>
      <c r="D23" s="657">
        <v>58000</v>
      </c>
      <c r="E23"/>
      <c r="F23"/>
    </row>
    <row r="24" spans="1:8" ht="15.6" thickTop="1" thickBot="1">
      <c r="A24" s="200" t="s">
        <v>843</v>
      </c>
      <c r="B24" s="200" t="s">
        <v>388</v>
      </c>
      <c r="C24" s="205" t="s">
        <v>844</v>
      </c>
      <c r="D24" s="657">
        <v>71000</v>
      </c>
      <c r="E24"/>
      <c r="F24"/>
    </row>
    <row r="25" spans="1:8" ht="15.6" thickTop="1" thickBot="1">
      <c r="A25" s="200" t="s">
        <v>835</v>
      </c>
      <c r="B25" s="200" t="s">
        <v>388</v>
      </c>
      <c r="C25" s="205" t="s">
        <v>836</v>
      </c>
      <c r="D25" s="657">
        <v>49000</v>
      </c>
      <c r="E25"/>
      <c r="F25"/>
    </row>
    <row r="26" spans="1:8" ht="15.6" thickTop="1" thickBot="1">
      <c r="A26" s="200" t="s">
        <v>838</v>
      </c>
      <c r="B26" s="200" t="s">
        <v>388</v>
      </c>
      <c r="C26" s="205" t="s">
        <v>2108</v>
      </c>
      <c r="D26" s="657">
        <v>49000</v>
      </c>
      <c r="E26"/>
      <c r="F26"/>
    </row>
    <row r="27" spans="1:8" ht="15.6" thickTop="1" thickBot="1">
      <c r="A27" s="200" t="s">
        <v>837</v>
      </c>
      <c r="B27" s="200" t="s">
        <v>388</v>
      </c>
      <c r="C27" s="205" t="s">
        <v>2110</v>
      </c>
      <c r="D27" s="657">
        <v>54500</v>
      </c>
      <c r="E27"/>
      <c r="F27"/>
    </row>
    <row r="28" spans="1:8" ht="15.6" thickTop="1" thickBot="1">
      <c r="A28" s="200" t="s">
        <v>840</v>
      </c>
      <c r="B28" s="200" t="s">
        <v>388</v>
      </c>
      <c r="C28" s="205" t="s">
        <v>2109</v>
      </c>
      <c r="D28" s="657">
        <v>57400</v>
      </c>
      <c r="E28"/>
      <c r="F28"/>
    </row>
    <row r="29" spans="1:8" ht="15.6" thickTop="1" thickBot="1">
      <c r="A29" s="200" t="s">
        <v>839</v>
      </c>
      <c r="B29" s="200" t="s">
        <v>388</v>
      </c>
      <c r="C29" s="205" t="s">
        <v>2107</v>
      </c>
      <c r="D29" s="657">
        <v>61000</v>
      </c>
      <c r="E29"/>
      <c r="F29"/>
    </row>
    <row r="30" spans="1:8" ht="30" thickTop="1" thickBot="1">
      <c r="A30" s="200" t="s">
        <v>841</v>
      </c>
      <c r="B30" s="200" t="s">
        <v>388</v>
      </c>
      <c r="C30" s="205" t="s">
        <v>842</v>
      </c>
      <c r="D30" s="657">
        <v>52360</v>
      </c>
      <c r="E30"/>
      <c r="F30"/>
    </row>
    <row r="31" spans="1:8" ht="15.6" thickTop="1" thickBot="1">
      <c r="A31" s="200" t="s">
        <v>845</v>
      </c>
      <c r="B31" s="200" t="s">
        <v>425</v>
      </c>
      <c r="C31" s="205" t="s">
        <v>846</v>
      </c>
      <c r="D31" s="657">
        <v>67</v>
      </c>
      <c r="E31"/>
      <c r="F31"/>
    </row>
    <row r="32" spans="1:8" ht="15.6" thickTop="1" thickBot="1">
      <c r="A32" s="200" t="s">
        <v>850</v>
      </c>
      <c r="B32" s="200" t="s">
        <v>144</v>
      </c>
      <c r="C32" s="205" t="s">
        <v>2035</v>
      </c>
      <c r="D32" s="657">
        <v>300</v>
      </c>
      <c r="E32"/>
      <c r="F32"/>
    </row>
    <row r="33" spans="1:6" ht="15.6" thickTop="1" thickBot="1">
      <c r="A33" s="200" t="s">
        <v>851</v>
      </c>
      <c r="B33" s="200" t="s">
        <v>377</v>
      </c>
      <c r="C33" s="205" t="s">
        <v>852</v>
      </c>
      <c r="D33" s="657">
        <v>6700</v>
      </c>
      <c r="E33"/>
      <c r="F33"/>
    </row>
    <row r="34" spans="1:6" ht="15.6" thickTop="1" thickBot="1">
      <c r="A34" s="200" t="s">
        <v>857</v>
      </c>
      <c r="B34" s="200" t="s">
        <v>377</v>
      </c>
      <c r="C34" s="205" t="s">
        <v>858</v>
      </c>
      <c r="D34" s="657">
        <v>6700</v>
      </c>
      <c r="E34"/>
      <c r="F34"/>
    </row>
    <row r="35" spans="1:6" ht="15.6" thickTop="1" thickBot="1">
      <c r="A35" s="200" t="s">
        <v>853</v>
      </c>
      <c r="B35" s="200" t="s">
        <v>377</v>
      </c>
      <c r="C35" s="205" t="s">
        <v>854</v>
      </c>
      <c r="D35" s="657">
        <v>5712</v>
      </c>
      <c r="E35"/>
      <c r="F35"/>
    </row>
    <row r="36" spans="1:6" ht="15.6" thickTop="1" thickBot="1">
      <c r="A36" s="200" t="s">
        <v>855</v>
      </c>
      <c r="B36" s="200" t="s">
        <v>377</v>
      </c>
      <c r="C36" s="205" t="s">
        <v>856</v>
      </c>
      <c r="D36" s="657">
        <v>6400</v>
      </c>
      <c r="E36"/>
      <c r="F36"/>
    </row>
    <row r="37" spans="1:6" ht="15.6" thickTop="1" thickBot="1">
      <c r="A37" s="200" t="s">
        <v>976</v>
      </c>
      <c r="B37" s="200" t="s">
        <v>377</v>
      </c>
      <c r="C37" s="205" t="s">
        <v>977</v>
      </c>
      <c r="D37" s="657">
        <v>4500</v>
      </c>
      <c r="E37"/>
      <c r="F37"/>
    </row>
    <row r="38" spans="1:6" ht="15.6" thickTop="1" thickBot="1">
      <c r="A38" s="200" t="s">
        <v>859</v>
      </c>
      <c r="B38" s="200" t="s">
        <v>377</v>
      </c>
      <c r="C38" s="205" t="s">
        <v>860</v>
      </c>
      <c r="D38" s="657">
        <v>5000</v>
      </c>
      <c r="E38"/>
      <c r="F38"/>
    </row>
    <row r="39" spans="1:6" ht="30" thickTop="1" thickBot="1">
      <c r="A39" s="200" t="s">
        <v>999</v>
      </c>
      <c r="B39" s="200" t="s">
        <v>92</v>
      </c>
      <c r="C39" s="205" t="s">
        <v>1000</v>
      </c>
      <c r="D39" s="657">
        <v>490000</v>
      </c>
      <c r="E39"/>
      <c r="F39"/>
    </row>
    <row r="40" spans="1:6" ht="15.6" thickTop="1" thickBot="1">
      <c r="A40" s="200" t="s">
        <v>974</v>
      </c>
      <c r="B40" s="200" t="s">
        <v>92</v>
      </c>
      <c r="C40" s="205" t="s">
        <v>975</v>
      </c>
      <c r="D40" s="657">
        <v>27370</v>
      </c>
      <c r="E40"/>
      <c r="F40"/>
    </row>
    <row r="41" spans="1:6" ht="15.6" thickTop="1" thickBot="1">
      <c r="A41" s="200" t="s">
        <v>899</v>
      </c>
      <c r="B41" s="200" t="s">
        <v>92</v>
      </c>
      <c r="C41" s="205" t="s">
        <v>900</v>
      </c>
      <c r="D41" s="657">
        <v>978</v>
      </c>
      <c r="E41"/>
      <c r="F41"/>
    </row>
    <row r="42" spans="1:6" ht="15.6" thickTop="1" thickBot="1">
      <c r="A42" s="200" t="s">
        <v>437</v>
      </c>
      <c r="B42" s="200" t="s">
        <v>92</v>
      </c>
      <c r="C42" s="205" t="s">
        <v>438</v>
      </c>
      <c r="D42" s="657">
        <v>12400</v>
      </c>
      <c r="E42"/>
      <c r="F42"/>
    </row>
    <row r="43" spans="1:6" ht="15.6" thickTop="1" thickBot="1">
      <c r="A43" s="200" t="s">
        <v>376</v>
      </c>
      <c r="B43" s="200" t="s">
        <v>377</v>
      </c>
      <c r="C43" s="205" t="s">
        <v>378</v>
      </c>
      <c r="D43" s="657">
        <v>5520</v>
      </c>
      <c r="E43"/>
      <c r="F43"/>
    </row>
    <row r="44" spans="1:6" ht="30" thickTop="1" thickBot="1">
      <c r="A44" s="200" t="s">
        <v>379</v>
      </c>
      <c r="B44" s="200" t="s">
        <v>144</v>
      </c>
      <c r="C44" s="676" t="s">
        <v>380</v>
      </c>
      <c r="D44" s="677">
        <v>12500</v>
      </c>
      <c r="E44"/>
      <c r="F44"/>
    </row>
    <row r="45" spans="1:6" ht="15.6" thickTop="1" thickBot="1">
      <c r="A45" s="200" t="s">
        <v>849</v>
      </c>
      <c r="B45" s="200" t="s">
        <v>377</v>
      </c>
      <c r="C45" s="205" t="s">
        <v>2034</v>
      </c>
      <c r="D45" s="657">
        <v>5870</v>
      </c>
      <c r="E45"/>
      <c r="F45"/>
    </row>
    <row r="46" spans="1:6" ht="15.6" thickTop="1" thickBot="1">
      <c r="A46" s="200" t="s">
        <v>995</v>
      </c>
      <c r="B46" s="200" t="s">
        <v>92</v>
      </c>
      <c r="C46" s="205" t="s">
        <v>2060</v>
      </c>
      <c r="D46" s="657">
        <v>2500</v>
      </c>
      <c r="E46"/>
      <c r="F46"/>
    </row>
    <row r="47" spans="1:6" ht="15.6" thickTop="1" thickBot="1">
      <c r="A47" s="200" t="s">
        <v>996</v>
      </c>
      <c r="B47" s="200" t="s">
        <v>92</v>
      </c>
      <c r="C47" s="205" t="s">
        <v>2061</v>
      </c>
      <c r="D47" s="657">
        <v>3000</v>
      </c>
      <c r="E47"/>
      <c r="F47"/>
    </row>
    <row r="48" spans="1:6" ht="15.6" thickTop="1" thickBot="1">
      <c r="A48" s="200" t="s">
        <v>868</v>
      </c>
      <c r="B48" s="200" t="s">
        <v>388</v>
      </c>
      <c r="C48" s="205" t="s">
        <v>869</v>
      </c>
      <c r="D48" s="657">
        <v>37600</v>
      </c>
      <c r="E48"/>
      <c r="F48"/>
    </row>
    <row r="49" spans="1:6" ht="15.6" thickTop="1" thickBot="1">
      <c r="A49" s="200" t="s">
        <v>871</v>
      </c>
      <c r="B49" s="200" t="s">
        <v>388</v>
      </c>
      <c r="C49" s="205" t="s">
        <v>872</v>
      </c>
      <c r="D49" s="657">
        <v>40400</v>
      </c>
      <c r="E49"/>
      <c r="F49"/>
    </row>
    <row r="50" spans="1:6" ht="15.6" thickTop="1" thickBot="1">
      <c r="A50" s="200" t="s">
        <v>870</v>
      </c>
      <c r="B50" s="200" t="s">
        <v>388</v>
      </c>
      <c r="C50" s="205" t="s">
        <v>2037</v>
      </c>
      <c r="D50" s="657">
        <v>40400</v>
      </c>
      <c r="E50"/>
      <c r="F50"/>
    </row>
    <row r="51" spans="1:6" ht="15.6" thickTop="1" thickBot="1">
      <c r="A51" s="200" t="s">
        <v>867</v>
      </c>
      <c r="B51" s="200" t="s">
        <v>388</v>
      </c>
      <c r="C51" s="205" t="s">
        <v>2036</v>
      </c>
      <c r="D51" s="657">
        <v>40400</v>
      </c>
      <c r="E51"/>
      <c r="F51"/>
    </row>
    <row r="52" spans="1:6" ht="15.6" thickTop="1" thickBot="1">
      <c r="A52" s="200" t="s">
        <v>873</v>
      </c>
      <c r="B52" s="200" t="s">
        <v>388</v>
      </c>
      <c r="C52" s="205" t="s">
        <v>874</v>
      </c>
      <c r="D52" s="657">
        <v>34375</v>
      </c>
      <c r="E52"/>
      <c r="F52"/>
    </row>
    <row r="53" spans="1:6" ht="15.6" thickTop="1" thickBot="1">
      <c r="A53" s="200" t="s">
        <v>381</v>
      </c>
      <c r="B53" s="200" t="s">
        <v>144</v>
      </c>
      <c r="C53" s="205" t="s">
        <v>382</v>
      </c>
      <c r="D53" s="657">
        <v>4800</v>
      </c>
      <c r="E53"/>
      <c r="F53"/>
    </row>
    <row r="54" spans="1:6" ht="15.6" thickTop="1" thickBot="1">
      <c r="A54" s="200" t="s">
        <v>865</v>
      </c>
      <c r="B54" s="200" t="s">
        <v>377</v>
      </c>
      <c r="C54" s="205" t="s">
        <v>866</v>
      </c>
      <c r="D54" s="657">
        <v>3500</v>
      </c>
      <c r="E54"/>
      <c r="F54"/>
    </row>
    <row r="55" spans="1:6" ht="15.6" thickTop="1" thickBot="1">
      <c r="A55" s="200" t="s">
        <v>861</v>
      </c>
      <c r="B55" s="200" t="s">
        <v>425</v>
      </c>
      <c r="C55" s="205" t="s">
        <v>862</v>
      </c>
      <c r="D55" s="657">
        <v>2540</v>
      </c>
      <c r="E55"/>
      <c r="F55"/>
    </row>
    <row r="56" spans="1:6" ht="15.6" thickTop="1" thickBot="1">
      <c r="A56" s="200" t="s">
        <v>863</v>
      </c>
      <c r="B56" s="200" t="s">
        <v>637</v>
      </c>
      <c r="C56" s="205" t="s">
        <v>864</v>
      </c>
      <c r="D56" s="657">
        <v>16200</v>
      </c>
      <c r="E56"/>
      <c r="F56"/>
    </row>
    <row r="57" spans="1:6" ht="15.6" thickTop="1" thickBot="1">
      <c r="A57" s="200" t="s">
        <v>383</v>
      </c>
      <c r="B57" s="200" t="s">
        <v>377</v>
      </c>
      <c r="C57" s="205" t="s">
        <v>384</v>
      </c>
      <c r="D57" s="657">
        <v>4800</v>
      </c>
      <c r="E57"/>
      <c r="F57"/>
    </row>
    <row r="58" spans="1:6" ht="15.6" thickTop="1" thickBot="1">
      <c r="A58" s="200" t="s">
        <v>385</v>
      </c>
      <c r="B58" s="200" t="s">
        <v>377</v>
      </c>
      <c r="C58" s="205" t="s">
        <v>386</v>
      </c>
      <c r="D58" s="657">
        <v>4540</v>
      </c>
      <c r="E58"/>
      <c r="F58"/>
    </row>
    <row r="59" spans="1:6" ht="30" thickTop="1" thickBot="1">
      <c r="A59" s="200" t="s">
        <v>387</v>
      </c>
      <c r="B59" s="200" t="s">
        <v>388</v>
      </c>
      <c r="C59" s="205" t="s">
        <v>389</v>
      </c>
      <c r="D59" s="657">
        <v>34000</v>
      </c>
      <c r="E59"/>
      <c r="F59"/>
    </row>
    <row r="60" spans="1:6" ht="15.6" thickTop="1" thickBot="1">
      <c r="A60" s="200" t="s">
        <v>390</v>
      </c>
      <c r="B60" s="200" t="s">
        <v>377</v>
      </c>
      <c r="C60" s="205" t="s">
        <v>391</v>
      </c>
      <c r="D60" s="657">
        <v>5850</v>
      </c>
      <c r="E60"/>
      <c r="F60"/>
    </row>
    <row r="61" spans="1:6" ht="15.6" thickTop="1" thickBot="1">
      <c r="A61" s="200" t="s">
        <v>392</v>
      </c>
      <c r="B61" s="200" t="s">
        <v>233</v>
      </c>
      <c r="C61" s="205" t="s">
        <v>393</v>
      </c>
      <c r="D61" s="657">
        <v>94300</v>
      </c>
      <c r="E61"/>
      <c r="F61"/>
    </row>
    <row r="62" spans="1:6" ht="15.6" thickTop="1" thickBot="1">
      <c r="A62" s="200" t="s">
        <v>400</v>
      </c>
      <c r="B62" s="200" t="s">
        <v>233</v>
      </c>
      <c r="C62" s="205" t="s">
        <v>401</v>
      </c>
      <c r="D62" s="657">
        <v>4200</v>
      </c>
      <c r="E62"/>
      <c r="F62"/>
    </row>
    <row r="63" spans="1:6" ht="15.6" thickTop="1" thickBot="1">
      <c r="A63" s="200" t="s">
        <v>394</v>
      </c>
      <c r="B63" s="200" t="s">
        <v>388</v>
      </c>
      <c r="C63" s="205" t="s">
        <v>395</v>
      </c>
      <c r="D63" s="657">
        <v>28000</v>
      </c>
      <c r="E63"/>
      <c r="F63"/>
    </row>
    <row r="64" spans="1:6" ht="15.6" thickTop="1" thickBot="1">
      <c r="A64" s="200" t="s">
        <v>402</v>
      </c>
      <c r="B64" s="200" t="s">
        <v>92</v>
      </c>
      <c r="C64" s="205" t="s">
        <v>403</v>
      </c>
      <c r="D64" s="657">
        <v>39500</v>
      </c>
      <c r="E64"/>
      <c r="F64"/>
    </row>
    <row r="65" spans="1:8" ht="15.6" thickTop="1" thickBot="1">
      <c r="A65" s="200" t="s">
        <v>396</v>
      </c>
      <c r="B65" s="200" t="s">
        <v>92</v>
      </c>
      <c r="C65" s="205" t="s">
        <v>397</v>
      </c>
      <c r="D65" s="657">
        <v>70100</v>
      </c>
      <c r="E65"/>
      <c r="F65"/>
    </row>
    <row r="66" spans="1:8" ht="15.6" thickTop="1" thickBot="1">
      <c r="A66" s="200" t="s">
        <v>398</v>
      </c>
      <c r="B66" s="200" t="s">
        <v>92</v>
      </c>
      <c r="C66" s="205" t="s">
        <v>399</v>
      </c>
      <c r="D66" s="657">
        <v>78000</v>
      </c>
      <c r="E66"/>
      <c r="F66"/>
    </row>
    <row r="67" spans="1:8" ht="15.6" thickTop="1" thickBot="1">
      <c r="A67" s="200" t="s">
        <v>1001</v>
      </c>
      <c r="B67" s="200" t="s">
        <v>144</v>
      </c>
      <c r="C67" s="205" t="s">
        <v>1002</v>
      </c>
      <c r="D67" s="657">
        <v>12800</v>
      </c>
      <c r="E67"/>
      <c r="F67"/>
      <c r="H67" s="112"/>
    </row>
    <row r="68" spans="1:8" ht="15.6" thickTop="1" thickBot="1">
      <c r="A68" s="200" t="s">
        <v>404</v>
      </c>
      <c r="B68" s="200" t="s">
        <v>377</v>
      </c>
      <c r="C68" s="205" t="s">
        <v>405</v>
      </c>
      <c r="D68" s="657">
        <v>700</v>
      </c>
      <c r="E68"/>
      <c r="F68"/>
    </row>
    <row r="69" spans="1:8" ht="15.6" thickTop="1" thickBot="1">
      <c r="A69" s="200" t="s">
        <v>406</v>
      </c>
      <c r="B69" s="200" t="s">
        <v>377</v>
      </c>
      <c r="C69" s="205" t="s">
        <v>407</v>
      </c>
      <c r="D69" s="657">
        <v>9200</v>
      </c>
      <c r="E69"/>
      <c r="F69"/>
    </row>
    <row r="70" spans="1:8" ht="15.6" thickTop="1" thickBot="1">
      <c r="A70" s="200" t="s">
        <v>408</v>
      </c>
      <c r="B70" s="200" t="s">
        <v>144</v>
      </c>
      <c r="C70" s="205" t="s">
        <v>409</v>
      </c>
      <c r="D70" s="657">
        <v>48300</v>
      </c>
      <c r="E70"/>
      <c r="F70"/>
    </row>
    <row r="71" spans="1:8" ht="15.6" thickTop="1" thickBot="1">
      <c r="A71" s="200" t="s">
        <v>410</v>
      </c>
      <c r="B71" s="200" t="s">
        <v>92</v>
      </c>
      <c r="C71" s="205" t="s">
        <v>411</v>
      </c>
      <c r="D71" s="657">
        <v>10000</v>
      </c>
      <c r="E71"/>
      <c r="F71"/>
      <c r="H71" s="112"/>
    </row>
    <row r="72" spans="1:8" ht="15.6" thickTop="1" thickBot="1">
      <c r="A72" s="200" t="s">
        <v>412</v>
      </c>
      <c r="B72" s="200" t="s">
        <v>92</v>
      </c>
      <c r="C72" s="205" t="s">
        <v>413</v>
      </c>
      <c r="D72" s="657">
        <v>12400000</v>
      </c>
      <c r="E72"/>
      <c r="F72"/>
    </row>
    <row r="73" spans="1:8" ht="15.6" thickTop="1" thickBot="1">
      <c r="A73" s="200" t="s">
        <v>882</v>
      </c>
      <c r="B73" s="200" t="s">
        <v>377</v>
      </c>
      <c r="C73" s="205" t="s">
        <v>883</v>
      </c>
      <c r="D73" s="657">
        <v>1390</v>
      </c>
      <c r="E73"/>
      <c r="F73"/>
    </row>
    <row r="74" spans="1:8" ht="15.6" thickTop="1" thickBot="1">
      <c r="A74" s="200" t="s">
        <v>877</v>
      </c>
      <c r="B74" s="200" t="s">
        <v>377</v>
      </c>
      <c r="C74" s="205" t="s">
        <v>878</v>
      </c>
      <c r="D74" s="657">
        <v>1570</v>
      </c>
      <c r="E74"/>
      <c r="F74"/>
    </row>
    <row r="75" spans="1:8" ht="15.6" thickTop="1" thickBot="1">
      <c r="A75" s="200" t="s">
        <v>880</v>
      </c>
      <c r="B75" s="200" t="s">
        <v>377</v>
      </c>
      <c r="C75" s="205" t="s">
        <v>881</v>
      </c>
      <c r="D75" s="657">
        <v>1590</v>
      </c>
      <c r="E75"/>
      <c r="F75"/>
    </row>
    <row r="76" spans="1:8" ht="15.6" thickTop="1" thickBot="1">
      <c r="A76" s="200" t="s">
        <v>894</v>
      </c>
      <c r="B76" s="200" t="s">
        <v>377</v>
      </c>
      <c r="C76" s="205" t="s">
        <v>895</v>
      </c>
      <c r="D76" s="657">
        <v>2320</v>
      </c>
      <c r="E76"/>
      <c r="F76"/>
    </row>
    <row r="77" spans="1:8" ht="15.6" thickTop="1" thickBot="1">
      <c r="A77" s="200" t="s">
        <v>879</v>
      </c>
      <c r="B77" s="200" t="s">
        <v>377</v>
      </c>
      <c r="C77" s="205" t="s">
        <v>2143</v>
      </c>
      <c r="D77" s="657">
        <v>1560</v>
      </c>
      <c r="E77"/>
      <c r="F77"/>
    </row>
    <row r="78" spans="1:8" ht="15.6" thickTop="1" thickBot="1">
      <c r="A78" s="200" t="s">
        <v>889</v>
      </c>
      <c r="B78" s="200" t="s">
        <v>377</v>
      </c>
      <c r="C78" s="205" t="s">
        <v>890</v>
      </c>
      <c r="D78" s="657">
        <v>2350</v>
      </c>
      <c r="E78"/>
      <c r="F78"/>
    </row>
    <row r="79" spans="1:8" ht="15.6" thickTop="1" thickBot="1">
      <c r="A79" s="200" t="s">
        <v>891</v>
      </c>
      <c r="B79" s="200" t="s">
        <v>377</v>
      </c>
      <c r="C79" s="205" t="s">
        <v>2129</v>
      </c>
      <c r="D79" s="657">
        <v>2560</v>
      </c>
      <c r="E79"/>
      <c r="F79"/>
    </row>
    <row r="80" spans="1:8" ht="15.6" thickTop="1" thickBot="1">
      <c r="A80" s="200" t="s">
        <v>892</v>
      </c>
      <c r="B80" s="200" t="s">
        <v>377</v>
      </c>
      <c r="C80" s="205" t="s">
        <v>2130</v>
      </c>
      <c r="D80" s="657">
        <v>2680</v>
      </c>
      <c r="E80"/>
      <c r="F80"/>
    </row>
    <row r="81" spans="1:6" ht="30" thickTop="1" thickBot="1">
      <c r="A81" s="200" t="s">
        <v>884</v>
      </c>
      <c r="B81" s="200" t="s">
        <v>377</v>
      </c>
      <c r="C81" s="205" t="s">
        <v>2038</v>
      </c>
      <c r="D81" s="657">
        <v>2650</v>
      </c>
      <c r="E81"/>
      <c r="F81"/>
    </row>
    <row r="82" spans="1:6" ht="30" thickTop="1" thickBot="1">
      <c r="A82" s="200" t="s">
        <v>885</v>
      </c>
      <c r="B82" s="200" t="s">
        <v>377</v>
      </c>
      <c r="C82" s="205" t="s">
        <v>2039</v>
      </c>
      <c r="D82" s="657">
        <v>2760</v>
      </c>
      <c r="E82"/>
      <c r="F82"/>
    </row>
    <row r="83" spans="1:6" ht="30" thickTop="1" thickBot="1">
      <c r="A83" s="200" t="s">
        <v>886</v>
      </c>
      <c r="B83" s="200" t="s">
        <v>377</v>
      </c>
      <c r="C83" s="205" t="s">
        <v>2040</v>
      </c>
      <c r="D83" s="657">
        <v>2950</v>
      </c>
      <c r="E83"/>
      <c r="F83"/>
    </row>
    <row r="84" spans="1:6" ht="30" thickTop="1" thickBot="1">
      <c r="A84" s="200" t="s">
        <v>887</v>
      </c>
      <c r="B84" s="200" t="s">
        <v>377</v>
      </c>
      <c r="C84" s="205" t="s">
        <v>2041</v>
      </c>
      <c r="D84" s="657">
        <v>3100</v>
      </c>
      <c r="E84"/>
      <c r="F84"/>
    </row>
    <row r="85" spans="1:6" ht="15.6" thickTop="1" thickBot="1">
      <c r="A85" s="200" t="s">
        <v>893</v>
      </c>
      <c r="B85" s="200" t="s">
        <v>377</v>
      </c>
      <c r="C85" s="205" t="s">
        <v>2043</v>
      </c>
      <c r="D85" s="657">
        <v>3150</v>
      </c>
      <c r="E85"/>
      <c r="F85"/>
    </row>
    <row r="86" spans="1:6" ht="30" thickTop="1" thickBot="1">
      <c r="A86" s="200" t="s">
        <v>888</v>
      </c>
      <c r="B86" s="200" t="s">
        <v>377</v>
      </c>
      <c r="C86" s="205" t="s">
        <v>2042</v>
      </c>
      <c r="D86" s="657">
        <v>3220</v>
      </c>
      <c r="E86"/>
      <c r="F86"/>
    </row>
    <row r="87" spans="1:6" ht="30" thickTop="1" thickBot="1">
      <c r="A87" s="200" t="s">
        <v>875</v>
      </c>
      <c r="B87" s="200" t="s">
        <v>377</v>
      </c>
      <c r="C87" s="205" t="s">
        <v>876</v>
      </c>
      <c r="D87" s="657">
        <v>350</v>
      </c>
      <c r="E87"/>
      <c r="F87"/>
    </row>
    <row r="88" spans="1:6" ht="15.6" thickTop="1" thickBot="1">
      <c r="A88" s="200" t="s">
        <v>898</v>
      </c>
      <c r="B88" s="200" t="s">
        <v>377</v>
      </c>
      <c r="C88" s="205" t="s">
        <v>2044</v>
      </c>
      <c r="D88" s="657">
        <v>780</v>
      </c>
      <c r="E88"/>
      <c r="F88"/>
    </row>
    <row r="89" spans="1:6" ht="15.6" thickTop="1" thickBot="1">
      <c r="A89" s="200" t="s">
        <v>896</v>
      </c>
      <c r="B89" s="200" t="s">
        <v>377</v>
      </c>
      <c r="C89" s="205" t="s">
        <v>897</v>
      </c>
      <c r="D89" s="657">
        <v>830</v>
      </c>
      <c r="E89"/>
      <c r="F89"/>
    </row>
    <row r="90" spans="1:6" ht="15.6" thickTop="1" thickBot="1">
      <c r="A90" s="200" t="s">
        <v>997</v>
      </c>
      <c r="B90" s="200" t="s">
        <v>233</v>
      </c>
      <c r="C90" s="205" t="s">
        <v>998</v>
      </c>
      <c r="D90" s="657">
        <v>8700</v>
      </c>
      <c r="E90"/>
      <c r="F90"/>
    </row>
    <row r="91" spans="1:6" ht="30" thickTop="1" thickBot="1">
      <c r="A91" s="200" t="s">
        <v>414</v>
      </c>
      <c r="B91" s="200" t="s">
        <v>377</v>
      </c>
      <c r="C91" s="205" t="s">
        <v>415</v>
      </c>
      <c r="D91" s="657">
        <v>16300</v>
      </c>
      <c r="E91"/>
      <c r="F91"/>
    </row>
    <row r="92" spans="1:6" ht="15.6" thickTop="1" thickBot="1">
      <c r="A92" s="200" t="s">
        <v>416</v>
      </c>
      <c r="B92" s="200" t="s">
        <v>144</v>
      </c>
      <c r="C92" s="205" t="s">
        <v>417</v>
      </c>
      <c r="D92" s="657">
        <v>30750</v>
      </c>
      <c r="E92"/>
      <c r="F92"/>
    </row>
    <row r="93" spans="1:6" ht="15.6" thickTop="1" thickBot="1">
      <c r="A93" s="200" t="s">
        <v>418</v>
      </c>
      <c r="B93" s="200" t="s">
        <v>144</v>
      </c>
      <c r="C93" s="205" t="s">
        <v>419</v>
      </c>
      <c r="D93" s="657">
        <v>1700</v>
      </c>
      <c r="E93"/>
      <c r="F93"/>
    </row>
    <row r="94" spans="1:6" ht="15.6" thickTop="1" thickBot="1">
      <c r="A94" s="200" t="s">
        <v>420</v>
      </c>
      <c r="B94" s="200" t="s">
        <v>144</v>
      </c>
      <c r="C94" s="205" t="s">
        <v>421</v>
      </c>
      <c r="D94" s="657">
        <v>1900</v>
      </c>
      <c r="E94"/>
      <c r="F94"/>
    </row>
    <row r="95" spans="1:6" ht="15.6" thickTop="1" thickBot="1">
      <c r="A95" s="200" t="s">
        <v>422</v>
      </c>
      <c r="B95" s="200" t="s">
        <v>377</v>
      </c>
      <c r="C95" s="205" t="s">
        <v>423</v>
      </c>
      <c r="D95" s="657">
        <v>4280</v>
      </c>
      <c r="E95"/>
      <c r="F95"/>
    </row>
    <row r="96" spans="1:6" ht="15.6" thickTop="1" thickBot="1">
      <c r="A96" s="200" t="s">
        <v>441</v>
      </c>
      <c r="B96" s="200" t="s">
        <v>377</v>
      </c>
      <c r="C96" s="205" t="s">
        <v>442</v>
      </c>
      <c r="D96" s="657">
        <v>4480</v>
      </c>
      <c r="E96"/>
      <c r="F96"/>
    </row>
    <row r="97" spans="1:6" ht="15.6" thickTop="1" thickBot="1">
      <c r="A97" s="200" t="s">
        <v>439</v>
      </c>
      <c r="B97" s="200" t="s">
        <v>377</v>
      </c>
      <c r="C97" s="205" t="s">
        <v>440</v>
      </c>
      <c r="D97" s="657">
        <v>4550</v>
      </c>
      <c r="E97"/>
      <c r="F97"/>
    </row>
    <row r="98" spans="1:6" ht="15.6" thickTop="1" thickBot="1">
      <c r="A98" s="200" t="s">
        <v>424</v>
      </c>
      <c r="B98" s="200" t="s">
        <v>425</v>
      </c>
      <c r="C98" s="205" t="s">
        <v>426</v>
      </c>
      <c r="D98" s="657">
        <v>3250</v>
      </c>
      <c r="E98"/>
      <c r="F98"/>
    </row>
    <row r="99" spans="1:6" ht="30" thickTop="1" thickBot="1">
      <c r="A99" s="200" t="s">
        <v>907</v>
      </c>
      <c r="B99" s="200" t="s">
        <v>388</v>
      </c>
      <c r="C99" s="205" t="s">
        <v>2045</v>
      </c>
      <c r="D99" s="657">
        <v>380000</v>
      </c>
      <c r="E99"/>
      <c r="F99"/>
    </row>
    <row r="100" spans="1:6" ht="30" thickTop="1" thickBot="1">
      <c r="A100" s="200" t="s">
        <v>908</v>
      </c>
      <c r="B100" s="200" t="s">
        <v>388</v>
      </c>
      <c r="C100" s="205" t="s">
        <v>2046</v>
      </c>
      <c r="D100" s="657">
        <v>454000</v>
      </c>
      <c r="E100"/>
      <c r="F100"/>
    </row>
    <row r="101" spans="1:6" ht="30" thickTop="1" thickBot="1">
      <c r="A101" s="200" t="s">
        <v>909</v>
      </c>
      <c r="B101" s="200" t="s">
        <v>388</v>
      </c>
      <c r="C101" s="205" t="s">
        <v>2047</v>
      </c>
      <c r="D101" s="657">
        <v>611976</v>
      </c>
      <c r="E101"/>
      <c r="F101"/>
    </row>
    <row r="102" spans="1:6" ht="30" thickTop="1" thickBot="1">
      <c r="A102" s="200" t="s">
        <v>910</v>
      </c>
      <c r="B102" s="200" t="s">
        <v>388</v>
      </c>
      <c r="C102" s="205" t="s">
        <v>2048</v>
      </c>
      <c r="D102" s="657">
        <v>470000</v>
      </c>
      <c r="E102"/>
      <c r="F102"/>
    </row>
    <row r="103" spans="1:6" ht="30" thickTop="1" thickBot="1">
      <c r="A103" s="200" t="s">
        <v>911</v>
      </c>
      <c r="B103" s="200" t="s">
        <v>388</v>
      </c>
      <c r="C103" s="205" t="s">
        <v>2049</v>
      </c>
      <c r="D103" s="657">
        <v>486000</v>
      </c>
      <c r="E103"/>
      <c r="F103"/>
    </row>
    <row r="104" spans="1:6" ht="15.6" thickTop="1" thickBot="1">
      <c r="A104" s="200" t="s">
        <v>905</v>
      </c>
      <c r="B104" s="200" t="s">
        <v>388</v>
      </c>
      <c r="C104" s="205" t="s">
        <v>2112</v>
      </c>
      <c r="D104" s="657">
        <v>436300</v>
      </c>
      <c r="E104"/>
      <c r="F104"/>
    </row>
    <row r="105" spans="1:6" ht="15.6" thickTop="1" thickBot="1">
      <c r="A105" s="200" t="s">
        <v>904</v>
      </c>
      <c r="B105" s="200" t="s">
        <v>388</v>
      </c>
      <c r="C105" s="205" t="s">
        <v>2113</v>
      </c>
      <c r="D105" s="657">
        <v>454000</v>
      </c>
      <c r="E105"/>
      <c r="F105"/>
    </row>
    <row r="106" spans="1:6" ht="15.6" thickTop="1" thickBot="1">
      <c r="A106" s="200" t="s">
        <v>1745</v>
      </c>
      <c r="B106" s="200" t="s">
        <v>388</v>
      </c>
      <c r="C106" s="205" t="s">
        <v>2111</v>
      </c>
      <c r="D106" s="657">
        <v>464700</v>
      </c>
      <c r="E106"/>
      <c r="F106"/>
    </row>
    <row r="107" spans="1:6" ht="15.6" thickTop="1" thickBot="1">
      <c r="A107" s="200" t="s">
        <v>901</v>
      </c>
      <c r="B107" s="200" t="s">
        <v>388</v>
      </c>
      <c r="C107" s="205" t="s">
        <v>2111</v>
      </c>
      <c r="D107" s="657">
        <v>464700</v>
      </c>
      <c r="E107"/>
      <c r="F107"/>
    </row>
    <row r="108" spans="1:6" ht="15.6" thickTop="1" thickBot="1">
      <c r="A108" s="200" t="s">
        <v>903</v>
      </c>
      <c r="B108" s="200" t="s">
        <v>388</v>
      </c>
      <c r="C108" s="205" t="s">
        <v>2114</v>
      </c>
      <c r="D108" s="657">
        <v>473300</v>
      </c>
      <c r="E108"/>
      <c r="F108"/>
    </row>
    <row r="109" spans="1:6" ht="15.6" thickTop="1" thickBot="1">
      <c r="A109" s="200" t="s">
        <v>902</v>
      </c>
      <c r="B109" s="200" t="s">
        <v>388</v>
      </c>
      <c r="C109" s="205" t="s">
        <v>2115</v>
      </c>
      <c r="D109" s="657">
        <v>490300</v>
      </c>
      <c r="E109"/>
      <c r="F109"/>
    </row>
    <row r="110" spans="1:6" ht="15.6" thickTop="1" thickBot="1">
      <c r="A110" s="200" t="s">
        <v>906</v>
      </c>
      <c r="B110" s="200" t="s">
        <v>388</v>
      </c>
      <c r="C110" s="205" t="s">
        <v>2116</v>
      </c>
      <c r="D110" s="657">
        <v>350000</v>
      </c>
      <c r="E110"/>
      <c r="F110"/>
    </row>
    <row r="111" spans="1:6" ht="15.6" thickTop="1" thickBot="1">
      <c r="A111" s="200" t="s">
        <v>427</v>
      </c>
      <c r="B111" s="200" t="s">
        <v>144</v>
      </c>
      <c r="C111" s="205" t="s">
        <v>428</v>
      </c>
      <c r="D111" s="657">
        <v>3280</v>
      </c>
      <c r="E111"/>
      <c r="F111"/>
    </row>
    <row r="112" spans="1:6" ht="15.6" thickTop="1" thickBot="1">
      <c r="A112" s="200" t="s">
        <v>429</v>
      </c>
      <c r="B112" s="200" t="s">
        <v>233</v>
      </c>
      <c r="C112" s="676" t="s">
        <v>430</v>
      </c>
      <c r="D112" s="677">
        <v>3500</v>
      </c>
      <c r="E112"/>
      <c r="F112"/>
    </row>
    <row r="113" spans="1:6" ht="30" thickTop="1" thickBot="1">
      <c r="A113" s="200" t="s">
        <v>431</v>
      </c>
      <c r="B113" s="200" t="s">
        <v>92</v>
      </c>
      <c r="C113" s="676" t="s">
        <v>432</v>
      </c>
      <c r="D113" s="677">
        <v>7735</v>
      </c>
      <c r="E113"/>
      <c r="F113"/>
    </row>
    <row r="114" spans="1:6" ht="30" thickTop="1" thickBot="1">
      <c r="A114" s="200" t="s">
        <v>433</v>
      </c>
      <c r="B114" s="200" t="s">
        <v>144</v>
      </c>
      <c r="C114" s="205" t="s">
        <v>434</v>
      </c>
      <c r="D114" s="657">
        <v>54000</v>
      </c>
      <c r="E114"/>
      <c r="F114"/>
    </row>
    <row r="115" spans="1:6" ht="15.6" thickTop="1" thickBot="1">
      <c r="A115" s="200" t="s">
        <v>435</v>
      </c>
      <c r="B115" s="200" t="s">
        <v>92</v>
      </c>
      <c r="C115" s="655" t="s">
        <v>436</v>
      </c>
      <c r="D115" s="657">
        <v>48000</v>
      </c>
      <c r="E115"/>
      <c r="F115"/>
    </row>
    <row r="116" spans="1:6" ht="15.6" thickTop="1" thickBot="1">
      <c r="A116" s="200" t="s">
        <v>443</v>
      </c>
      <c r="B116" s="200" t="s">
        <v>92</v>
      </c>
      <c r="C116" s="205" t="s">
        <v>1997</v>
      </c>
      <c r="D116" s="657">
        <v>391748</v>
      </c>
      <c r="E116"/>
      <c r="F116"/>
    </row>
    <row r="117" spans="1:6" ht="15.6" thickTop="1" thickBot="1">
      <c r="A117" s="200" t="s">
        <v>446</v>
      </c>
      <c r="B117" s="200" t="s">
        <v>92</v>
      </c>
      <c r="C117" s="205" t="s">
        <v>447</v>
      </c>
      <c r="D117" s="657">
        <v>43000</v>
      </c>
      <c r="E117"/>
      <c r="F117"/>
    </row>
    <row r="118" spans="1:6" ht="30" thickTop="1" thickBot="1">
      <c r="A118" s="200" t="s">
        <v>444</v>
      </c>
      <c r="B118" s="200" t="s">
        <v>92</v>
      </c>
      <c r="C118" s="655" t="s">
        <v>445</v>
      </c>
      <c r="D118" s="657">
        <v>28500</v>
      </c>
      <c r="E118"/>
      <c r="F118"/>
    </row>
    <row r="119" spans="1:6" ht="30" thickTop="1" thickBot="1">
      <c r="A119" s="200" t="s">
        <v>449</v>
      </c>
      <c r="B119" s="200" t="s">
        <v>388</v>
      </c>
      <c r="C119" s="205" t="s">
        <v>450</v>
      </c>
      <c r="D119" s="657">
        <v>7200</v>
      </c>
      <c r="E119"/>
      <c r="F119"/>
    </row>
    <row r="120" spans="1:6" ht="30" thickTop="1" thickBot="1">
      <c r="A120" s="200" t="s">
        <v>448</v>
      </c>
      <c r="B120" s="200" t="s">
        <v>388</v>
      </c>
      <c r="C120" s="205" t="s">
        <v>1998</v>
      </c>
      <c r="D120" s="657">
        <v>7000</v>
      </c>
      <c r="E120"/>
      <c r="F120"/>
    </row>
    <row r="121" spans="1:6" ht="30" thickTop="1" thickBot="1">
      <c r="A121" s="200" t="s">
        <v>912</v>
      </c>
      <c r="B121" s="200" t="s">
        <v>637</v>
      </c>
      <c r="C121" s="205" t="s">
        <v>913</v>
      </c>
      <c r="D121" s="657">
        <v>22000</v>
      </c>
      <c r="E121"/>
      <c r="F121"/>
    </row>
    <row r="122" spans="1:6" ht="15.6" thickTop="1" thickBot="1">
      <c r="A122" s="200" t="s">
        <v>914</v>
      </c>
      <c r="B122" s="200" t="s">
        <v>637</v>
      </c>
      <c r="C122" s="205" t="s">
        <v>2050</v>
      </c>
      <c r="D122" s="657">
        <v>22000</v>
      </c>
      <c r="E122"/>
      <c r="F122"/>
    </row>
    <row r="123" spans="1:6" ht="15.6" thickTop="1" thickBot="1">
      <c r="A123" s="200" t="s">
        <v>451</v>
      </c>
      <c r="B123" s="200" t="s">
        <v>388</v>
      </c>
      <c r="C123" s="205" t="s">
        <v>1999</v>
      </c>
      <c r="D123" s="657">
        <v>32000</v>
      </c>
      <c r="E123"/>
      <c r="F123"/>
    </row>
    <row r="124" spans="1:6" ht="15.6" thickTop="1" thickBot="1">
      <c r="A124" s="200" t="s">
        <v>452</v>
      </c>
      <c r="B124" s="200" t="s">
        <v>144</v>
      </c>
      <c r="C124" s="205" t="s">
        <v>453</v>
      </c>
      <c r="D124" s="657">
        <v>15880</v>
      </c>
      <c r="E124"/>
      <c r="F124"/>
    </row>
    <row r="125" spans="1:6" ht="15.6" thickTop="1" thickBot="1">
      <c r="A125" s="200" t="s">
        <v>939</v>
      </c>
      <c r="B125" s="200" t="s">
        <v>425</v>
      </c>
      <c r="C125" s="205" t="s">
        <v>2052</v>
      </c>
      <c r="D125" s="657">
        <v>4050</v>
      </c>
      <c r="E125"/>
      <c r="F125"/>
    </row>
    <row r="126" spans="1:6" ht="15.6" thickTop="1" thickBot="1">
      <c r="A126" s="200" t="s">
        <v>940</v>
      </c>
      <c r="B126" s="200" t="s">
        <v>425</v>
      </c>
      <c r="C126" s="205" t="s">
        <v>2053</v>
      </c>
      <c r="D126" s="657">
        <v>2780</v>
      </c>
      <c r="E126"/>
      <c r="F126"/>
    </row>
    <row r="127" spans="1:6" ht="30" thickTop="1" thickBot="1">
      <c r="A127" s="200" t="s">
        <v>938</v>
      </c>
      <c r="B127" s="200" t="s">
        <v>425</v>
      </c>
      <c r="C127" s="205" t="s">
        <v>2051</v>
      </c>
      <c r="D127" s="657">
        <v>2780</v>
      </c>
      <c r="E127"/>
      <c r="F127"/>
    </row>
    <row r="128" spans="1:6" ht="15.6" thickTop="1" thickBot="1">
      <c r="A128" s="200" t="s">
        <v>920</v>
      </c>
      <c r="B128" s="200" t="s">
        <v>425</v>
      </c>
      <c r="C128" s="205" t="s">
        <v>921</v>
      </c>
      <c r="D128" s="657">
        <v>2090</v>
      </c>
      <c r="E128"/>
      <c r="F128"/>
    </row>
    <row r="129" spans="1:6" ht="15.6" thickTop="1" thickBot="1">
      <c r="A129" s="200" t="s">
        <v>922</v>
      </c>
      <c r="B129" s="200" t="s">
        <v>425</v>
      </c>
      <c r="C129" s="205" t="s">
        <v>923</v>
      </c>
      <c r="D129" s="657">
        <v>2120</v>
      </c>
      <c r="E129"/>
      <c r="F129"/>
    </row>
    <row r="130" spans="1:6" ht="15.6" thickTop="1" thickBot="1">
      <c r="A130" s="200" t="s">
        <v>924</v>
      </c>
      <c r="B130" s="200" t="s">
        <v>425</v>
      </c>
      <c r="C130" s="205" t="s">
        <v>925</v>
      </c>
      <c r="D130" s="657">
        <v>2250</v>
      </c>
      <c r="E130"/>
      <c r="F130"/>
    </row>
    <row r="131" spans="1:6" ht="15.6" thickTop="1" thickBot="1">
      <c r="A131" s="200" t="s">
        <v>926</v>
      </c>
      <c r="B131" s="200" t="s">
        <v>425</v>
      </c>
      <c r="C131" s="205" t="s">
        <v>927</v>
      </c>
      <c r="D131" s="657">
        <v>3025</v>
      </c>
      <c r="E131"/>
      <c r="F131"/>
    </row>
    <row r="132" spans="1:6" ht="15.6" thickTop="1" thickBot="1">
      <c r="A132" s="200" t="s">
        <v>928</v>
      </c>
      <c r="B132" s="200" t="s">
        <v>425</v>
      </c>
      <c r="C132" s="205" t="s">
        <v>929</v>
      </c>
      <c r="D132" s="657">
        <v>1680</v>
      </c>
      <c r="E132"/>
      <c r="F132"/>
    </row>
    <row r="133" spans="1:6" ht="15.6" thickTop="1" thickBot="1">
      <c r="A133" s="200" t="s">
        <v>932</v>
      </c>
      <c r="B133" s="200" t="s">
        <v>425</v>
      </c>
      <c r="C133" s="205" t="s">
        <v>933</v>
      </c>
      <c r="D133" s="657">
        <v>2310</v>
      </c>
      <c r="E133"/>
      <c r="F133"/>
    </row>
    <row r="134" spans="1:6" ht="15.6" thickTop="1" thickBot="1">
      <c r="A134" s="200" t="s">
        <v>930</v>
      </c>
      <c r="B134" s="200" t="s">
        <v>425</v>
      </c>
      <c r="C134" s="205" t="s">
        <v>931</v>
      </c>
      <c r="D134" s="657">
        <v>2420</v>
      </c>
      <c r="E134"/>
      <c r="F134"/>
    </row>
    <row r="135" spans="1:6" ht="15.6" thickTop="1" thickBot="1">
      <c r="A135" s="200" t="s">
        <v>934</v>
      </c>
      <c r="B135" s="200" t="s">
        <v>425</v>
      </c>
      <c r="C135" s="205" t="s">
        <v>935</v>
      </c>
      <c r="D135" s="657">
        <v>3235</v>
      </c>
      <c r="E135"/>
      <c r="F135"/>
    </row>
    <row r="136" spans="1:6" ht="15.6" thickTop="1" thickBot="1">
      <c r="A136" s="200" t="s">
        <v>936</v>
      </c>
      <c r="B136" s="200" t="s">
        <v>425</v>
      </c>
      <c r="C136" s="205" t="s">
        <v>937</v>
      </c>
      <c r="D136" s="657">
        <v>3385</v>
      </c>
      <c r="E136"/>
      <c r="F136"/>
    </row>
    <row r="137" spans="1:6" ht="30" thickTop="1" thickBot="1">
      <c r="A137" s="200" t="s">
        <v>918</v>
      </c>
      <c r="B137" s="200" t="s">
        <v>377</v>
      </c>
      <c r="C137" s="205" t="s">
        <v>919</v>
      </c>
      <c r="D137" s="657">
        <v>5400</v>
      </c>
      <c r="E137"/>
      <c r="F137"/>
    </row>
    <row r="138" spans="1:6" ht="30" thickTop="1" thickBot="1">
      <c r="A138" s="200" t="s">
        <v>915</v>
      </c>
      <c r="B138" s="200" t="s">
        <v>916</v>
      </c>
      <c r="C138" s="205" t="s">
        <v>917</v>
      </c>
      <c r="D138" s="673">
        <v>0</v>
      </c>
      <c r="E138"/>
      <c r="F138"/>
    </row>
    <row r="139" spans="1:6" ht="15.6" thickTop="1" thickBot="1">
      <c r="A139" s="200" t="s">
        <v>454</v>
      </c>
      <c r="B139" s="200" t="s">
        <v>377</v>
      </c>
      <c r="C139" s="205" t="s">
        <v>455</v>
      </c>
      <c r="D139" s="657">
        <v>5355</v>
      </c>
      <c r="E139"/>
      <c r="F139"/>
    </row>
    <row r="140" spans="1:6" ht="30" thickTop="1" thickBot="1">
      <c r="A140" s="200" t="s">
        <v>456</v>
      </c>
      <c r="B140" s="200" t="s">
        <v>457</v>
      </c>
      <c r="C140" s="205" t="s">
        <v>458</v>
      </c>
      <c r="D140" s="657">
        <v>640</v>
      </c>
      <c r="E140"/>
      <c r="F140"/>
    </row>
    <row r="141" spans="1:6" ht="30" thickTop="1" thickBot="1">
      <c r="A141" s="200" t="s">
        <v>459</v>
      </c>
      <c r="B141" s="200" t="s">
        <v>144</v>
      </c>
      <c r="C141" s="205" t="s">
        <v>2000</v>
      </c>
      <c r="D141" s="657">
        <v>3200</v>
      </c>
      <c r="E141"/>
      <c r="F141"/>
    </row>
    <row r="142" spans="1:6" ht="30" thickTop="1" thickBot="1">
      <c r="A142" s="200" t="s">
        <v>460</v>
      </c>
      <c r="B142" s="200" t="s">
        <v>92</v>
      </c>
      <c r="C142" s="205" t="s">
        <v>461</v>
      </c>
      <c r="D142" s="657">
        <v>2650</v>
      </c>
      <c r="E142"/>
      <c r="F142"/>
    </row>
    <row r="143" spans="1:6" ht="15.6" thickTop="1" thickBot="1">
      <c r="A143" s="200" t="s">
        <v>462</v>
      </c>
      <c r="B143" s="200" t="s">
        <v>463</v>
      </c>
      <c r="C143" s="205" t="s">
        <v>464</v>
      </c>
      <c r="D143" s="657">
        <v>9100</v>
      </c>
      <c r="E143"/>
      <c r="F143"/>
    </row>
    <row r="144" spans="1:6" ht="15.6" thickTop="1" thickBot="1">
      <c r="A144" s="200" t="s">
        <v>465</v>
      </c>
      <c r="B144" s="200" t="s">
        <v>425</v>
      </c>
      <c r="C144" s="205" t="s">
        <v>466</v>
      </c>
      <c r="D144" s="657">
        <v>26800</v>
      </c>
      <c r="E144"/>
      <c r="F144"/>
    </row>
    <row r="145" spans="1:6" ht="15.6" thickTop="1" thickBot="1">
      <c r="A145" s="200" t="s">
        <v>951</v>
      </c>
      <c r="B145" s="200" t="s">
        <v>233</v>
      </c>
      <c r="C145" s="205" t="s">
        <v>953</v>
      </c>
      <c r="D145" s="657">
        <v>19200</v>
      </c>
      <c r="E145"/>
      <c r="F145"/>
    </row>
    <row r="146" spans="1:6" ht="44.4" thickTop="1" thickBot="1">
      <c r="A146" s="200" t="s">
        <v>941</v>
      </c>
      <c r="B146" s="200" t="s">
        <v>233</v>
      </c>
      <c r="C146" s="205" t="s">
        <v>942</v>
      </c>
      <c r="D146" s="657">
        <v>4800</v>
      </c>
      <c r="E146"/>
      <c r="F146"/>
    </row>
    <row r="147" spans="1:6" ht="30" thickTop="1" thickBot="1">
      <c r="A147" s="200" t="s">
        <v>943</v>
      </c>
      <c r="B147" s="200" t="s">
        <v>233</v>
      </c>
      <c r="C147" s="205" t="s">
        <v>944</v>
      </c>
      <c r="D147" s="657">
        <v>18520</v>
      </c>
      <c r="E147"/>
      <c r="F147"/>
    </row>
    <row r="148" spans="1:6" ht="15.6" thickTop="1" thickBot="1">
      <c r="A148" s="200" t="s">
        <v>1775</v>
      </c>
      <c r="B148" s="200" t="s">
        <v>233</v>
      </c>
      <c r="C148" s="205" t="s">
        <v>2054</v>
      </c>
      <c r="D148" s="657">
        <v>15400</v>
      </c>
      <c r="E148"/>
      <c r="F148"/>
    </row>
    <row r="149" spans="1:6" ht="30" thickTop="1" thickBot="1">
      <c r="A149" s="200" t="s">
        <v>945</v>
      </c>
      <c r="B149" s="200" t="s">
        <v>144</v>
      </c>
      <c r="C149" s="205" t="s">
        <v>946</v>
      </c>
      <c r="D149" s="657">
        <v>24100</v>
      </c>
      <c r="E149"/>
      <c r="F149"/>
    </row>
    <row r="150" spans="1:6" ht="15.6" thickTop="1" thickBot="1">
      <c r="A150" s="200" t="s">
        <v>947</v>
      </c>
      <c r="B150" s="200" t="s">
        <v>233</v>
      </c>
      <c r="C150" s="205" t="s">
        <v>948</v>
      </c>
      <c r="D150" s="657">
        <v>8200</v>
      </c>
      <c r="E150"/>
      <c r="F150"/>
    </row>
    <row r="151" spans="1:6" ht="30" thickTop="1" thickBot="1">
      <c r="A151" s="200" t="s">
        <v>949</v>
      </c>
      <c r="B151" s="200" t="s">
        <v>457</v>
      </c>
      <c r="C151" s="205" t="s">
        <v>950</v>
      </c>
      <c r="D151" s="657">
        <v>164300</v>
      </c>
      <c r="E151"/>
      <c r="F151"/>
    </row>
    <row r="152" spans="1:6" ht="15.6" thickTop="1" thickBot="1">
      <c r="A152" s="200" t="s">
        <v>467</v>
      </c>
      <c r="B152" s="200" t="s">
        <v>92</v>
      </c>
      <c r="C152" s="205" t="s">
        <v>468</v>
      </c>
      <c r="D152" s="657">
        <v>1230</v>
      </c>
      <c r="E152"/>
      <c r="F152"/>
    </row>
    <row r="153" spans="1:6" ht="15.6" thickTop="1" thickBot="1">
      <c r="A153" s="200" t="s">
        <v>469</v>
      </c>
      <c r="B153" s="200" t="s">
        <v>377</v>
      </c>
      <c r="C153" s="205" t="s">
        <v>470</v>
      </c>
      <c r="D153" s="657">
        <v>40300</v>
      </c>
      <c r="E153"/>
      <c r="F153"/>
    </row>
    <row r="154" spans="1:6" ht="15.6" thickTop="1" thickBot="1">
      <c r="A154" s="200" t="s">
        <v>471</v>
      </c>
      <c r="B154" s="200" t="s">
        <v>377</v>
      </c>
      <c r="C154" s="205" t="s">
        <v>472</v>
      </c>
      <c r="D154" s="657">
        <v>7140</v>
      </c>
      <c r="E154"/>
      <c r="F154"/>
    </row>
    <row r="155" spans="1:6" ht="30" thickTop="1" thickBot="1">
      <c r="A155" s="200" t="s">
        <v>987</v>
      </c>
      <c r="B155" s="200" t="s">
        <v>144</v>
      </c>
      <c r="C155" s="205" t="s">
        <v>988</v>
      </c>
      <c r="D155" s="657">
        <v>33906</v>
      </c>
      <c r="E155"/>
      <c r="F155"/>
    </row>
    <row r="156" spans="1:6" ht="30" thickTop="1" thickBot="1">
      <c r="A156" s="200" t="s">
        <v>989</v>
      </c>
      <c r="B156" s="200" t="s">
        <v>144</v>
      </c>
      <c r="C156" s="205" t="s">
        <v>990</v>
      </c>
      <c r="D156" s="657">
        <v>12805</v>
      </c>
      <c r="E156"/>
      <c r="F156"/>
    </row>
    <row r="157" spans="1:6" ht="30" thickTop="1" thickBot="1">
      <c r="A157" s="200" t="s">
        <v>991</v>
      </c>
      <c r="B157" s="200" t="s">
        <v>144</v>
      </c>
      <c r="C157" s="205" t="s">
        <v>992</v>
      </c>
      <c r="D157" s="657">
        <v>24934</v>
      </c>
      <c r="E157"/>
      <c r="F157"/>
    </row>
    <row r="158" spans="1:6" ht="30" thickTop="1" thickBot="1">
      <c r="A158" s="200" t="s">
        <v>993</v>
      </c>
      <c r="B158" s="200" t="s">
        <v>144</v>
      </c>
      <c r="C158" s="205" t="s">
        <v>994</v>
      </c>
      <c r="D158" s="657">
        <v>49868</v>
      </c>
      <c r="E158"/>
      <c r="F158"/>
    </row>
    <row r="159" spans="1:6" ht="15.6" thickTop="1" thickBot="1">
      <c r="A159" s="200" t="s">
        <v>475</v>
      </c>
      <c r="B159" s="200" t="s">
        <v>233</v>
      </c>
      <c r="C159" s="205" t="s">
        <v>476</v>
      </c>
      <c r="D159" s="657">
        <v>5408</v>
      </c>
      <c r="E159"/>
      <c r="F159"/>
    </row>
    <row r="160" spans="1:6" ht="15.6" thickTop="1" thickBot="1">
      <c r="A160" s="200" t="s">
        <v>980</v>
      </c>
      <c r="B160" s="200" t="s">
        <v>233</v>
      </c>
      <c r="C160" s="205" t="s">
        <v>476</v>
      </c>
      <c r="D160" s="657">
        <v>5408</v>
      </c>
      <c r="E160"/>
      <c r="F160"/>
    </row>
    <row r="161" spans="1:6" ht="15.6" thickTop="1" thickBot="1">
      <c r="A161" s="200" t="s">
        <v>477</v>
      </c>
      <c r="B161" s="200" t="s">
        <v>233</v>
      </c>
      <c r="C161" s="205" t="s">
        <v>478</v>
      </c>
      <c r="D161" s="657">
        <v>8372</v>
      </c>
      <c r="E161"/>
      <c r="F161"/>
    </row>
    <row r="162" spans="1:6" ht="15.6" thickTop="1" thickBot="1">
      <c r="A162" s="200" t="s">
        <v>981</v>
      </c>
      <c r="B162" s="200" t="s">
        <v>233</v>
      </c>
      <c r="C162" s="205" t="s">
        <v>478</v>
      </c>
      <c r="D162" s="657">
        <v>8372</v>
      </c>
      <c r="E162"/>
      <c r="F162"/>
    </row>
    <row r="163" spans="1:6" ht="15.6" thickTop="1" thickBot="1">
      <c r="A163" s="200" t="s">
        <v>972</v>
      </c>
      <c r="B163" s="200" t="s">
        <v>233</v>
      </c>
      <c r="C163" s="205" t="s">
        <v>973</v>
      </c>
      <c r="D163" s="657">
        <v>7719</v>
      </c>
      <c r="E163"/>
      <c r="F163"/>
    </row>
    <row r="164" spans="1:6" ht="15.6" thickTop="1" thickBot="1">
      <c r="A164" s="200" t="s">
        <v>978</v>
      </c>
      <c r="B164" s="200" t="s">
        <v>233</v>
      </c>
      <c r="C164" s="205" t="s">
        <v>973</v>
      </c>
      <c r="D164" s="657">
        <v>7719</v>
      </c>
      <c r="E164"/>
      <c r="F164"/>
    </row>
    <row r="165" spans="1:6" ht="15.6" thickTop="1" thickBot="1">
      <c r="A165" s="200" t="s">
        <v>985</v>
      </c>
      <c r="B165" s="200" t="s">
        <v>952</v>
      </c>
      <c r="C165" s="205" t="s">
        <v>986</v>
      </c>
      <c r="D165" s="657">
        <v>11986</v>
      </c>
      <c r="E165"/>
      <c r="F165"/>
    </row>
    <row r="166" spans="1:6" ht="15.6" thickTop="1" thickBot="1">
      <c r="A166" s="200" t="s">
        <v>983</v>
      </c>
      <c r="B166" s="200" t="s">
        <v>233</v>
      </c>
      <c r="C166" s="205" t="s">
        <v>984</v>
      </c>
      <c r="D166" s="657">
        <v>7198</v>
      </c>
      <c r="E166"/>
      <c r="F166"/>
    </row>
    <row r="167" spans="1:6" ht="15.6" thickTop="1" thickBot="1">
      <c r="A167" s="200" t="s">
        <v>479</v>
      </c>
      <c r="B167" s="200" t="s">
        <v>233</v>
      </c>
      <c r="C167" s="205" t="s">
        <v>480</v>
      </c>
      <c r="D167" s="657">
        <v>7943</v>
      </c>
      <c r="E167"/>
      <c r="F167"/>
    </row>
    <row r="168" spans="1:6" ht="15.6" thickTop="1" thickBot="1">
      <c r="A168" s="200" t="s">
        <v>982</v>
      </c>
      <c r="B168" s="200" t="s">
        <v>233</v>
      </c>
      <c r="C168" s="205" t="s">
        <v>480</v>
      </c>
      <c r="D168" s="657">
        <v>7943</v>
      </c>
      <c r="E168"/>
      <c r="F168"/>
    </row>
    <row r="169" spans="1:6" ht="15.6" thickTop="1" thickBot="1">
      <c r="A169" s="200" t="s">
        <v>473</v>
      </c>
      <c r="B169" s="200" t="s">
        <v>233</v>
      </c>
      <c r="C169" s="205" t="s">
        <v>474</v>
      </c>
      <c r="D169" s="657">
        <v>8783</v>
      </c>
      <c r="E169"/>
      <c r="F169"/>
    </row>
    <row r="170" spans="1:6" ht="15.6" thickTop="1" thickBot="1">
      <c r="A170" s="200" t="s">
        <v>979</v>
      </c>
      <c r="B170" s="200" t="s">
        <v>233</v>
      </c>
      <c r="C170" s="205" t="s">
        <v>474</v>
      </c>
      <c r="D170" s="657">
        <v>8783</v>
      </c>
      <c r="E170"/>
      <c r="F170"/>
    </row>
    <row r="171" spans="1:6" ht="15.6" thickTop="1" thickBot="1">
      <c r="A171" s="200" t="s">
        <v>955</v>
      </c>
      <c r="B171" s="200" t="s">
        <v>233</v>
      </c>
      <c r="C171" s="205" t="s">
        <v>956</v>
      </c>
      <c r="D171" s="657">
        <v>9672</v>
      </c>
      <c r="E171"/>
      <c r="F171"/>
    </row>
    <row r="172" spans="1:6" ht="15.6" thickTop="1" thickBot="1">
      <c r="A172" s="200" t="s">
        <v>968</v>
      </c>
      <c r="B172" s="200" t="s">
        <v>952</v>
      </c>
      <c r="C172" s="205" t="s">
        <v>969</v>
      </c>
      <c r="D172" s="657">
        <v>18980</v>
      </c>
      <c r="E172"/>
      <c r="F172"/>
    </row>
    <row r="173" spans="1:6" ht="15.6" thickTop="1" thickBot="1">
      <c r="A173" s="200" t="s">
        <v>970</v>
      </c>
      <c r="B173" s="200" t="s">
        <v>952</v>
      </c>
      <c r="C173" s="205" t="s">
        <v>971</v>
      </c>
      <c r="D173" s="657">
        <v>5967</v>
      </c>
      <c r="E173"/>
      <c r="F173"/>
    </row>
    <row r="174" spans="1:6" ht="15.6" thickTop="1" thickBot="1">
      <c r="A174" s="200" t="s">
        <v>957</v>
      </c>
      <c r="B174" s="200" t="s">
        <v>233</v>
      </c>
      <c r="C174" s="205" t="s">
        <v>958</v>
      </c>
      <c r="D174" s="657">
        <v>3891</v>
      </c>
      <c r="E174"/>
      <c r="F174"/>
    </row>
    <row r="175" spans="1:6" ht="15.6" thickTop="1" thickBot="1">
      <c r="A175" s="200" t="s">
        <v>959</v>
      </c>
      <c r="B175" s="200" t="s">
        <v>233</v>
      </c>
      <c r="C175" s="205" t="s">
        <v>960</v>
      </c>
      <c r="D175" s="657">
        <v>3891</v>
      </c>
      <c r="E175"/>
      <c r="F175"/>
    </row>
    <row r="176" spans="1:6" ht="30" thickTop="1" thickBot="1">
      <c r="A176" s="200" t="s">
        <v>965</v>
      </c>
      <c r="B176" s="200" t="s">
        <v>233</v>
      </c>
      <c r="C176" s="205" t="s">
        <v>2058</v>
      </c>
      <c r="D176" s="657">
        <v>4233</v>
      </c>
      <c r="E176"/>
      <c r="F176"/>
    </row>
    <row r="177" spans="1:6" ht="15.6" thickTop="1" thickBot="1">
      <c r="A177" s="200" t="s">
        <v>961</v>
      </c>
      <c r="B177" s="200" t="s">
        <v>233</v>
      </c>
      <c r="C177" s="205" t="s">
        <v>2056</v>
      </c>
      <c r="D177" s="657">
        <v>5102</v>
      </c>
      <c r="E177"/>
      <c r="F177"/>
    </row>
    <row r="178" spans="1:6" ht="30" thickTop="1" thickBot="1">
      <c r="A178" s="200" t="s">
        <v>962</v>
      </c>
      <c r="B178" s="200" t="s">
        <v>233</v>
      </c>
      <c r="C178" s="205" t="s">
        <v>2057</v>
      </c>
      <c r="D178" s="657">
        <v>6232</v>
      </c>
      <c r="E178"/>
      <c r="F178"/>
    </row>
    <row r="179" spans="1:6" ht="30" thickTop="1" thickBot="1">
      <c r="A179" s="200" t="s">
        <v>967</v>
      </c>
      <c r="B179" s="200" t="s">
        <v>233</v>
      </c>
      <c r="C179" s="205" t="s">
        <v>2059</v>
      </c>
      <c r="D179" s="657">
        <v>4800</v>
      </c>
      <c r="E179"/>
      <c r="F179"/>
    </row>
    <row r="180" spans="1:6" ht="30" thickTop="1" thickBot="1">
      <c r="A180" s="200" t="s">
        <v>954</v>
      </c>
      <c r="B180" s="200" t="s">
        <v>233</v>
      </c>
      <c r="C180" s="205" t="s">
        <v>2055</v>
      </c>
      <c r="D180" s="657">
        <v>5531</v>
      </c>
      <c r="E180"/>
      <c r="F180"/>
    </row>
    <row r="181" spans="1:6" ht="15.6" thickTop="1" thickBot="1">
      <c r="A181" s="200" t="s">
        <v>963</v>
      </c>
      <c r="B181" s="200" t="s">
        <v>233</v>
      </c>
      <c r="C181" s="205" t="s">
        <v>964</v>
      </c>
      <c r="D181" s="657">
        <v>5531</v>
      </c>
      <c r="E181"/>
      <c r="F181"/>
    </row>
    <row r="182" spans="1:6" ht="15.6" thickTop="1" thickBot="1">
      <c r="A182" s="200" t="s">
        <v>966</v>
      </c>
      <c r="B182" s="200" t="s">
        <v>233</v>
      </c>
      <c r="C182" s="205" t="s">
        <v>964</v>
      </c>
      <c r="D182" s="657">
        <v>5531</v>
      </c>
      <c r="E182"/>
      <c r="F182"/>
    </row>
    <row r="183" spans="1:6" ht="15.6" thickTop="1" thickBot="1">
      <c r="A183" s="200" t="s">
        <v>481</v>
      </c>
      <c r="B183" s="200" t="s">
        <v>377</v>
      </c>
      <c r="C183" s="205" t="s">
        <v>482</v>
      </c>
      <c r="D183" s="657">
        <v>6500</v>
      </c>
      <c r="E183"/>
      <c r="F183"/>
    </row>
    <row r="184" spans="1:6" ht="15.6" thickTop="1" thickBot="1">
      <c r="A184" s="200" t="s">
        <v>485</v>
      </c>
      <c r="B184" s="200" t="s">
        <v>92</v>
      </c>
      <c r="C184" s="205" t="s">
        <v>486</v>
      </c>
      <c r="D184" s="657">
        <v>10000</v>
      </c>
      <c r="E184"/>
      <c r="F184"/>
    </row>
    <row r="185" spans="1:6" ht="15.6" thickTop="1" thickBot="1">
      <c r="A185" s="200" t="s">
        <v>483</v>
      </c>
      <c r="B185" s="200" t="s">
        <v>388</v>
      </c>
      <c r="C185" s="205" t="s">
        <v>484</v>
      </c>
      <c r="D185" s="657">
        <v>78540</v>
      </c>
      <c r="E185"/>
      <c r="F185"/>
    </row>
    <row r="186" spans="1:6" ht="15.6" thickTop="1" thickBot="1">
      <c r="A186" s="200" t="s">
        <v>487</v>
      </c>
      <c r="B186" s="200" t="s">
        <v>144</v>
      </c>
      <c r="C186" s="205" t="s">
        <v>2001</v>
      </c>
      <c r="D186" s="657">
        <v>2400</v>
      </c>
      <c r="E186"/>
      <c r="F186"/>
    </row>
    <row r="187" spans="1:6" ht="15.6" thickTop="1" thickBot="1">
      <c r="A187" s="200" t="s">
        <v>1539</v>
      </c>
      <c r="B187" s="200" t="s">
        <v>377</v>
      </c>
      <c r="C187" s="205" t="s">
        <v>1538</v>
      </c>
      <c r="D187" s="657">
        <v>14482</v>
      </c>
      <c r="E187"/>
      <c r="F187"/>
    </row>
    <row r="188" spans="1:6" ht="15.6" thickTop="1" thickBot="1">
      <c r="A188" s="200" t="s">
        <v>1793</v>
      </c>
      <c r="B188" s="200" t="s">
        <v>377</v>
      </c>
      <c r="C188" s="205" t="s">
        <v>1792</v>
      </c>
      <c r="D188" s="657">
        <v>14485</v>
      </c>
      <c r="E188"/>
      <c r="F188"/>
    </row>
    <row r="189" spans="1:6" ht="15.6" thickTop="1" thickBot="1">
      <c r="A189" s="200" t="s">
        <v>488</v>
      </c>
      <c r="B189" s="200" t="s">
        <v>377</v>
      </c>
      <c r="C189" s="205" t="s">
        <v>489</v>
      </c>
      <c r="D189" s="657">
        <v>48500</v>
      </c>
      <c r="E189"/>
      <c r="F189"/>
    </row>
    <row r="190" spans="1:6" ht="15.6" thickTop="1" thickBot="1">
      <c r="A190" s="200" t="s">
        <v>1750</v>
      </c>
      <c r="B190" s="200" t="s">
        <v>144</v>
      </c>
      <c r="C190" s="205" t="s">
        <v>1749</v>
      </c>
      <c r="D190" s="657">
        <v>975000</v>
      </c>
      <c r="E190"/>
      <c r="F190"/>
    </row>
    <row r="191" spans="1:6" ht="15.6" thickTop="1" thickBot="1">
      <c r="A191" s="200" t="s">
        <v>498</v>
      </c>
      <c r="B191" s="200" t="s">
        <v>92</v>
      </c>
      <c r="C191" s="205" t="s">
        <v>499</v>
      </c>
      <c r="D191" s="657">
        <v>678000</v>
      </c>
      <c r="E191"/>
      <c r="F191"/>
    </row>
    <row r="192" spans="1:6" ht="15.6" thickTop="1" thickBot="1">
      <c r="A192" s="200" t="s">
        <v>500</v>
      </c>
      <c r="B192" s="200" t="s">
        <v>92</v>
      </c>
      <c r="C192" s="205" t="s">
        <v>501</v>
      </c>
      <c r="D192" s="657">
        <v>342300</v>
      </c>
      <c r="E192"/>
      <c r="F192"/>
    </row>
    <row r="193" spans="1:6" ht="15.6" thickTop="1" thickBot="1">
      <c r="A193" s="200" t="s">
        <v>490</v>
      </c>
      <c r="B193" s="200" t="s">
        <v>233</v>
      </c>
      <c r="C193" s="205" t="s">
        <v>491</v>
      </c>
      <c r="D193" s="657">
        <v>2200</v>
      </c>
      <c r="E193"/>
      <c r="F193"/>
    </row>
    <row r="194" spans="1:6" ht="15.6" thickTop="1" thickBot="1">
      <c r="A194" s="200" t="s">
        <v>502</v>
      </c>
      <c r="B194" s="200" t="s">
        <v>92</v>
      </c>
      <c r="C194" s="205" t="s">
        <v>503</v>
      </c>
      <c r="D194" s="657">
        <v>1000</v>
      </c>
      <c r="E194"/>
      <c r="F194"/>
    </row>
    <row r="195" spans="1:6" ht="30" thickTop="1" thickBot="1">
      <c r="A195" s="200" t="s">
        <v>492</v>
      </c>
      <c r="B195" s="200" t="s">
        <v>425</v>
      </c>
      <c r="C195" s="205" t="s">
        <v>493</v>
      </c>
      <c r="D195" s="657">
        <v>1360</v>
      </c>
      <c r="E195"/>
      <c r="F195"/>
    </row>
    <row r="196" spans="1:6" ht="15.6" thickTop="1" thickBot="1">
      <c r="A196" s="200" t="s">
        <v>494</v>
      </c>
      <c r="B196" s="200" t="s">
        <v>92</v>
      </c>
      <c r="C196" s="205" t="s">
        <v>495</v>
      </c>
      <c r="D196" s="657">
        <v>40943</v>
      </c>
      <c r="E196"/>
      <c r="F196"/>
    </row>
    <row r="197" spans="1:6" ht="15.6" thickTop="1" thickBot="1">
      <c r="A197" s="200" t="s">
        <v>496</v>
      </c>
      <c r="B197" s="200" t="s">
        <v>144</v>
      </c>
      <c r="C197" s="205" t="s">
        <v>497</v>
      </c>
      <c r="D197" s="657">
        <v>2400</v>
      </c>
      <c r="E197"/>
      <c r="F197"/>
    </row>
    <row r="198" spans="1:6" ht="15.6" thickTop="1" thickBot="1">
      <c r="A198" s="200" t="s">
        <v>504</v>
      </c>
      <c r="B198" s="200" t="s">
        <v>92</v>
      </c>
      <c r="C198" s="205" t="s">
        <v>505</v>
      </c>
      <c r="D198" s="657">
        <v>19000</v>
      </c>
      <c r="E198"/>
      <c r="F198"/>
    </row>
    <row r="199" spans="1:6" ht="15.6" thickTop="1" thickBot="1">
      <c r="A199" s="200" t="s">
        <v>1009</v>
      </c>
      <c r="B199" s="200" t="s">
        <v>92</v>
      </c>
      <c r="C199" s="205" t="s">
        <v>1010</v>
      </c>
      <c r="D199" s="657">
        <v>91630</v>
      </c>
      <c r="E199"/>
      <c r="F199"/>
    </row>
    <row r="200" spans="1:6" ht="30" thickTop="1" thickBot="1">
      <c r="A200" s="200" t="s">
        <v>1013</v>
      </c>
      <c r="B200" s="200" t="s">
        <v>92</v>
      </c>
      <c r="C200" s="205" t="s">
        <v>1014</v>
      </c>
      <c r="D200" s="657">
        <v>123000</v>
      </c>
      <c r="E200"/>
      <c r="F200"/>
    </row>
    <row r="201" spans="1:6" ht="15.6" thickTop="1" thickBot="1">
      <c r="A201" s="200" t="s">
        <v>1011</v>
      </c>
      <c r="B201" s="200" t="s">
        <v>92</v>
      </c>
      <c r="C201" s="205" t="s">
        <v>1012</v>
      </c>
      <c r="D201" s="657">
        <v>123000</v>
      </c>
      <c r="E201"/>
      <c r="F201"/>
    </row>
    <row r="202" spans="1:6" ht="15.6" thickTop="1" thickBot="1">
      <c r="A202" s="200" t="s">
        <v>1015</v>
      </c>
      <c r="B202" s="200" t="s">
        <v>233</v>
      </c>
      <c r="C202" s="205" t="s">
        <v>1016</v>
      </c>
      <c r="D202" s="657">
        <v>75000</v>
      </c>
      <c r="E202"/>
      <c r="F202"/>
    </row>
    <row r="203" spans="1:6" ht="30" thickTop="1" thickBot="1">
      <c r="A203" s="200" t="s">
        <v>1003</v>
      </c>
      <c r="B203" s="200" t="s">
        <v>233</v>
      </c>
      <c r="C203" s="205" t="s">
        <v>1004</v>
      </c>
      <c r="D203" s="657">
        <v>19300</v>
      </c>
      <c r="E203"/>
      <c r="F203"/>
    </row>
    <row r="204" spans="1:6" ht="15.6" thickTop="1" thickBot="1">
      <c r="A204" s="200" t="s">
        <v>1007</v>
      </c>
      <c r="B204" s="200" t="s">
        <v>92</v>
      </c>
      <c r="C204" s="205" t="s">
        <v>1008</v>
      </c>
      <c r="D204" s="657">
        <v>74000</v>
      </c>
      <c r="E204"/>
      <c r="F204"/>
    </row>
    <row r="205" spans="1:6" ht="15.6" thickTop="1" thickBot="1">
      <c r="A205" s="200" t="s">
        <v>1005</v>
      </c>
      <c r="B205" s="200" t="s">
        <v>92</v>
      </c>
      <c r="C205" s="205" t="s">
        <v>1006</v>
      </c>
      <c r="D205" s="657">
        <v>69020</v>
      </c>
      <c r="E205"/>
      <c r="F205"/>
    </row>
    <row r="206" spans="1:6" ht="15.6" thickTop="1" thickBot="1">
      <c r="A206" s="200" t="s">
        <v>506</v>
      </c>
      <c r="B206" s="200" t="s">
        <v>144</v>
      </c>
      <c r="C206" s="205" t="s">
        <v>2002</v>
      </c>
      <c r="D206" s="657">
        <v>72300</v>
      </c>
      <c r="E206"/>
      <c r="F206"/>
    </row>
    <row r="207" spans="1:6" ht="15.6" thickTop="1" thickBot="1">
      <c r="A207" s="200" t="s">
        <v>515</v>
      </c>
      <c r="B207" s="200" t="s">
        <v>144</v>
      </c>
      <c r="C207" s="205" t="s">
        <v>516</v>
      </c>
      <c r="D207" s="657">
        <v>71540</v>
      </c>
      <c r="E207"/>
      <c r="F207"/>
    </row>
    <row r="208" spans="1:6" ht="15.6" thickTop="1" thickBot="1">
      <c r="A208" s="200" t="s">
        <v>517</v>
      </c>
      <c r="B208" s="200" t="s">
        <v>144</v>
      </c>
      <c r="C208" s="205" t="s">
        <v>518</v>
      </c>
      <c r="D208" s="657">
        <v>7400</v>
      </c>
      <c r="E208"/>
      <c r="F208"/>
    </row>
    <row r="209" spans="1:6" ht="15.6" thickTop="1" thickBot="1">
      <c r="A209" s="200" t="s">
        <v>519</v>
      </c>
      <c r="B209" s="200" t="s">
        <v>233</v>
      </c>
      <c r="C209" s="205" t="s">
        <v>520</v>
      </c>
      <c r="D209" s="657">
        <v>10431</v>
      </c>
      <c r="E209"/>
      <c r="F209"/>
    </row>
    <row r="210" spans="1:6" ht="15.6" thickTop="1" thickBot="1">
      <c r="A210" s="200" t="s">
        <v>522</v>
      </c>
      <c r="B210" s="200" t="s">
        <v>233</v>
      </c>
      <c r="C210" s="205" t="s">
        <v>2004</v>
      </c>
      <c r="D210" s="657">
        <v>14300</v>
      </c>
      <c r="E210"/>
      <c r="F210"/>
    </row>
    <row r="211" spans="1:6" ht="15.6" thickTop="1" thickBot="1">
      <c r="A211" s="200" t="s">
        <v>521</v>
      </c>
      <c r="B211" s="200" t="s">
        <v>233</v>
      </c>
      <c r="C211" s="205" t="s">
        <v>2003</v>
      </c>
      <c r="D211" s="657">
        <v>4355</v>
      </c>
      <c r="E211"/>
      <c r="F211"/>
    </row>
    <row r="212" spans="1:6" ht="15.6" thickTop="1" thickBot="1">
      <c r="A212" s="200" t="s">
        <v>529</v>
      </c>
      <c r="B212" s="200" t="s">
        <v>388</v>
      </c>
      <c r="C212" s="205" t="s">
        <v>530</v>
      </c>
      <c r="D212" s="657">
        <v>20000</v>
      </c>
      <c r="E212"/>
      <c r="F212"/>
    </row>
    <row r="213" spans="1:6" ht="15.6" thickTop="1" thickBot="1">
      <c r="A213" s="200" t="s">
        <v>525</v>
      </c>
      <c r="B213" s="200" t="s">
        <v>388</v>
      </c>
      <c r="C213" s="205" t="s">
        <v>526</v>
      </c>
      <c r="D213" s="657">
        <v>48400</v>
      </c>
      <c r="E213"/>
      <c r="F213"/>
    </row>
    <row r="214" spans="1:6" ht="15.6" thickTop="1" thickBot="1">
      <c r="A214" s="200" t="s">
        <v>523</v>
      </c>
      <c r="B214" s="200" t="s">
        <v>388</v>
      </c>
      <c r="C214" s="205" t="s">
        <v>524</v>
      </c>
      <c r="D214" s="657">
        <v>30500</v>
      </c>
      <c r="E214"/>
      <c r="F214"/>
    </row>
    <row r="215" spans="1:6" ht="15.6" thickTop="1" thickBot="1">
      <c r="A215" s="200" t="s">
        <v>531</v>
      </c>
      <c r="B215" s="200" t="s">
        <v>388</v>
      </c>
      <c r="C215" s="205" t="s">
        <v>532</v>
      </c>
      <c r="D215" s="657">
        <v>50000</v>
      </c>
      <c r="E215"/>
      <c r="F215"/>
    </row>
    <row r="216" spans="1:6" ht="15.6" thickTop="1" thickBot="1">
      <c r="A216" s="200" t="s">
        <v>535</v>
      </c>
      <c r="B216" s="200" t="s">
        <v>388</v>
      </c>
      <c r="C216" s="205" t="s">
        <v>536</v>
      </c>
      <c r="D216" s="657">
        <v>71020</v>
      </c>
      <c r="E216"/>
      <c r="F216"/>
    </row>
    <row r="217" spans="1:6" ht="15.6" thickTop="1" thickBot="1">
      <c r="A217" s="200" t="s">
        <v>537</v>
      </c>
      <c r="B217" s="200" t="s">
        <v>388</v>
      </c>
      <c r="C217" s="205" t="s">
        <v>538</v>
      </c>
      <c r="D217" s="657">
        <v>66780</v>
      </c>
      <c r="E217"/>
      <c r="F217"/>
    </row>
    <row r="218" spans="1:6" ht="15.6" thickTop="1" thickBot="1">
      <c r="A218" s="200" t="s">
        <v>539</v>
      </c>
      <c r="B218" s="200" t="s">
        <v>388</v>
      </c>
      <c r="C218" s="205" t="s">
        <v>540</v>
      </c>
      <c r="D218" s="657">
        <v>64130</v>
      </c>
      <c r="E218"/>
      <c r="F218"/>
    </row>
    <row r="219" spans="1:6" ht="15.6" thickTop="1" thickBot="1">
      <c r="A219" s="200" t="s">
        <v>541</v>
      </c>
      <c r="B219" s="200" t="s">
        <v>388</v>
      </c>
      <c r="C219" s="205" t="s">
        <v>542</v>
      </c>
      <c r="D219" s="657">
        <v>35000</v>
      </c>
      <c r="E219"/>
      <c r="F219"/>
    </row>
    <row r="220" spans="1:6" ht="15.6" thickTop="1" thickBot="1">
      <c r="A220" s="200" t="s">
        <v>533</v>
      </c>
      <c r="B220" s="200" t="s">
        <v>388</v>
      </c>
      <c r="C220" s="205" t="s">
        <v>534</v>
      </c>
      <c r="D220" s="657">
        <v>45050</v>
      </c>
      <c r="E220"/>
      <c r="F220"/>
    </row>
    <row r="221" spans="1:6" ht="15.6" thickTop="1" thickBot="1">
      <c r="A221" s="200" t="s">
        <v>543</v>
      </c>
      <c r="B221" s="200" t="s">
        <v>388</v>
      </c>
      <c r="C221" s="205" t="s">
        <v>544</v>
      </c>
      <c r="D221" s="657">
        <v>45050</v>
      </c>
      <c r="E221"/>
      <c r="F221"/>
    </row>
    <row r="222" spans="1:6" ht="15.6" thickTop="1" thickBot="1">
      <c r="A222" s="200" t="s">
        <v>554</v>
      </c>
      <c r="B222" s="200" t="s">
        <v>388</v>
      </c>
      <c r="C222" s="205" t="s">
        <v>555</v>
      </c>
      <c r="D222" s="657">
        <v>20000</v>
      </c>
      <c r="E222"/>
      <c r="F222"/>
    </row>
    <row r="223" spans="1:6" ht="15.6" thickTop="1" thickBot="1">
      <c r="A223" s="200" t="s">
        <v>566</v>
      </c>
      <c r="B223" s="200" t="s">
        <v>388</v>
      </c>
      <c r="C223" s="205" t="s">
        <v>1940</v>
      </c>
      <c r="D223" s="657">
        <v>5800</v>
      </c>
      <c r="E223"/>
      <c r="F223"/>
    </row>
    <row r="224" spans="1:6" ht="30" thickTop="1" thickBot="1">
      <c r="A224" s="200" t="s">
        <v>545</v>
      </c>
      <c r="B224" s="200" t="s">
        <v>388</v>
      </c>
      <c r="C224" s="205" t="s">
        <v>546</v>
      </c>
      <c r="D224" s="657">
        <v>26000</v>
      </c>
      <c r="E224"/>
      <c r="F224"/>
    </row>
    <row r="225" spans="1:6" ht="30" thickTop="1" thickBot="1">
      <c r="A225" s="200" t="s">
        <v>547</v>
      </c>
      <c r="B225" s="200" t="s">
        <v>388</v>
      </c>
      <c r="C225" s="205" t="s">
        <v>548</v>
      </c>
      <c r="D225" s="657">
        <v>42000</v>
      </c>
      <c r="E225"/>
      <c r="F225"/>
    </row>
    <row r="226" spans="1:6" ht="15.6" thickTop="1" thickBot="1">
      <c r="A226" s="200" t="s">
        <v>549</v>
      </c>
      <c r="B226" s="200" t="s">
        <v>388</v>
      </c>
      <c r="C226" s="205" t="s">
        <v>2005</v>
      </c>
      <c r="D226" s="657">
        <v>46700</v>
      </c>
      <c r="E226"/>
      <c r="F226"/>
    </row>
    <row r="227" spans="1:6" ht="30" thickTop="1" thickBot="1">
      <c r="A227" s="200" t="s">
        <v>550</v>
      </c>
      <c r="B227" s="200" t="s">
        <v>388</v>
      </c>
      <c r="C227" s="205" t="s">
        <v>551</v>
      </c>
      <c r="D227" s="657">
        <v>31000</v>
      </c>
      <c r="E227"/>
      <c r="F227"/>
    </row>
    <row r="228" spans="1:6" ht="30" thickTop="1" thickBot="1">
      <c r="A228" s="200" t="s">
        <v>552</v>
      </c>
      <c r="B228" s="200" t="s">
        <v>388</v>
      </c>
      <c r="C228" s="205" t="s">
        <v>553</v>
      </c>
      <c r="D228" s="657">
        <v>75000</v>
      </c>
      <c r="E228"/>
      <c r="F228"/>
    </row>
    <row r="229" spans="1:6" ht="15.6" thickTop="1" thickBot="1">
      <c r="A229" s="200" t="s">
        <v>556</v>
      </c>
      <c r="B229" s="200" t="s">
        <v>388</v>
      </c>
      <c r="C229" s="205" t="s">
        <v>557</v>
      </c>
      <c r="D229" s="657">
        <v>48700</v>
      </c>
      <c r="E229"/>
      <c r="F229"/>
    </row>
    <row r="230" spans="1:6" ht="15.6" thickTop="1" thickBot="1">
      <c r="A230" s="200" t="s">
        <v>558</v>
      </c>
      <c r="B230" s="200" t="s">
        <v>388</v>
      </c>
      <c r="C230" s="205" t="s">
        <v>559</v>
      </c>
      <c r="D230" s="657">
        <v>52300</v>
      </c>
      <c r="E230"/>
      <c r="F230"/>
    </row>
    <row r="231" spans="1:6" ht="15.6" thickTop="1" thickBot="1">
      <c r="A231" s="200" t="s">
        <v>527</v>
      </c>
      <c r="B231" s="200" t="s">
        <v>388</v>
      </c>
      <c r="C231" s="205" t="s">
        <v>528</v>
      </c>
      <c r="D231" s="657">
        <v>49440</v>
      </c>
      <c r="E231"/>
      <c r="F231"/>
    </row>
    <row r="232" spans="1:6" ht="15.6" thickTop="1" thickBot="1">
      <c r="A232" s="200" t="s">
        <v>560</v>
      </c>
      <c r="B232" s="200" t="s">
        <v>388</v>
      </c>
      <c r="C232" s="205" t="s">
        <v>561</v>
      </c>
      <c r="D232" s="657">
        <v>35000</v>
      </c>
      <c r="E232"/>
      <c r="F232"/>
    </row>
    <row r="233" spans="1:6" ht="15.6" thickTop="1" thickBot="1">
      <c r="A233" s="200" t="s">
        <v>562</v>
      </c>
      <c r="B233" s="200" t="s">
        <v>388</v>
      </c>
      <c r="C233" s="205" t="s">
        <v>563</v>
      </c>
      <c r="D233" s="657">
        <v>32000</v>
      </c>
      <c r="E233"/>
      <c r="F233"/>
    </row>
    <row r="234" spans="1:6" ht="30" thickTop="1" thickBot="1">
      <c r="A234" s="200" t="s">
        <v>564</v>
      </c>
      <c r="B234" s="200" t="s">
        <v>388</v>
      </c>
      <c r="C234" s="205" t="s">
        <v>565</v>
      </c>
      <c r="D234" s="657">
        <v>20000</v>
      </c>
      <c r="E234"/>
      <c r="F234"/>
    </row>
    <row r="235" spans="1:6" ht="15.6" thickTop="1" thickBot="1">
      <c r="A235" s="200" t="s">
        <v>567</v>
      </c>
      <c r="B235" s="200" t="s">
        <v>144</v>
      </c>
      <c r="C235" s="205" t="s">
        <v>568</v>
      </c>
      <c r="D235" s="657">
        <v>960</v>
      </c>
      <c r="E235"/>
      <c r="F235"/>
    </row>
    <row r="236" spans="1:6" ht="30" thickTop="1" thickBot="1">
      <c r="A236" s="200" t="s">
        <v>571</v>
      </c>
      <c r="B236" s="200" t="s">
        <v>388</v>
      </c>
      <c r="C236" s="205" t="s">
        <v>572</v>
      </c>
      <c r="D236" s="657">
        <v>478695</v>
      </c>
      <c r="E236"/>
      <c r="F236"/>
    </row>
    <row r="237" spans="1:6" ht="30" thickTop="1" thickBot="1">
      <c r="A237" s="200" t="s">
        <v>573</v>
      </c>
      <c r="B237" s="200" t="s">
        <v>388</v>
      </c>
      <c r="C237" s="205" t="s">
        <v>574</v>
      </c>
      <c r="D237" s="657">
        <v>430550</v>
      </c>
      <c r="E237"/>
      <c r="F237"/>
    </row>
    <row r="238" spans="1:6" ht="30" thickTop="1" thickBot="1">
      <c r="A238" s="200" t="s">
        <v>575</v>
      </c>
      <c r="B238" s="200" t="s">
        <v>388</v>
      </c>
      <c r="C238" s="205" t="s">
        <v>576</v>
      </c>
      <c r="D238" s="657">
        <v>443040</v>
      </c>
      <c r="E238"/>
      <c r="F238"/>
    </row>
    <row r="239" spans="1:6" ht="15.6" thickTop="1" thickBot="1">
      <c r="A239" s="200" t="s">
        <v>588</v>
      </c>
      <c r="B239" s="200" t="s">
        <v>589</v>
      </c>
      <c r="C239" s="205" t="s">
        <v>590</v>
      </c>
      <c r="D239" s="657">
        <v>381700</v>
      </c>
      <c r="E239"/>
      <c r="F239"/>
    </row>
    <row r="240" spans="1:6" ht="15.6" thickTop="1" thickBot="1">
      <c r="A240" s="200" t="s">
        <v>577</v>
      </c>
      <c r="B240" s="200" t="s">
        <v>388</v>
      </c>
      <c r="C240" s="205" t="s">
        <v>2006</v>
      </c>
      <c r="D240" s="657">
        <v>376289</v>
      </c>
      <c r="E240"/>
      <c r="F240"/>
    </row>
    <row r="241" spans="1:6" ht="15.6" thickTop="1" thickBot="1">
      <c r="A241" s="200" t="s">
        <v>578</v>
      </c>
      <c r="B241" s="200" t="s">
        <v>388</v>
      </c>
      <c r="C241" s="205" t="s">
        <v>2117</v>
      </c>
      <c r="D241" s="657">
        <v>260318</v>
      </c>
      <c r="E241"/>
      <c r="F241"/>
    </row>
    <row r="242" spans="1:6" ht="15.6" thickTop="1" thickBot="1">
      <c r="A242" s="209" t="s">
        <v>2119</v>
      </c>
      <c r="B242" s="200" t="s">
        <v>388</v>
      </c>
      <c r="C242" s="205" t="s">
        <v>2118</v>
      </c>
      <c r="D242" s="657">
        <v>329338</v>
      </c>
      <c r="E242"/>
      <c r="F242"/>
    </row>
    <row r="243" spans="1:6" ht="15.6" thickTop="1" thickBot="1">
      <c r="A243" s="200" t="s">
        <v>579</v>
      </c>
      <c r="B243" s="200" t="s">
        <v>388</v>
      </c>
      <c r="C243" s="205" t="s">
        <v>580</v>
      </c>
      <c r="D243" s="657">
        <v>476000</v>
      </c>
      <c r="E243"/>
      <c r="F243"/>
    </row>
    <row r="244" spans="1:6" ht="15.6" thickTop="1" thickBot="1">
      <c r="A244" s="200" t="s">
        <v>581</v>
      </c>
      <c r="B244" s="200" t="s">
        <v>388</v>
      </c>
      <c r="C244" s="205" t="s">
        <v>582</v>
      </c>
      <c r="D244" s="657">
        <v>470050</v>
      </c>
      <c r="E244"/>
      <c r="F244"/>
    </row>
    <row r="245" spans="1:6" ht="15.6" thickTop="1" thickBot="1">
      <c r="A245" s="200" t="s">
        <v>583</v>
      </c>
      <c r="B245" s="200" t="s">
        <v>388</v>
      </c>
      <c r="C245" s="205" t="s">
        <v>584</v>
      </c>
      <c r="D245" s="657">
        <v>458150</v>
      </c>
      <c r="E245"/>
      <c r="F245"/>
    </row>
    <row r="246" spans="1:6" ht="15.6" thickTop="1" thickBot="1">
      <c r="A246" s="200" t="s">
        <v>585</v>
      </c>
      <c r="B246" s="200" t="s">
        <v>388</v>
      </c>
      <c r="C246" s="205" t="s">
        <v>2120</v>
      </c>
      <c r="D246" s="657">
        <v>265930</v>
      </c>
      <c r="E246"/>
      <c r="F246"/>
    </row>
    <row r="247" spans="1:6" ht="15.6" thickTop="1" thickBot="1">
      <c r="A247" s="200" t="s">
        <v>586</v>
      </c>
      <c r="B247" s="200" t="s">
        <v>388</v>
      </c>
      <c r="C247" s="205" t="s">
        <v>587</v>
      </c>
      <c r="D247" s="657">
        <v>268821</v>
      </c>
      <c r="E247"/>
      <c r="F247"/>
    </row>
    <row r="248" spans="1:6" ht="15.6" thickTop="1" thickBot="1">
      <c r="A248" s="200" t="s">
        <v>591</v>
      </c>
      <c r="B248" s="200" t="s">
        <v>388</v>
      </c>
      <c r="C248" s="205" t="s">
        <v>592</v>
      </c>
      <c r="D248" s="657">
        <v>265453</v>
      </c>
      <c r="E248"/>
      <c r="F248"/>
    </row>
    <row r="249" spans="1:6" ht="15.6" thickTop="1" thickBot="1">
      <c r="A249" s="200" t="s">
        <v>593</v>
      </c>
      <c r="B249" s="200" t="s">
        <v>388</v>
      </c>
      <c r="C249" s="205" t="s">
        <v>594</v>
      </c>
      <c r="D249" s="657">
        <v>313000</v>
      </c>
      <c r="E249"/>
      <c r="F249"/>
    </row>
    <row r="250" spans="1:6" ht="15.6" thickTop="1" thickBot="1">
      <c r="A250" s="200" t="s">
        <v>595</v>
      </c>
      <c r="B250" s="200" t="s">
        <v>388</v>
      </c>
      <c r="C250" s="205" t="s">
        <v>596</v>
      </c>
      <c r="D250" s="657">
        <v>305920</v>
      </c>
      <c r="E250"/>
      <c r="F250"/>
    </row>
    <row r="251" spans="1:6" ht="15.6" thickTop="1" thickBot="1">
      <c r="A251" s="200" t="s">
        <v>597</v>
      </c>
      <c r="B251" s="200" t="s">
        <v>388</v>
      </c>
      <c r="C251" s="205" t="s">
        <v>598</v>
      </c>
      <c r="D251" s="657">
        <v>226800</v>
      </c>
      <c r="E251"/>
      <c r="F251"/>
    </row>
    <row r="252" spans="1:6" ht="30" thickTop="1" thickBot="1">
      <c r="A252" s="200" t="s">
        <v>599</v>
      </c>
      <c r="B252" s="200" t="s">
        <v>388</v>
      </c>
      <c r="C252" s="205" t="s">
        <v>600</v>
      </c>
      <c r="D252" s="657">
        <v>343082</v>
      </c>
      <c r="E252"/>
      <c r="F252"/>
    </row>
    <row r="253" spans="1:6" ht="30" thickTop="1" thickBot="1">
      <c r="A253" s="200" t="s">
        <v>601</v>
      </c>
      <c r="B253" s="200" t="s">
        <v>388</v>
      </c>
      <c r="C253" s="205" t="s">
        <v>602</v>
      </c>
      <c r="D253" s="657">
        <v>180700</v>
      </c>
      <c r="E253"/>
      <c r="F253"/>
    </row>
    <row r="254" spans="1:6" ht="15.6" thickTop="1" thickBot="1">
      <c r="A254" s="200" t="s">
        <v>605</v>
      </c>
      <c r="B254" s="200" t="s">
        <v>233</v>
      </c>
      <c r="C254" s="205" t="s">
        <v>2007</v>
      </c>
      <c r="D254" s="657">
        <v>14200</v>
      </c>
      <c r="E254"/>
      <c r="F254"/>
    </row>
    <row r="255" spans="1:6" ht="30" thickTop="1" thickBot="1">
      <c r="A255" s="200" t="s">
        <v>603</v>
      </c>
      <c r="B255" s="200" t="s">
        <v>388</v>
      </c>
      <c r="C255" s="205" t="s">
        <v>604</v>
      </c>
      <c r="D255" s="657">
        <v>426028</v>
      </c>
      <c r="E255"/>
      <c r="F255"/>
    </row>
    <row r="256" spans="1:6" ht="15.6" thickTop="1" thickBot="1">
      <c r="A256" s="200" t="s">
        <v>569</v>
      </c>
      <c r="B256" s="200" t="s">
        <v>388</v>
      </c>
      <c r="C256" s="205" t="s">
        <v>570</v>
      </c>
      <c r="D256" s="657">
        <v>346600</v>
      </c>
      <c r="E256"/>
      <c r="F256"/>
    </row>
    <row r="257" spans="1:6" ht="15.6" thickTop="1" thickBot="1">
      <c r="A257" s="200" t="s">
        <v>606</v>
      </c>
      <c r="B257" s="200" t="s">
        <v>388</v>
      </c>
      <c r="C257" s="205" t="s">
        <v>607</v>
      </c>
      <c r="D257" s="657">
        <v>312000</v>
      </c>
      <c r="E257"/>
      <c r="F257"/>
    </row>
    <row r="258" spans="1:6" ht="15.6" thickTop="1" thickBot="1">
      <c r="A258" s="200" t="s">
        <v>608</v>
      </c>
      <c r="B258" s="200" t="s">
        <v>388</v>
      </c>
      <c r="C258" s="205" t="s">
        <v>609</v>
      </c>
      <c r="D258" s="657">
        <v>326480</v>
      </c>
      <c r="E258"/>
      <c r="F258"/>
    </row>
    <row r="259" spans="1:6" ht="15.6" thickTop="1" thickBot="1">
      <c r="A259" s="200" t="s">
        <v>507</v>
      </c>
      <c r="B259" s="200" t="s">
        <v>388</v>
      </c>
      <c r="C259" s="205" t="s">
        <v>508</v>
      </c>
      <c r="D259" s="657">
        <v>330720</v>
      </c>
      <c r="E259"/>
      <c r="F259"/>
    </row>
    <row r="260" spans="1:6" ht="15.6" thickTop="1" thickBot="1">
      <c r="A260" s="200" t="s">
        <v>1753</v>
      </c>
      <c r="B260" s="200" t="s">
        <v>388</v>
      </c>
      <c r="C260" s="205" t="s">
        <v>1754</v>
      </c>
      <c r="D260" s="657">
        <v>338080</v>
      </c>
      <c r="E260"/>
      <c r="F260"/>
    </row>
    <row r="261" spans="1:6" ht="15.6" thickTop="1" thickBot="1">
      <c r="A261" s="200" t="s">
        <v>509</v>
      </c>
      <c r="B261" s="200" t="s">
        <v>377</v>
      </c>
      <c r="C261" s="205" t="s">
        <v>510</v>
      </c>
      <c r="D261" s="657">
        <v>1920</v>
      </c>
      <c r="E261"/>
      <c r="F261"/>
    </row>
    <row r="262" spans="1:6" ht="30" thickTop="1" thickBot="1">
      <c r="A262" s="200" t="s">
        <v>610</v>
      </c>
      <c r="B262" s="200" t="s">
        <v>377</v>
      </c>
      <c r="C262" s="205" t="s">
        <v>2008</v>
      </c>
      <c r="D262" s="657">
        <v>2290</v>
      </c>
      <c r="E262"/>
      <c r="F262"/>
    </row>
    <row r="263" spans="1:6" ht="30" thickTop="1" thickBot="1">
      <c r="A263" s="200" t="s">
        <v>611</v>
      </c>
      <c r="B263" s="200" t="s">
        <v>233</v>
      </c>
      <c r="C263" s="205" t="s">
        <v>612</v>
      </c>
      <c r="D263" s="657">
        <v>48100</v>
      </c>
      <c r="E263"/>
      <c r="F263"/>
    </row>
    <row r="264" spans="1:6" ht="30" thickTop="1" thickBot="1">
      <c r="A264" s="200" t="s">
        <v>613</v>
      </c>
      <c r="B264" s="200" t="s">
        <v>377</v>
      </c>
      <c r="C264" s="205" t="s">
        <v>614</v>
      </c>
      <c r="D264" s="657">
        <v>11600</v>
      </c>
      <c r="E264"/>
      <c r="F264"/>
    </row>
    <row r="265" spans="1:6" ht="30" thickTop="1" thickBot="1">
      <c r="A265" s="200" t="s">
        <v>615</v>
      </c>
      <c r="B265" s="200" t="s">
        <v>144</v>
      </c>
      <c r="C265" s="205" t="s">
        <v>616</v>
      </c>
      <c r="D265" s="657">
        <v>7230</v>
      </c>
      <c r="E265"/>
      <c r="F265"/>
    </row>
    <row r="266" spans="1:6" ht="30" thickTop="1" thickBot="1">
      <c r="A266" s="200" t="s">
        <v>617</v>
      </c>
      <c r="B266" s="200" t="s">
        <v>92</v>
      </c>
      <c r="C266" s="205" t="s">
        <v>618</v>
      </c>
      <c r="D266" s="657">
        <v>34800</v>
      </c>
      <c r="E266"/>
      <c r="F266"/>
    </row>
    <row r="267" spans="1:6" ht="30" thickTop="1" thickBot="1">
      <c r="A267" s="200" t="s">
        <v>619</v>
      </c>
      <c r="B267" s="200" t="s">
        <v>92</v>
      </c>
      <c r="C267" s="205" t="s">
        <v>620</v>
      </c>
      <c r="D267" s="657">
        <v>44500</v>
      </c>
      <c r="E267"/>
      <c r="F267"/>
    </row>
    <row r="268" spans="1:6" ht="30" thickTop="1" thickBot="1">
      <c r="A268" s="200" t="s">
        <v>621</v>
      </c>
      <c r="B268" s="200" t="s">
        <v>92</v>
      </c>
      <c r="C268" s="205" t="s">
        <v>622</v>
      </c>
      <c r="D268" s="657">
        <v>56200</v>
      </c>
      <c r="E268"/>
      <c r="F268"/>
    </row>
    <row r="269" spans="1:6" ht="15.6" thickTop="1" thickBot="1">
      <c r="A269" s="200" t="s">
        <v>623</v>
      </c>
      <c r="B269" s="200" t="s">
        <v>377</v>
      </c>
      <c r="C269" s="205" t="s">
        <v>624</v>
      </c>
      <c r="D269" s="657">
        <v>38080</v>
      </c>
      <c r="E269"/>
      <c r="F269"/>
    </row>
    <row r="270" spans="1:6" ht="15.6" thickTop="1" thickBot="1">
      <c r="A270" s="200" t="s">
        <v>627</v>
      </c>
      <c r="B270" s="200" t="s">
        <v>144</v>
      </c>
      <c r="C270" s="205" t="s">
        <v>628</v>
      </c>
      <c r="D270" s="657">
        <v>148400</v>
      </c>
      <c r="E270"/>
      <c r="F270"/>
    </row>
    <row r="271" spans="1:6" ht="15.6" thickTop="1" thickBot="1">
      <c r="A271" s="200" t="s">
        <v>629</v>
      </c>
      <c r="B271" s="200" t="s">
        <v>388</v>
      </c>
      <c r="C271" s="205" t="s">
        <v>2009</v>
      </c>
      <c r="D271" s="657">
        <v>66875</v>
      </c>
      <c r="E271"/>
      <c r="F271"/>
    </row>
    <row r="272" spans="1:6" ht="30" thickTop="1" thickBot="1">
      <c r="A272" s="200" t="s">
        <v>625</v>
      </c>
      <c r="B272" s="200" t="s">
        <v>388</v>
      </c>
      <c r="C272" s="205" t="s">
        <v>626</v>
      </c>
      <c r="D272" s="657">
        <v>66875</v>
      </c>
      <c r="E272"/>
      <c r="F272"/>
    </row>
    <row r="273" spans="1:6" ht="30" thickTop="1" thickBot="1">
      <c r="A273" s="200" t="s">
        <v>630</v>
      </c>
      <c r="B273" s="200" t="s">
        <v>388</v>
      </c>
      <c r="C273" s="205" t="s">
        <v>631</v>
      </c>
      <c r="D273" s="657">
        <v>63750</v>
      </c>
      <c r="E273"/>
      <c r="F273"/>
    </row>
    <row r="274" spans="1:6" ht="30" thickTop="1" thickBot="1">
      <c r="A274" s="200" t="s">
        <v>632</v>
      </c>
      <c r="B274" s="200" t="s">
        <v>144</v>
      </c>
      <c r="C274" s="205" t="s">
        <v>633</v>
      </c>
      <c r="D274" s="657">
        <v>65500</v>
      </c>
      <c r="E274"/>
      <c r="F274"/>
    </row>
    <row r="275" spans="1:6" ht="30" thickTop="1" thickBot="1">
      <c r="A275" s="200" t="s">
        <v>634</v>
      </c>
      <c r="B275" s="200" t="s">
        <v>144</v>
      </c>
      <c r="C275" s="205" t="s">
        <v>635</v>
      </c>
      <c r="D275" s="657">
        <v>60500</v>
      </c>
      <c r="E275"/>
      <c r="F275"/>
    </row>
    <row r="276" spans="1:6" ht="30" thickTop="1" thickBot="1">
      <c r="A276" s="200" t="s">
        <v>636</v>
      </c>
      <c r="B276" s="200" t="s">
        <v>637</v>
      </c>
      <c r="C276" s="205" t="s">
        <v>2010</v>
      </c>
      <c r="D276" s="657">
        <v>77350</v>
      </c>
      <c r="E276"/>
      <c r="F276"/>
    </row>
    <row r="277" spans="1:6" ht="15.6" thickTop="1" thickBot="1">
      <c r="A277" s="200" t="s">
        <v>638</v>
      </c>
      <c r="B277" s="200" t="s">
        <v>637</v>
      </c>
      <c r="C277" s="205" t="s">
        <v>2011</v>
      </c>
      <c r="D277" s="657">
        <v>57120</v>
      </c>
      <c r="E277"/>
      <c r="F277"/>
    </row>
    <row r="278" spans="1:6" ht="15.6" thickTop="1" thickBot="1">
      <c r="A278" s="200" t="s">
        <v>639</v>
      </c>
      <c r="B278" s="200" t="s">
        <v>637</v>
      </c>
      <c r="C278" s="205" t="s">
        <v>640</v>
      </c>
      <c r="D278" s="657">
        <v>53550</v>
      </c>
      <c r="E278"/>
      <c r="F278"/>
    </row>
    <row r="279" spans="1:6" ht="15.6" thickTop="1" thickBot="1">
      <c r="A279" s="200" t="s">
        <v>511</v>
      </c>
      <c r="B279" s="200" t="s">
        <v>141</v>
      </c>
      <c r="C279" s="205" t="s">
        <v>512</v>
      </c>
      <c r="D279" s="657">
        <v>70200</v>
      </c>
      <c r="E279"/>
      <c r="F279"/>
    </row>
    <row r="280" spans="1:6" ht="15.6" thickTop="1" thickBot="1">
      <c r="A280" s="200" t="s">
        <v>513</v>
      </c>
      <c r="B280" s="200" t="s">
        <v>141</v>
      </c>
      <c r="C280" s="205" t="s">
        <v>514</v>
      </c>
      <c r="D280" s="657">
        <v>46500</v>
      </c>
      <c r="E280"/>
      <c r="F280"/>
    </row>
    <row r="281" spans="1:6" ht="30" thickTop="1" thickBot="1">
      <c r="A281" s="200" t="s">
        <v>641</v>
      </c>
      <c r="B281" s="200" t="s">
        <v>92</v>
      </c>
      <c r="C281" s="205" t="s">
        <v>642</v>
      </c>
      <c r="D281" s="657">
        <v>69100</v>
      </c>
      <c r="E281"/>
      <c r="F281"/>
    </row>
    <row r="282" spans="1:6" ht="30" thickTop="1" thickBot="1">
      <c r="A282" s="200" t="s">
        <v>643</v>
      </c>
      <c r="B282" s="200" t="s">
        <v>377</v>
      </c>
      <c r="C282" s="205" t="s">
        <v>644</v>
      </c>
      <c r="D282" s="657">
        <v>6900</v>
      </c>
      <c r="E282"/>
      <c r="F282"/>
    </row>
    <row r="283" spans="1:6" ht="30" thickTop="1" thickBot="1">
      <c r="A283" s="200" t="s">
        <v>645</v>
      </c>
      <c r="B283" s="200" t="s">
        <v>144</v>
      </c>
      <c r="C283" s="676" t="s">
        <v>646</v>
      </c>
      <c r="D283" s="677">
        <v>3970</v>
      </c>
      <c r="E283"/>
      <c r="F283"/>
    </row>
    <row r="284" spans="1:6" ht="15.6" thickTop="1" thickBot="1">
      <c r="A284" s="200" t="s">
        <v>647</v>
      </c>
      <c r="B284" s="200" t="s">
        <v>92</v>
      </c>
      <c r="C284" s="205" t="s">
        <v>648</v>
      </c>
      <c r="D284" s="657">
        <v>8700</v>
      </c>
      <c r="E284"/>
      <c r="F284"/>
    </row>
    <row r="285" spans="1:6" ht="30" thickTop="1" thickBot="1">
      <c r="A285" s="200" t="s">
        <v>649</v>
      </c>
      <c r="B285" s="200" t="s">
        <v>92</v>
      </c>
      <c r="C285" s="205" t="s">
        <v>650</v>
      </c>
      <c r="D285" s="657">
        <v>142800</v>
      </c>
      <c r="E285"/>
      <c r="F285"/>
    </row>
    <row r="286" spans="1:6" ht="15.6" thickTop="1" thickBot="1">
      <c r="A286" s="200" t="s">
        <v>651</v>
      </c>
      <c r="B286" s="200" t="s">
        <v>92</v>
      </c>
      <c r="C286" s="205" t="s">
        <v>652</v>
      </c>
      <c r="D286" s="657">
        <v>333200</v>
      </c>
      <c r="E286"/>
      <c r="F286"/>
    </row>
    <row r="287" spans="1:6" ht="15.6" thickTop="1" thickBot="1">
      <c r="A287" s="200" t="s">
        <v>657</v>
      </c>
      <c r="B287" s="200" t="s">
        <v>92</v>
      </c>
      <c r="C287" s="205" t="s">
        <v>658</v>
      </c>
      <c r="D287" s="657">
        <v>34800</v>
      </c>
      <c r="E287"/>
      <c r="F287"/>
    </row>
    <row r="288" spans="1:6" ht="30" thickTop="1" thickBot="1">
      <c r="A288" s="200" t="s">
        <v>653</v>
      </c>
      <c r="B288" s="200" t="s">
        <v>92</v>
      </c>
      <c r="C288" s="205" t="s">
        <v>654</v>
      </c>
      <c r="D288" s="657">
        <v>34800</v>
      </c>
      <c r="E288"/>
      <c r="F288"/>
    </row>
    <row r="289" spans="1:6" ht="30" thickTop="1" thickBot="1">
      <c r="A289" s="200" t="s">
        <v>655</v>
      </c>
      <c r="B289" s="200" t="s">
        <v>92</v>
      </c>
      <c r="C289" s="205" t="s">
        <v>656</v>
      </c>
      <c r="D289" s="657">
        <v>130900</v>
      </c>
      <c r="E289"/>
      <c r="F289"/>
    </row>
    <row r="290" spans="1:6" ht="15.6" thickTop="1" thickBot="1">
      <c r="A290" s="200" t="s">
        <v>659</v>
      </c>
      <c r="B290" s="200" t="s">
        <v>463</v>
      </c>
      <c r="C290" s="205" t="s">
        <v>660</v>
      </c>
      <c r="D290" s="657">
        <v>3000</v>
      </c>
      <c r="E290"/>
      <c r="F290"/>
    </row>
    <row r="291" spans="1:6" ht="15.6" thickTop="1" thickBot="1">
      <c r="A291" s="200" t="s">
        <v>661</v>
      </c>
      <c r="B291" s="200" t="s">
        <v>425</v>
      </c>
      <c r="C291" s="205" t="s">
        <v>2012</v>
      </c>
      <c r="D291" s="657">
        <v>72610</v>
      </c>
      <c r="E291"/>
      <c r="F291"/>
    </row>
    <row r="292" spans="1:6" ht="30" thickTop="1" thickBot="1">
      <c r="A292" s="200" t="s">
        <v>662</v>
      </c>
      <c r="B292" s="200" t="s">
        <v>377</v>
      </c>
      <c r="C292" s="205" t="s">
        <v>663</v>
      </c>
      <c r="D292" s="657">
        <v>2500</v>
      </c>
      <c r="E292"/>
      <c r="F292"/>
    </row>
    <row r="293" spans="1:6" ht="15.6" thickTop="1" thickBot="1">
      <c r="A293" s="200" t="s">
        <v>664</v>
      </c>
      <c r="B293" s="200" t="s">
        <v>377</v>
      </c>
      <c r="C293" s="205" t="s">
        <v>2013</v>
      </c>
      <c r="D293" s="657">
        <v>8120</v>
      </c>
      <c r="E293"/>
      <c r="F293"/>
    </row>
    <row r="294" spans="1:6" ht="15.6" thickTop="1" thickBot="1">
      <c r="A294" s="200" t="s">
        <v>665</v>
      </c>
      <c r="B294" s="200" t="s">
        <v>92</v>
      </c>
      <c r="C294" s="205" t="s">
        <v>666</v>
      </c>
      <c r="D294" s="657">
        <v>1640</v>
      </c>
      <c r="E294"/>
      <c r="F294"/>
    </row>
    <row r="295" spans="1:6" ht="15.6" thickTop="1" thickBot="1">
      <c r="A295" s="200" t="s">
        <v>671</v>
      </c>
      <c r="B295" s="200" t="s">
        <v>92</v>
      </c>
      <c r="C295" s="205" t="s">
        <v>2014</v>
      </c>
      <c r="D295" s="657">
        <v>68000</v>
      </c>
      <c r="E295"/>
      <c r="F295"/>
    </row>
    <row r="296" spans="1:6" ht="15.6" thickTop="1" thickBot="1">
      <c r="A296" s="200" t="s">
        <v>667</v>
      </c>
      <c r="B296" s="200" t="s">
        <v>92</v>
      </c>
      <c r="C296" s="205" t="s">
        <v>668</v>
      </c>
      <c r="D296" s="657">
        <v>75000</v>
      </c>
      <c r="E296"/>
      <c r="F296"/>
    </row>
    <row r="297" spans="1:6" ht="15.6" thickTop="1" thickBot="1">
      <c r="A297" s="200" t="s">
        <v>669</v>
      </c>
      <c r="B297" s="200" t="s">
        <v>92</v>
      </c>
      <c r="C297" s="205" t="s">
        <v>670</v>
      </c>
      <c r="D297" s="657">
        <v>68000</v>
      </c>
      <c r="E297"/>
      <c r="F297"/>
    </row>
    <row r="298" spans="1:6" ht="15.6" thickTop="1" thickBot="1">
      <c r="A298" s="200" t="s">
        <v>684</v>
      </c>
      <c r="B298" s="200" t="s">
        <v>144</v>
      </c>
      <c r="C298" s="205" t="s">
        <v>685</v>
      </c>
      <c r="D298" s="657">
        <v>4600</v>
      </c>
      <c r="E298"/>
      <c r="F298"/>
    </row>
    <row r="299" spans="1:6" ht="15.6" thickTop="1" thickBot="1">
      <c r="A299" s="200" t="s">
        <v>672</v>
      </c>
      <c r="B299" s="200" t="s">
        <v>377</v>
      </c>
      <c r="C299" s="205" t="s">
        <v>673</v>
      </c>
      <c r="D299" s="657">
        <v>48000</v>
      </c>
      <c r="E299"/>
      <c r="F299"/>
    </row>
    <row r="300" spans="1:6" ht="15.6" thickTop="1" thickBot="1">
      <c r="A300" s="200" t="s">
        <v>688</v>
      </c>
      <c r="B300" s="200" t="s">
        <v>377</v>
      </c>
      <c r="C300" s="205" t="s">
        <v>689</v>
      </c>
      <c r="D300" s="657">
        <v>48000</v>
      </c>
      <c r="E300"/>
      <c r="F300"/>
    </row>
    <row r="301" spans="1:6" ht="44.4" thickTop="1" thickBot="1">
      <c r="A301" s="200" t="s">
        <v>690</v>
      </c>
      <c r="B301" s="200" t="s">
        <v>92</v>
      </c>
      <c r="C301" s="205" t="s">
        <v>691</v>
      </c>
      <c r="D301" s="657">
        <v>340173</v>
      </c>
      <c r="E301"/>
      <c r="F301"/>
    </row>
    <row r="302" spans="1:6" ht="44.4" thickTop="1" thickBot="1">
      <c r="A302" s="200" t="s">
        <v>692</v>
      </c>
      <c r="B302" s="200" t="s">
        <v>92</v>
      </c>
      <c r="C302" s="205" t="s">
        <v>693</v>
      </c>
      <c r="D302" s="657">
        <v>297202</v>
      </c>
      <c r="E302"/>
      <c r="F302"/>
    </row>
    <row r="303" spans="1:6" ht="44.4" thickTop="1" thickBot="1">
      <c r="A303" s="200" t="s">
        <v>694</v>
      </c>
      <c r="B303" s="200" t="s">
        <v>92</v>
      </c>
      <c r="C303" s="205" t="s">
        <v>695</v>
      </c>
      <c r="D303" s="657">
        <v>324215</v>
      </c>
      <c r="E303"/>
      <c r="F303"/>
    </row>
    <row r="304" spans="1:6" ht="44.4" thickTop="1" thickBot="1">
      <c r="A304" s="200" t="s">
        <v>696</v>
      </c>
      <c r="B304" s="200" t="s">
        <v>92</v>
      </c>
      <c r="C304" s="205" t="s">
        <v>697</v>
      </c>
      <c r="D304" s="657">
        <v>326480</v>
      </c>
      <c r="E304"/>
      <c r="F304"/>
    </row>
    <row r="305" spans="1:6" ht="44.4" thickTop="1" thickBot="1">
      <c r="A305" s="200" t="s">
        <v>698</v>
      </c>
      <c r="B305" s="200" t="s">
        <v>92</v>
      </c>
      <c r="C305" s="205" t="s">
        <v>699</v>
      </c>
      <c r="D305" s="657">
        <v>248067</v>
      </c>
      <c r="E305"/>
      <c r="F305"/>
    </row>
    <row r="306" spans="1:6" ht="44.4" thickTop="1" thickBot="1">
      <c r="A306" s="200" t="s">
        <v>700</v>
      </c>
      <c r="B306" s="200" t="s">
        <v>233</v>
      </c>
      <c r="C306" s="205" t="s">
        <v>701</v>
      </c>
      <c r="D306" s="657">
        <v>399126</v>
      </c>
      <c r="E306"/>
      <c r="F306"/>
    </row>
    <row r="307" spans="1:6" ht="15.6" thickTop="1" thickBot="1">
      <c r="A307" s="200" t="s">
        <v>702</v>
      </c>
      <c r="B307" s="200" t="s">
        <v>92</v>
      </c>
      <c r="C307" s="205" t="s">
        <v>703</v>
      </c>
      <c r="D307" s="657">
        <v>171955</v>
      </c>
      <c r="E307"/>
      <c r="F307"/>
    </row>
    <row r="308" spans="1:6" ht="15.6" thickTop="1" thickBot="1">
      <c r="A308" s="200" t="s">
        <v>674</v>
      </c>
      <c r="B308" s="200" t="s">
        <v>377</v>
      </c>
      <c r="C308" s="205" t="s">
        <v>675</v>
      </c>
      <c r="D308" s="657">
        <v>58000</v>
      </c>
      <c r="E308"/>
      <c r="F308"/>
    </row>
    <row r="309" spans="1:6" ht="15.6" thickTop="1" thickBot="1">
      <c r="A309" s="200" t="s">
        <v>680</v>
      </c>
      <c r="B309" s="200" t="s">
        <v>377</v>
      </c>
      <c r="C309" s="205" t="s">
        <v>681</v>
      </c>
      <c r="D309" s="657">
        <v>6700</v>
      </c>
      <c r="E309"/>
      <c r="F309"/>
    </row>
    <row r="310" spans="1:6" ht="15.6" thickTop="1" thickBot="1">
      <c r="A310" s="200" t="s">
        <v>678</v>
      </c>
      <c r="B310" s="200" t="s">
        <v>377</v>
      </c>
      <c r="C310" s="205" t="s">
        <v>679</v>
      </c>
      <c r="D310" s="657">
        <v>17125</v>
      </c>
      <c r="E310"/>
      <c r="F310"/>
    </row>
    <row r="311" spans="1:6" ht="15.6" thickTop="1" thickBot="1">
      <c r="A311" s="200" t="s">
        <v>676</v>
      </c>
      <c r="B311" s="200" t="s">
        <v>377</v>
      </c>
      <c r="C311" s="205" t="s">
        <v>677</v>
      </c>
      <c r="D311" s="657">
        <v>90000</v>
      </c>
      <c r="E311"/>
      <c r="F311"/>
    </row>
    <row r="312" spans="1:6" ht="15.6" thickTop="1" thickBot="1">
      <c r="A312" s="200" t="s">
        <v>682</v>
      </c>
      <c r="B312" s="200" t="s">
        <v>377</v>
      </c>
      <c r="C312" s="205" t="s">
        <v>683</v>
      </c>
      <c r="D312" s="657">
        <v>12150</v>
      </c>
      <c r="E312"/>
      <c r="F312"/>
    </row>
    <row r="313" spans="1:6" ht="15.6" thickTop="1" thickBot="1">
      <c r="A313" s="200" t="s">
        <v>704</v>
      </c>
      <c r="B313" s="200" t="s">
        <v>377</v>
      </c>
      <c r="C313" s="205" t="s">
        <v>705</v>
      </c>
      <c r="D313" s="657">
        <v>8000</v>
      </c>
      <c r="E313"/>
      <c r="F313"/>
    </row>
    <row r="314" spans="1:6" ht="15.6" thickTop="1" thickBot="1">
      <c r="A314" s="200" t="s">
        <v>706</v>
      </c>
      <c r="B314" s="200" t="s">
        <v>377</v>
      </c>
      <c r="C314" s="205" t="s">
        <v>707</v>
      </c>
      <c r="D314" s="657">
        <v>8590</v>
      </c>
      <c r="E314"/>
      <c r="F314"/>
    </row>
    <row r="315" spans="1:6" ht="44.4" thickTop="1" thickBot="1">
      <c r="A315" s="200" t="s">
        <v>712</v>
      </c>
      <c r="B315" s="200" t="s">
        <v>377</v>
      </c>
      <c r="C315" s="205" t="s">
        <v>713</v>
      </c>
      <c r="D315" s="657">
        <v>11616</v>
      </c>
      <c r="E315"/>
      <c r="F315"/>
    </row>
    <row r="316" spans="1:6" ht="30" thickTop="1" thickBot="1">
      <c r="A316" s="200" t="s">
        <v>708</v>
      </c>
      <c r="B316" s="200" t="s">
        <v>92</v>
      </c>
      <c r="C316" s="205" t="s">
        <v>709</v>
      </c>
      <c r="D316" s="657">
        <v>43878</v>
      </c>
      <c r="E316"/>
      <c r="F316"/>
    </row>
    <row r="317" spans="1:6" ht="15.6" thickTop="1" thickBot="1">
      <c r="A317" s="200" t="s">
        <v>710</v>
      </c>
      <c r="B317" s="200" t="s">
        <v>377</v>
      </c>
      <c r="C317" s="205" t="s">
        <v>711</v>
      </c>
      <c r="D317" s="657">
        <v>5572.8</v>
      </c>
      <c r="E317"/>
      <c r="F317"/>
    </row>
    <row r="318" spans="1:6" ht="30" thickTop="1" thickBot="1">
      <c r="A318" s="200" t="s">
        <v>714</v>
      </c>
      <c r="B318" s="200" t="s">
        <v>637</v>
      </c>
      <c r="C318" s="205" t="s">
        <v>715</v>
      </c>
      <c r="D318" s="657">
        <v>45340</v>
      </c>
      <c r="E318"/>
      <c r="F318"/>
    </row>
    <row r="319" spans="1:6" ht="30" thickTop="1" thickBot="1">
      <c r="A319" s="200" t="s">
        <v>716</v>
      </c>
      <c r="B319" s="200" t="s">
        <v>92</v>
      </c>
      <c r="C319" s="205" t="s">
        <v>717</v>
      </c>
      <c r="D319" s="657">
        <v>20000</v>
      </c>
      <c r="E319"/>
      <c r="F319"/>
    </row>
    <row r="320" spans="1:6" ht="44.4" thickTop="1" thickBot="1">
      <c r="A320" s="200" t="s">
        <v>724</v>
      </c>
      <c r="B320" s="200" t="s">
        <v>92</v>
      </c>
      <c r="C320" s="205" t="s">
        <v>725</v>
      </c>
      <c r="D320" s="657">
        <v>181772</v>
      </c>
      <c r="E320"/>
      <c r="F320"/>
    </row>
    <row r="321" spans="1:6" ht="44.4" thickTop="1" thickBot="1">
      <c r="A321" s="200" t="s">
        <v>726</v>
      </c>
      <c r="B321" s="200" t="s">
        <v>92</v>
      </c>
      <c r="C321" s="205" t="s">
        <v>727</v>
      </c>
      <c r="D321" s="657">
        <v>195279</v>
      </c>
      <c r="E321"/>
      <c r="F321"/>
    </row>
    <row r="322" spans="1:6" ht="44.4" thickTop="1" thickBot="1">
      <c r="A322" s="200" t="s">
        <v>722</v>
      </c>
      <c r="B322" s="200" t="s">
        <v>92</v>
      </c>
      <c r="C322" s="205" t="s">
        <v>723</v>
      </c>
      <c r="D322" s="657">
        <v>130186</v>
      </c>
      <c r="E322"/>
      <c r="F322"/>
    </row>
    <row r="323" spans="1:6" ht="58.8" thickTop="1" thickBot="1">
      <c r="A323" s="200" t="s">
        <v>720</v>
      </c>
      <c r="B323" s="200" t="s">
        <v>92</v>
      </c>
      <c r="C323" s="205" t="s">
        <v>721</v>
      </c>
      <c r="D323" s="657">
        <v>181800</v>
      </c>
      <c r="E323"/>
      <c r="F323"/>
    </row>
    <row r="324" spans="1:6" ht="15.6" thickTop="1" thickBot="1">
      <c r="A324" s="200" t="s">
        <v>728</v>
      </c>
      <c r="B324" s="200" t="s">
        <v>92</v>
      </c>
      <c r="C324" s="205" t="s">
        <v>729</v>
      </c>
      <c r="D324" s="657">
        <v>275128</v>
      </c>
      <c r="E324"/>
      <c r="F324"/>
    </row>
    <row r="325" spans="1:6" ht="15.6" thickTop="1" thickBot="1">
      <c r="A325" s="200" t="s">
        <v>732</v>
      </c>
      <c r="B325" s="200" t="s">
        <v>92</v>
      </c>
      <c r="C325" s="205" t="s">
        <v>733</v>
      </c>
      <c r="D325" s="657">
        <v>24000</v>
      </c>
      <c r="E325"/>
      <c r="F325"/>
    </row>
    <row r="326" spans="1:6" ht="30" thickTop="1" thickBot="1">
      <c r="A326" s="200" t="s">
        <v>718</v>
      </c>
      <c r="B326" s="200" t="s">
        <v>92</v>
      </c>
      <c r="C326" s="205" t="s">
        <v>719</v>
      </c>
      <c r="D326" s="657">
        <v>26000</v>
      </c>
      <c r="E326"/>
      <c r="F326"/>
    </row>
    <row r="327" spans="1:6" ht="30" thickTop="1" thickBot="1">
      <c r="A327" s="200" t="s">
        <v>730</v>
      </c>
      <c r="B327" s="200" t="s">
        <v>92</v>
      </c>
      <c r="C327" s="205" t="s">
        <v>731</v>
      </c>
      <c r="D327" s="657">
        <v>27000</v>
      </c>
      <c r="E327"/>
      <c r="F327"/>
    </row>
    <row r="328" spans="1:6" ht="30" thickTop="1" thickBot="1">
      <c r="A328" s="200" t="s">
        <v>734</v>
      </c>
      <c r="B328" s="200" t="s">
        <v>92</v>
      </c>
      <c r="C328" s="205" t="s">
        <v>735</v>
      </c>
      <c r="D328" s="657">
        <v>114600</v>
      </c>
      <c r="E328"/>
      <c r="F328"/>
    </row>
    <row r="329" spans="1:6" ht="15.6" thickTop="1" thickBot="1">
      <c r="A329" s="200" t="s">
        <v>736</v>
      </c>
      <c r="B329" s="200" t="s">
        <v>92</v>
      </c>
      <c r="C329" s="205" t="s">
        <v>737</v>
      </c>
      <c r="D329" s="657">
        <v>4069</v>
      </c>
      <c r="E329"/>
      <c r="F329"/>
    </row>
    <row r="330" spans="1:6" ht="30" thickTop="1" thickBot="1">
      <c r="A330" s="200" t="s">
        <v>738</v>
      </c>
      <c r="B330" s="200" t="s">
        <v>92</v>
      </c>
      <c r="C330" s="205" t="s">
        <v>739</v>
      </c>
      <c r="D330" s="657">
        <v>28381</v>
      </c>
      <c r="E330"/>
      <c r="F330"/>
    </row>
    <row r="331" spans="1:6" ht="30" thickTop="1" thickBot="1">
      <c r="A331" s="200" t="s">
        <v>740</v>
      </c>
      <c r="B331" s="200" t="s">
        <v>92</v>
      </c>
      <c r="C331" s="205" t="s">
        <v>741</v>
      </c>
      <c r="D331" s="657">
        <v>1720</v>
      </c>
      <c r="E331"/>
      <c r="F331"/>
    </row>
    <row r="332" spans="1:6" ht="15.6" thickTop="1" thickBot="1">
      <c r="A332" s="200" t="s">
        <v>743</v>
      </c>
      <c r="B332" s="200" t="s">
        <v>388</v>
      </c>
      <c r="C332" s="205" t="s">
        <v>744</v>
      </c>
      <c r="D332" s="657">
        <v>140000</v>
      </c>
      <c r="E332"/>
      <c r="F332"/>
    </row>
    <row r="333" spans="1:6" ht="30" thickTop="1" thickBot="1">
      <c r="A333" s="200" t="s">
        <v>742</v>
      </c>
      <c r="B333" s="200" t="s">
        <v>388</v>
      </c>
      <c r="C333" s="205" t="s">
        <v>2017</v>
      </c>
      <c r="D333" s="657">
        <v>100000</v>
      </c>
      <c r="E333"/>
      <c r="F333"/>
    </row>
    <row r="334" spans="1:6" ht="15.6" thickTop="1" thickBot="1">
      <c r="A334" s="200" t="s">
        <v>747</v>
      </c>
      <c r="B334" s="200" t="s">
        <v>92</v>
      </c>
      <c r="C334" s="205" t="s">
        <v>2018</v>
      </c>
      <c r="D334" s="657">
        <v>1230</v>
      </c>
      <c r="E334"/>
      <c r="F334"/>
    </row>
    <row r="335" spans="1:6" ht="15.6" thickTop="1" thickBot="1">
      <c r="A335" s="200" t="s">
        <v>745</v>
      </c>
      <c r="B335" s="200" t="s">
        <v>92</v>
      </c>
      <c r="C335" s="205" t="s">
        <v>746</v>
      </c>
      <c r="D335" s="657">
        <v>4000</v>
      </c>
      <c r="E335"/>
      <c r="F335"/>
    </row>
    <row r="336" spans="1:6" ht="15.6" thickTop="1" thickBot="1">
      <c r="A336" s="200" t="s">
        <v>748</v>
      </c>
      <c r="B336" s="200" t="s">
        <v>377</v>
      </c>
      <c r="C336" s="205" t="s">
        <v>749</v>
      </c>
      <c r="D336" s="657">
        <v>7150</v>
      </c>
      <c r="E336"/>
      <c r="F336"/>
    </row>
    <row r="337" spans="1:6" ht="15.6" thickTop="1" thickBot="1">
      <c r="A337" s="200" t="s">
        <v>753</v>
      </c>
      <c r="B337" s="200" t="s">
        <v>92</v>
      </c>
      <c r="C337" s="205" t="s">
        <v>754</v>
      </c>
      <c r="D337" s="657">
        <v>400000</v>
      </c>
      <c r="E337"/>
      <c r="F337"/>
    </row>
    <row r="338" spans="1:6" ht="15.6" thickTop="1" thickBot="1">
      <c r="A338" s="200" t="s">
        <v>751</v>
      </c>
      <c r="B338" s="200" t="s">
        <v>92</v>
      </c>
      <c r="C338" s="205" t="s">
        <v>752</v>
      </c>
      <c r="D338" s="657">
        <v>65980</v>
      </c>
      <c r="E338"/>
      <c r="F338"/>
    </row>
    <row r="339" spans="1:6" ht="30" thickTop="1" thickBot="1">
      <c r="A339" s="200" t="s">
        <v>750</v>
      </c>
      <c r="B339" s="200" t="s">
        <v>144</v>
      </c>
      <c r="C339" s="205" t="s">
        <v>2019</v>
      </c>
      <c r="D339" s="657">
        <v>95548</v>
      </c>
      <c r="E339"/>
      <c r="F339"/>
    </row>
    <row r="340" spans="1:6" ht="30" thickTop="1" thickBot="1">
      <c r="A340" s="200" t="s">
        <v>686</v>
      </c>
      <c r="B340" s="200" t="s">
        <v>92</v>
      </c>
      <c r="C340" s="205" t="s">
        <v>2015</v>
      </c>
      <c r="D340" s="657">
        <v>1156640</v>
      </c>
      <c r="E340"/>
      <c r="F340"/>
    </row>
    <row r="341" spans="1:6" ht="30" thickTop="1" thickBot="1">
      <c r="A341" s="200" t="s">
        <v>755</v>
      </c>
      <c r="B341" s="200" t="s">
        <v>92</v>
      </c>
      <c r="C341" s="205" t="s">
        <v>756</v>
      </c>
      <c r="D341" s="657">
        <v>1200400</v>
      </c>
      <c r="E341"/>
      <c r="F341"/>
    </row>
    <row r="342" spans="1:6" ht="30" thickTop="1" thickBot="1">
      <c r="A342" s="200" t="s">
        <v>687</v>
      </c>
      <c r="B342" s="200" t="s">
        <v>92</v>
      </c>
      <c r="C342" s="205" t="s">
        <v>2016</v>
      </c>
      <c r="D342" s="657">
        <v>758900</v>
      </c>
      <c r="E342"/>
      <c r="F342"/>
    </row>
    <row r="343" spans="1:6" ht="30" thickTop="1" thickBot="1">
      <c r="A343" s="200" t="s">
        <v>757</v>
      </c>
      <c r="B343" s="200" t="s">
        <v>92</v>
      </c>
      <c r="C343" s="205" t="s">
        <v>758</v>
      </c>
      <c r="D343" s="657">
        <v>745900</v>
      </c>
      <c r="E343"/>
      <c r="F343"/>
    </row>
    <row r="344" spans="1:6" ht="30" thickTop="1" thickBot="1">
      <c r="A344" s="200" t="s">
        <v>802</v>
      </c>
      <c r="B344" s="200" t="s">
        <v>388</v>
      </c>
      <c r="C344" s="205" t="s">
        <v>803</v>
      </c>
      <c r="D344" s="657">
        <v>84375</v>
      </c>
      <c r="E344"/>
      <c r="F344"/>
    </row>
    <row r="345" spans="1:6" ht="30" thickTop="1" thickBot="1">
      <c r="A345" s="200" t="s">
        <v>759</v>
      </c>
      <c r="B345" s="200" t="s">
        <v>377</v>
      </c>
      <c r="C345" s="205" t="s">
        <v>760</v>
      </c>
      <c r="D345" s="657">
        <v>81800</v>
      </c>
      <c r="E345"/>
      <c r="F345"/>
    </row>
    <row r="346" spans="1:6" ht="30" thickTop="1" thickBot="1">
      <c r="A346" s="200" t="s">
        <v>761</v>
      </c>
      <c r="B346" s="200" t="s">
        <v>144</v>
      </c>
      <c r="C346" s="205" t="s">
        <v>762</v>
      </c>
      <c r="D346" s="657">
        <v>45800</v>
      </c>
      <c r="E346"/>
      <c r="F346"/>
    </row>
    <row r="347" spans="1:6" ht="30" thickTop="1" thickBot="1">
      <c r="A347" s="200" t="s">
        <v>768</v>
      </c>
      <c r="B347" s="200" t="s">
        <v>92</v>
      </c>
      <c r="C347" s="205" t="s">
        <v>2023</v>
      </c>
      <c r="D347" s="657">
        <v>77800</v>
      </c>
      <c r="E347"/>
      <c r="F347"/>
    </row>
    <row r="348" spans="1:6" ht="15.6" thickTop="1" thickBot="1">
      <c r="A348" s="200" t="s">
        <v>773</v>
      </c>
      <c r="B348" s="200" t="s">
        <v>144</v>
      </c>
      <c r="C348" s="205" t="s">
        <v>2024</v>
      </c>
      <c r="D348" s="657">
        <v>16800</v>
      </c>
      <c r="E348"/>
      <c r="F348"/>
    </row>
    <row r="349" spans="1:6" ht="30" thickTop="1" thickBot="1">
      <c r="A349" s="200" t="s">
        <v>763</v>
      </c>
      <c r="B349" s="200" t="s">
        <v>144</v>
      </c>
      <c r="C349" s="205" t="s">
        <v>764</v>
      </c>
      <c r="D349" s="657">
        <v>56700</v>
      </c>
      <c r="E349"/>
      <c r="F349"/>
    </row>
    <row r="350" spans="1:6" ht="30" thickTop="1" thickBot="1">
      <c r="A350" s="200" t="s">
        <v>765</v>
      </c>
      <c r="B350" s="200" t="s">
        <v>144</v>
      </c>
      <c r="C350" s="674" t="s">
        <v>2020</v>
      </c>
      <c r="D350" s="675">
        <v>11205</v>
      </c>
      <c r="E350"/>
      <c r="F350"/>
    </row>
    <row r="351" spans="1:6" ht="15.6" thickTop="1" thickBot="1">
      <c r="A351" s="200" t="s">
        <v>801</v>
      </c>
      <c r="B351" s="200" t="s">
        <v>144</v>
      </c>
      <c r="C351" s="205" t="s">
        <v>2026</v>
      </c>
      <c r="D351" s="657">
        <v>142000</v>
      </c>
      <c r="E351"/>
      <c r="F351"/>
    </row>
    <row r="352" spans="1:6" ht="15.6" thickTop="1" thickBot="1">
      <c r="A352" s="200" t="s">
        <v>769</v>
      </c>
      <c r="B352" s="200" t="s">
        <v>144</v>
      </c>
      <c r="C352" s="205" t="s">
        <v>770</v>
      </c>
      <c r="D352" s="657">
        <v>360468</v>
      </c>
      <c r="E352"/>
      <c r="F352"/>
    </row>
    <row r="353" spans="1:6" ht="15.6" thickTop="1" thickBot="1">
      <c r="A353" s="200" t="s">
        <v>771</v>
      </c>
      <c r="B353" s="200" t="s">
        <v>144</v>
      </c>
      <c r="C353" s="205" t="s">
        <v>772</v>
      </c>
      <c r="D353" s="657">
        <v>971985</v>
      </c>
      <c r="E353"/>
      <c r="F353"/>
    </row>
    <row r="354" spans="1:6" ht="30" thickTop="1" thickBot="1">
      <c r="A354" s="200" t="s">
        <v>767</v>
      </c>
      <c r="B354" s="200" t="s">
        <v>144</v>
      </c>
      <c r="C354" s="674" t="s">
        <v>2022</v>
      </c>
      <c r="D354" s="675">
        <v>5480</v>
      </c>
      <c r="E354"/>
      <c r="F354"/>
    </row>
    <row r="355" spans="1:6" ht="15.6" thickTop="1" thickBot="1">
      <c r="A355" s="200" t="s">
        <v>766</v>
      </c>
      <c r="B355" s="200" t="s">
        <v>144</v>
      </c>
      <c r="C355" s="674" t="s">
        <v>2021</v>
      </c>
      <c r="D355" s="675">
        <v>5320</v>
      </c>
      <c r="E355"/>
      <c r="F355"/>
    </row>
    <row r="356" spans="1:6" ht="15.6" thickTop="1" thickBot="1">
      <c r="A356" s="200" t="s">
        <v>778</v>
      </c>
      <c r="B356" s="200" t="s">
        <v>144</v>
      </c>
      <c r="C356" s="205" t="s">
        <v>779</v>
      </c>
      <c r="D356" s="657">
        <v>34800</v>
      </c>
      <c r="E356"/>
      <c r="F356"/>
    </row>
    <row r="357" spans="1:6" ht="30" thickTop="1" thickBot="1">
      <c r="A357" s="200" t="s">
        <v>774</v>
      </c>
      <c r="B357" s="200" t="s">
        <v>144</v>
      </c>
      <c r="C357" s="205" t="s">
        <v>775</v>
      </c>
      <c r="D357" s="657">
        <v>374200</v>
      </c>
      <c r="E357"/>
      <c r="F357"/>
    </row>
    <row r="358" spans="1:6" ht="30" thickTop="1" thickBot="1">
      <c r="A358" s="200" t="s">
        <v>776</v>
      </c>
      <c r="B358" s="200" t="s">
        <v>144</v>
      </c>
      <c r="C358" s="205" t="s">
        <v>777</v>
      </c>
      <c r="D358" s="657">
        <v>382800</v>
      </c>
      <c r="E358"/>
      <c r="F358"/>
    </row>
    <row r="359" spans="1:6" ht="15.6" thickTop="1" thickBot="1">
      <c r="A359" s="200" t="s">
        <v>780</v>
      </c>
      <c r="B359" s="200" t="s">
        <v>144</v>
      </c>
      <c r="C359" s="205" t="s">
        <v>781</v>
      </c>
      <c r="D359" s="657">
        <v>128300</v>
      </c>
      <c r="E359"/>
      <c r="F359"/>
    </row>
    <row r="360" spans="1:6" ht="15.6" thickTop="1" thickBot="1">
      <c r="A360" s="200" t="s">
        <v>782</v>
      </c>
      <c r="B360" s="200" t="s">
        <v>144</v>
      </c>
      <c r="C360" s="205" t="s">
        <v>783</v>
      </c>
      <c r="D360" s="657">
        <v>164000</v>
      </c>
      <c r="E360"/>
      <c r="F360"/>
    </row>
    <row r="361" spans="1:6" ht="15.6" thickTop="1" thickBot="1">
      <c r="A361" s="200" t="s">
        <v>784</v>
      </c>
      <c r="B361" s="200" t="s">
        <v>144</v>
      </c>
      <c r="C361" s="205" t="s">
        <v>785</v>
      </c>
      <c r="D361" s="657">
        <v>172300</v>
      </c>
      <c r="E361"/>
      <c r="F361"/>
    </row>
    <row r="362" spans="1:6" ht="15.6" thickTop="1" thickBot="1">
      <c r="A362" s="200" t="s">
        <v>786</v>
      </c>
      <c r="B362" s="200" t="s">
        <v>144</v>
      </c>
      <c r="C362" s="205" t="s">
        <v>787</v>
      </c>
      <c r="D362" s="657">
        <v>206200</v>
      </c>
      <c r="E362"/>
      <c r="F362"/>
    </row>
    <row r="363" spans="1:6" ht="30" thickTop="1" thickBot="1">
      <c r="A363" s="200" t="s">
        <v>788</v>
      </c>
      <c r="B363" s="200" t="s">
        <v>144</v>
      </c>
      <c r="C363" s="205" t="s">
        <v>789</v>
      </c>
      <c r="D363" s="657">
        <v>181000</v>
      </c>
      <c r="E363"/>
      <c r="F363"/>
    </row>
    <row r="364" spans="1:6" ht="30" thickTop="1" thickBot="1">
      <c r="A364" s="200" t="s">
        <v>804</v>
      </c>
      <c r="B364" s="200" t="s">
        <v>144</v>
      </c>
      <c r="C364" s="205" t="s">
        <v>805</v>
      </c>
      <c r="D364" s="657">
        <v>122400</v>
      </c>
      <c r="E364"/>
      <c r="F364"/>
    </row>
    <row r="365" spans="1:6" ht="15.6" thickTop="1" thickBot="1">
      <c r="A365" s="200" t="s">
        <v>790</v>
      </c>
      <c r="B365" s="200" t="s">
        <v>144</v>
      </c>
      <c r="C365" s="205" t="s">
        <v>791</v>
      </c>
      <c r="D365" s="657">
        <v>58900</v>
      </c>
      <c r="E365"/>
      <c r="F365"/>
    </row>
    <row r="366" spans="1:6" ht="15.6" thickTop="1" thickBot="1">
      <c r="A366" s="200" t="s">
        <v>792</v>
      </c>
      <c r="B366" s="200" t="s">
        <v>144</v>
      </c>
      <c r="C366" s="205" t="s">
        <v>2025</v>
      </c>
      <c r="D366" s="657">
        <v>5470</v>
      </c>
      <c r="E366"/>
      <c r="F366"/>
    </row>
    <row r="367" spans="1:6" ht="30" thickTop="1" thickBot="1">
      <c r="A367" s="200" t="s">
        <v>793</v>
      </c>
      <c r="B367" s="200" t="s">
        <v>92</v>
      </c>
      <c r="C367" s="205" t="s">
        <v>794</v>
      </c>
      <c r="D367" s="657">
        <v>52500</v>
      </c>
      <c r="E367"/>
      <c r="F367"/>
    </row>
    <row r="368" spans="1:6" ht="15.6" thickTop="1" thickBot="1">
      <c r="A368" s="200" t="s">
        <v>797</v>
      </c>
      <c r="B368" s="200" t="s">
        <v>92</v>
      </c>
      <c r="C368" s="674" t="s">
        <v>798</v>
      </c>
      <c r="D368" s="675">
        <v>3625</v>
      </c>
      <c r="E368"/>
      <c r="F368"/>
    </row>
    <row r="369" spans="1:6" ht="30" thickTop="1" thickBot="1">
      <c r="A369" s="200" t="s">
        <v>795</v>
      </c>
      <c r="B369" s="200" t="s">
        <v>92</v>
      </c>
      <c r="C369" s="674" t="s">
        <v>796</v>
      </c>
      <c r="D369" s="675">
        <v>3150</v>
      </c>
      <c r="E369"/>
      <c r="F369"/>
    </row>
    <row r="370" spans="1:6" ht="15.6" thickTop="1" thickBot="1">
      <c r="A370" s="200" t="s">
        <v>799</v>
      </c>
      <c r="B370" s="200" t="s">
        <v>92</v>
      </c>
      <c r="C370" s="674" t="s">
        <v>800</v>
      </c>
      <c r="D370" s="675">
        <v>34560</v>
      </c>
      <c r="E370"/>
      <c r="F370"/>
    </row>
    <row r="371" spans="1:6" ht="15.6" thickTop="1" thickBot="1">
      <c r="A371" s="200" t="s">
        <v>808</v>
      </c>
      <c r="B371" s="200" t="s">
        <v>92</v>
      </c>
      <c r="C371" s="674" t="s">
        <v>2027</v>
      </c>
      <c r="D371" s="675">
        <v>31800</v>
      </c>
      <c r="E371"/>
      <c r="F371"/>
    </row>
    <row r="372" spans="1:6" ht="15.6" thickTop="1" thickBot="1">
      <c r="A372" s="200" t="s">
        <v>806</v>
      </c>
      <c r="B372" s="200" t="s">
        <v>377</v>
      </c>
      <c r="C372" s="205" t="s">
        <v>807</v>
      </c>
      <c r="D372" s="657">
        <v>3222</v>
      </c>
      <c r="E372"/>
      <c r="F372"/>
    </row>
    <row r="373" spans="1:6" ht="15.6" thickTop="1" thickBot="1">
      <c r="A373" s="200"/>
      <c r="B373" s="200"/>
      <c r="C373" s="205"/>
      <c r="D373" s="201"/>
      <c r="E373"/>
      <c r="F373"/>
    </row>
    <row r="374" spans="1:6" ht="15" thickTop="1">
      <c r="E374"/>
      <c r="F374"/>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tabSelected="1" zoomScale="69" zoomScaleNormal="69" workbookViewId="0">
      <pane xSplit="4" ySplit="4" topLeftCell="E83" activePane="bottomRight" state="frozen"/>
      <selection activeCell="D20" sqref="D20"/>
      <selection pane="topRight" activeCell="D20" sqref="D20"/>
      <selection pane="bottomLeft" activeCell="D20" sqref="D20"/>
      <selection pane="bottomRight" activeCell="F86" sqref="F86"/>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6" ht="99.75" customHeight="1" thickTop="1" thickBot="1">
      <c r="A1" s="699" t="s">
        <v>1934</v>
      </c>
      <c r="B1" s="700"/>
      <c r="C1" s="700"/>
      <c r="D1" s="701"/>
    </row>
    <row r="2" spans="1:6" ht="15.6" thickTop="1" thickBot="1">
      <c r="A2" s="698" t="s">
        <v>1493</v>
      </c>
      <c r="B2" s="698"/>
      <c r="C2" s="698"/>
      <c r="D2" s="698"/>
    </row>
    <row r="3" spans="1:6" ht="15.6" thickTop="1" thickBot="1">
      <c r="A3" s="702"/>
      <c r="B3" s="702"/>
      <c r="C3" s="702"/>
      <c r="D3" s="702"/>
    </row>
    <row r="4" spans="1:6" ht="15.6" thickTop="1" thickBot="1">
      <c r="A4" s="703"/>
      <c r="B4" s="703"/>
      <c r="C4" s="703"/>
      <c r="D4" s="703"/>
    </row>
    <row r="5" spans="1:6" ht="30" customHeight="1" thickTop="1" thickBot="1">
      <c r="A5" s="207"/>
      <c r="B5" s="106"/>
      <c r="C5" s="107"/>
      <c r="D5" s="195"/>
      <c r="E5" s="3"/>
    </row>
    <row r="6" spans="1:6" ht="30" customHeight="1" thickTop="1" thickBot="1">
      <c r="A6" s="208" t="s">
        <v>1350</v>
      </c>
      <c r="B6" s="106" t="s">
        <v>339</v>
      </c>
      <c r="C6" s="108" t="s">
        <v>2132</v>
      </c>
      <c r="D6" s="658">
        <v>1350</v>
      </c>
      <c r="E6" s="3"/>
      <c r="F6" s="3"/>
    </row>
    <row r="7" spans="1:6" ht="30" customHeight="1" thickTop="1" thickBot="1">
      <c r="A7" s="208" t="s">
        <v>1436</v>
      </c>
      <c r="B7" s="106" t="s">
        <v>339</v>
      </c>
      <c r="C7" s="108" t="s">
        <v>2131</v>
      </c>
      <c r="D7" s="658">
        <v>1350</v>
      </c>
      <c r="E7" s="3"/>
      <c r="F7" s="3"/>
    </row>
    <row r="8" spans="1:6" ht="30" customHeight="1" thickTop="1" thickBot="1">
      <c r="A8" s="208" t="s">
        <v>1448</v>
      </c>
      <c r="B8" s="106" t="s">
        <v>339</v>
      </c>
      <c r="C8" s="108" t="s">
        <v>2133</v>
      </c>
      <c r="D8" s="658">
        <v>1350</v>
      </c>
      <c r="E8" s="3"/>
      <c r="F8" s="3"/>
    </row>
    <row r="9" spans="1:6" ht="30" customHeight="1" thickTop="1" thickBot="1">
      <c r="A9" s="208" t="s">
        <v>1309</v>
      </c>
      <c r="B9" s="106" t="s">
        <v>1307</v>
      </c>
      <c r="C9" s="108" t="s">
        <v>1310</v>
      </c>
      <c r="D9" s="658">
        <v>1350</v>
      </c>
      <c r="E9" s="3"/>
      <c r="F9" s="3"/>
    </row>
    <row r="10" spans="1:6" ht="30" customHeight="1" thickTop="1" thickBot="1">
      <c r="A10" s="208" t="s">
        <v>1472</v>
      </c>
      <c r="B10" s="106" t="s">
        <v>339</v>
      </c>
      <c r="C10" s="108" t="s">
        <v>1473</v>
      </c>
      <c r="D10" s="658">
        <v>1350</v>
      </c>
      <c r="E10" s="3"/>
      <c r="F10" s="3"/>
    </row>
    <row r="11" spans="1:6" ht="30" customHeight="1" thickTop="1" thickBot="1">
      <c r="A11" s="208" t="s">
        <v>1413</v>
      </c>
      <c r="B11" s="106" t="s">
        <v>339</v>
      </c>
      <c r="C11" s="108" t="s">
        <v>1414</v>
      </c>
      <c r="D11" s="658">
        <v>1350</v>
      </c>
      <c r="E11" s="3"/>
      <c r="F11" s="3"/>
    </row>
    <row r="12" spans="1:6" ht="30" customHeight="1" thickTop="1" thickBot="1">
      <c r="A12" s="208" t="s">
        <v>1415</v>
      </c>
      <c r="B12" s="106" t="s">
        <v>339</v>
      </c>
      <c r="C12" s="108" t="s">
        <v>1416</v>
      </c>
      <c r="D12" s="658">
        <v>1350</v>
      </c>
      <c r="E12" s="3"/>
      <c r="F12" s="3"/>
    </row>
    <row r="13" spans="1:6" ht="30" customHeight="1" thickTop="1" thickBot="1">
      <c r="A13" s="208" t="s">
        <v>1417</v>
      </c>
      <c r="B13" s="106" t="s">
        <v>339</v>
      </c>
      <c r="C13" s="108" t="s">
        <v>1418</v>
      </c>
      <c r="D13" s="658">
        <v>1350</v>
      </c>
      <c r="E13" s="3"/>
      <c r="F13" s="3"/>
    </row>
    <row r="14" spans="1:6" ht="30" customHeight="1" thickTop="1" thickBot="1">
      <c r="A14" s="208" t="s">
        <v>1419</v>
      </c>
      <c r="B14" s="106" t="s">
        <v>339</v>
      </c>
      <c r="C14" s="108" t="s">
        <v>1420</v>
      </c>
      <c r="D14" s="658">
        <v>1350</v>
      </c>
      <c r="E14" s="3"/>
      <c r="F14" s="3"/>
    </row>
    <row r="15" spans="1:6" ht="30" customHeight="1" thickTop="1" thickBot="1">
      <c r="A15" s="208" t="s">
        <v>1401</v>
      </c>
      <c r="B15" s="106" t="s">
        <v>339</v>
      </c>
      <c r="C15" s="108" t="s">
        <v>1944</v>
      </c>
      <c r="D15" s="658">
        <v>1350</v>
      </c>
      <c r="E15" s="3"/>
      <c r="F15" s="3"/>
    </row>
    <row r="16" spans="1:6" ht="30" customHeight="1" thickTop="1" thickBot="1">
      <c r="A16" s="208" t="s">
        <v>1311</v>
      </c>
      <c r="B16" s="106" t="s">
        <v>339</v>
      </c>
      <c r="C16" s="108" t="s">
        <v>1312</v>
      </c>
      <c r="D16" s="658">
        <v>1350</v>
      </c>
      <c r="E16" s="3"/>
      <c r="F16" s="3"/>
    </row>
    <row r="17" spans="1:6" ht="30" customHeight="1" thickTop="1" thickBot="1">
      <c r="A17" s="208" t="s">
        <v>1313</v>
      </c>
      <c r="B17" s="106" t="s">
        <v>339</v>
      </c>
      <c r="C17" s="108" t="s">
        <v>1314</v>
      </c>
      <c r="D17" s="658">
        <v>1350</v>
      </c>
      <c r="E17" s="3"/>
      <c r="F17" s="3"/>
    </row>
    <row r="18" spans="1:6" ht="30" customHeight="1" thickTop="1" thickBot="1">
      <c r="A18" s="208" t="s">
        <v>1315</v>
      </c>
      <c r="B18" s="106" t="s">
        <v>339</v>
      </c>
      <c r="C18" s="108" t="s">
        <v>1316</v>
      </c>
      <c r="D18" s="658">
        <v>1350</v>
      </c>
      <c r="E18" s="3"/>
      <c r="F18" s="3"/>
    </row>
    <row r="19" spans="1:6" ht="30" customHeight="1" thickTop="1" thickBot="1">
      <c r="A19" s="208" t="s">
        <v>1319</v>
      </c>
      <c r="B19" s="106" t="s">
        <v>339</v>
      </c>
      <c r="C19" s="108" t="s">
        <v>1320</v>
      </c>
      <c r="D19" s="658">
        <v>1350</v>
      </c>
      <c r="E19" s="3"/>
      <c r="F19" s="3"/>
    </row>
    <row r="20" spans="1:6" ht="30" customHeight="1" thickTop="1" thickBot="1">
      <c r="A20" s="208" t="s">
        <v>1491</v>
      </c>
      <c r="B20" s="106" t="s">
        <v>339</v>
      </c>
      <c r="C20" s="108" t="s">
        <v>1953</v>
      </c>
      <c r="D20" s="658">
        <v>1400</v>
      </c>
      <c r="E20" s="3"/>
      <c r="F20" s="3"/>
    </row>
    <row r="21" spans="1:6" ht="30" customHeight="1" thickTop="1" thickBot="1">
      <c r="A21" s="208" t="s">
        <v>1323</v>
      </c>
      <c r="B21" s="106" t="s">
        <v>339</v>
      </c>
      <c r="C21" s="108" t="s">
        <v>1324</v>
      </c>
      <c r="D21" s="658">
        <v>1400</v>
      </c>
      <c r="E21" s="3"/>
      <c r="F21" s="3"/>
    </row>
    <row r="22" spans="1:6" ht="30" customHeight="1" thickTop="1" thickBot="1">
      <c r="A22" s="208" t="s">
        <v>1474</v>
      </c>
      <c r="B22" s="106" t="s">
        <v>339</v>
      </c>
      <c r="C22" s="108" t="s">
        <v>1475</v>
      </c>
      <c r="D22" s="658">
        <v>1400</v>
      </c>
      <c r="E22" s="3"/>
      <c r="F22" s="3"/>
    </row>
    <row r="23" spans="1:6" ht="30" customHeight="1" thickTop="1" thickBot="1">
      <c r="A23" s="208" t="s">
        <v>1331</v>
      </c>
      <c r="B23" s="106" t="s">
        <v>339</v>
      </c>
      <c r="C23" s="108" t="s">
        <v>1332</v>
      </c>
      <c r="D23" s="658">
        <v>1430</v>
      </c>
      <c r="E23" s="3"/>
      <c r="F23" s="3"/>
    </row>
    <row r="24" spans="1:6" ht="30" customHeight="1" thickTop="1" thickBot="1">
      <c r="A24" s="208" t="s">
        <v>1353</v>
      </c>
      <c r="B24" s="106" t="s">
        <v>339</v>
      </c>
      <c r="C24" s="108" t="s">
        <v>1354</v>
      </c>
      <c r="D24" s="658">
        <v>1350</v>
      </c>
      <c r="E24" s="3"/>
      <c r="F24" s="3"/>
    </row>
    <row r="25" spans="1:6" ht="30" customHeight="1" thickTop="1" thickBot="1">
      <c r="A25" s="208" t="s">
        <v>1325</v>
      </c>
      <c r="B25" s="106" t="s">
        <v>339</v>
      </c>
      <c r="C25" s="108" t="s">
        <v>1326</v>
      </c>
      <c r="D25" s="658">
        <v>1350</v>
      </c>
      <c r="E25" s="3"/>
      <c r="F25" s="3"/>
    </row>
    <row r="26" spans="1:6" ht="30" customHeight="1" thickTop="1" thickBot="1">
      <c r="A26" s="208" t="s">
        <v>1330</v>
      </c>
      <c r="B26" s="106" t="s">
        <v>339</v>
      </c>
      <c r="C26" s="108" t="s">
        <v>1326</v>
      </c>
      <c r="D26" s="658">
        <v>1350</v>
      </c>
      <c r="E26" s="3"/>
      <c r="F26" s="3"/>
    </row>
    <row r="27" spans="1:6" ht="30" customHeight="1" thickTop="1" thickBot="1">
      <c r="A27" s="208" t="s">
        <v>1387</v>
      </c>
      <c r="B27" s="106" t="s">
        <v>339</v>
      </c>
      <c r="C27" s="108" t="s">
        <v>1388</v>
      </c>
      <c r="D27" s="658">
        <v>1350</v>
      </c>
      <c r="E27" s="3"/>
      <c r="F27" s="3"/>
    </row>
    <row r="28" spans="1:6" ht="30" customHeight="1" thickTop="1" thickBot="1">
      <c r="A28" s="208" t="s">
        <v>1333</v>
      </c>
      <c r="B28" s="106" t="s">
        <v>339</v>
      </c>
      <c r="C28" s="108" t="s">
        <v>1334</v>
      </c>
      <c r="D28" s="658">
        <v>1350</v>
      </c>
      <c r="E28" s="3"/>
      <c r="F28" s="3"/>
    </row>
    <row r="29" spans="1:6" ht="30" customHeight="1" thickTop="1" thickBot="1">
      <c r="A29" s="208" t="s">
        <v>1338</v>
      </c>
      <c r="B29" s="106" t="s">
        <v>339</v>
      </c>
      <c r="C29" s="108" t="s">
        <v>1339</v>
      </c>
      <c r="D29" s="658">
        <v>1350</v>
      </c>
      <c r="E29" s="3"/>
      <c r="F29" s="3"/>
    </row>
    <row r="30" spans="1:6" ht="30" customHeight="1" thickTop="1" thickBot="1">
      <c r="A30" s="208" t="s">
        <v>1336</v>
      </c>
      <c r="B30" s="106" t="s">
        <v>339</v>
      </c>
      <c r="C30" s="108" t="s">
        <v>1337</v>
      </c>
      <c r="D30" s="658">
        <v>1350</v>
      </c>
      <c r="E30" s="3"/>
      <c r="F30" s="3"/>
    </row>
    <row r="31" spans="1:6" ht="30" customHeight="1" thickTop="1" thickBot="1">
      <c r="A31" s="208" t="s">
        <v>1351</v>
      </c>
      <c r="B31" s="106" t="s">
        <v>339</v>
      </c>
      <c r="C31" s="108" t="s">
        <v>1352</v>
      </c>
      <c r="D31" s="658">
        <v>1350</v>
      </c>
      <c r="E31" s="3"/>
      <c r="F31" s="3"/>
    </row>
    <row r="32" spans="1:6" ht="30" customHeight="1" thickTop="1" thickBot="1">
      <c r="A32" s="208" t="s">
        <v>1340</v>
      </c>
      <c r="B32" s="106" t="s">
        <v>339</v>
      </c>
      <c r="C32" s="108" t="s">
        <v>1341</v>
      </c>
      <c r="D32" s="658">
        <v>1350</v>
      </c>
      <c r="E32" s="3"/>
      <c r="F32" s="3"/>
    </row>
    <row r="33" spans="1:6" ht="30" customHeight="1" thickTop="1" thickBot="1">
      <c r="A33" s="208" t="s">
        <v>1356</v>
      </c>
      <c r="B33" s="106" t="s">
        <v>339</v>
      </c>
      <c r="C33" s="108" t="s">
        <v>1341</v>
      </c>
      <c r="D33" s="658">
        <v>1350</v>
      </c>
      <c r="E33" s="3"/>
      <c r="F33" s="3"/>
    </row>
    <row r="34" spans="1:6" ht="30" customHeight="1" thickTop="1" thickBot="1">
      <c r="A34" s="208" t="s">
        <v>1357</v>
      </c>
      <c r="B34" s="106" t="s">
        <v>339</v>
      </c>
      <c r="C34" s="108" t="s">
        <v>1358</v>
      </c>
      <c r="D34" s="658">
        <v>1350</v>
      </c>
      <c r="E34" s="3"/>
      <c r="F34" s="3"/>
    </row>
    <row r="35" spans="1:6" ht="30" customHeight="1" thickTop="1" thickBot="1">
      <c r="A35" s="208" t="s">
        <v>1407</v>
      </c>
      <c r="B35" s="106" t="s">
        <v>339</v>
      </c>
      <c r="C35" s="108" t="s">
        <v>1948</v>
      </c>
      <c r="D35" s="658">
        <v>1350</v>
      </c>
      <c r="E35" s="3"/>
      <c r="F35" s="3"/>
    </row>
    <row r="36" spans="1:6" ht="30" customHeight="1" thickTop="1" thickBot="1">
      <c r="A36" s="208" t="s">
        <v>1488</v>
      </c>
      <c r="B36" s="106" t="s">
        <v>339</v>
      </c>
      <c r="C36" s="108" t="s">
        <v>1489</v>
      </c>
      <c r="D36" s="658">
        <v>1350</v>
      </c>
      <c r="E36" s="3"/>
      <c r="F36" s="3"/>
    </row>
    <row r="37" spans="1:6" ht="30" customHeight="1" thickTop="1" thickBot="1">
      <c r="A37" s="208" t="s">
        <v>1469</v>
      </c>
      <c r="B37" s="106" t="s">
        <v>339</v>
      </c>
      <c r="C37" s="108" t="s">
        <v>1470</v>
      </c>
      <c r="D37" s="658">
        <v>1350</v>
      </c>
      <c r="E37" s="3"/>
      <c r="F37" s="3"/>
    </row>
    <row r="38" spans="1:6" ht="30" customHeight="1" thickTop="1" thickBot="1">
      <c r="A38" s="208" t="s">
        <v>1348</v>
      </c>
      <c r="B38" s="106" t="s">
        <v>339</v>
      </c>
      <c r="C38" s="108" t="s">
        <v>1349</v>
      </c>
      <c r="D38" s="658">
        <v>1350</v>
      </c>
      <c r="E38" s="3"/>
      <c r="F38" s="3"/>
    </row>
    <row r="39" spans="1:6" ht="30" customHeight="1" thickTop="1" thickBot="1">
      <c r="A39" s="208" t="s">
        <v>1305</v>
      </c>
      <c r="B39" s="106" t="s">
        <v>1307</v>
      </c>
      <c r="C39" s="108" t="s">
        <v>1364</v>
      </c>
      <c r="D39" s="658">
        <v>1350</v>
      </c>
      <c r="E39" s="3"/>
      <c r="F39" s="3"/>
    </row>
    <row r="40" spans="1:6" ht="30" customHeight="1" thickTop="1" thickBot="1">
      <c r="A40" s="208" t="s">
        <v>1345</v>
      </c>
      <c r="B40" s="106" t="s">
        <v>339</v>
      </c>
      <c r="C40" s="108" t="s">
        <v>1346</v>
      </c>
      <c r="D40" s="658">
        <v>1350</v>
      </c>
      <c r="E40" s="3"/>
      <c r="F40" s="3"/>
    </row>
    <row r="41" spans="1:6" ht="30" customHeight="1" thickTop="1" thickBot="1">
      <c r="A41" s="208" t="s">
        <v>1343</v>
      </c>
      <c r="B41" s="106" t="s">
        <v>339</v>
      </c>
      <c r="C41" s="108" t="s">
        <v>1344</v>
      </c>
      <c r="D41" s="658">
        <v>1350</v>
      </c>
      <c r="E41" s="3"/>
      <c r="F41" s="3"/>
    </row>
    <row r="42" spans="1:6" ht="30" customHeight="1" thickTop="1" thickBot="1">
      <c r="A42" s="208" t="s">
        <v>1476</v>
      </c>
      <c r="B42" s="106" t="s">
        <v>339</v>
      </c>
      <c r="C42" s="108" t="s">
        <v>1344</v>
      </c>
      <c r="D42" s="658">
        <v>1350</v>
      </c>
      <c r="E42" s="3"/>
      <c r="F42" s="3"/>
    </row>
    <row r="43" spans="1:6" ht="30" customHeight="1" thickTop="1" thickBot="1">
      <c r="A43" s="208" t="s">
        <v>1317</v>
      </c>
      <c r="B43" s="106" t="s">
        <v>339</v>
      </c>
      <c r="C43" s="108" t="s">
        <v>1318</v>
      </c>
      <c r="D43" s="658">
        <v>1350</v>
      </c>
      <c r="E43" s="3"/>
      <c r="F43" s="3"/>
    </row>
    <row r="44" spans="1:6" ht="30" customHeight="1" thickTop="1" thickBot="1">
      <c r="A44" s="208" t="s">
        <v>1471</v>
      </c>
      <c r="B44" s="106" t="s">
        <v>339</v>
      </c>
      <c r="C44" s="108" t="s">
        <v>1318</v>
      </c>
      <c r="D44" s="658">
        <v>1350</v>
      </c>
      <c r="E44" s="3"/>
      <c r="F44" s="3"/>
    </row>
    <row r="45" spans="1:6" ht="30" customHeight="1" thickTop="1" thickBot="1">
      <c r="A45" s="208" t="s">
        <v>1362</v>
      </c>
      <c r="B45" s="106" t="s">
        <v>339</v>
      </c>
      <c r="C45" s="108" t="s">
        <v>1363</v>
      </c>
      <c r="D45" s="658">
        <v>1350</v>
      </c>
      <c r="E45" s="3"/>
      <c r="F45" s="3"/>
    </row>
    <row r="46" spans="1:6" ht="30" customHeight="1" thickTop="1" thickBot="1">
      <c r="A46" s="208" t="s">
        <v>1371</v>
      </c>
      <c r="B46" s="106" t="s">
        <v>339</v>
      </c>
      <c r="C46" s="108" t="s">
        <v>1372</v>
      </c>
      <c r="D46" s="658">
        <v>1350</v>
      </c>
      <c r="E46" s="3"/>
      <c r="F46" s="3"/>
    </row>
    <row r="47" spans="1:6" ht="30" customHeight="1" thickTop="1" thickBot="1">
      <c r="A47" s="208" t="s">
        <v>1375</v>
      </c>
      <c r="B47" s="106" t="s">
        <v>339</v>
      </c>
      <c r="C47" s="108" t="s">
        <v>1376</v>
      </c>
      <c r="D47" s="658">
        <v>1350</v>
      </c>
      <c r="E47" s="3"/>
      <c r="F47" s="3"/>
    </row>
    <row r="48" spans="1:6" ht="30" customHeight="1" thickTop="1" thickBot="1">
      <c r="A48" s="208" t="s">
        <v>1367</v>
      </c>
      <c r="B48" s="106" t="s">
        <v>1307</v>
      </c>
      <c r="C48" s="108" t="s">
        <v>1368</v>
      </c>
      <c r="D48" s="658">
        <v>1350</v>
      </c>
      <c r="E48" s="3"/>
      <c r="F48" s="3"/>
    </row>
    <row r="49" spans="1:6" ht="30" customHeight="1" thickTop="1" thickBot="1">
      <c r="A49" s="208" t="s">
        <v>1365</v>
      </c>
      <c r="B49" s="106" t="s">
        <v>339</v>
      </c>
      <c r="C49" s="108" t="s">
        <v>1366</v>
      </c>
      <c r="D49" s="658">
        <v>1350</v>
      </c>
      <c r="E49" s="3"/>
      <c r="F49" s="3"/>
    </row>
    <row r="50" spans="1:6" ht="30" customHeight="1" thickTop="1" thickBot="1">
      <c r="A50" s="208" t="s">
        <v>1369</v>
      </c>
      <c r="B50" s="106" t="s">
        <v>339</v>
      </c>
      <c r="C50" s="108" t="s">
        <v>1370</v>
      </c>
      <c r="D50" s="658">
        <v>1350</v>
      </c>
      <c r="E50" s="3"/>
      <c r="F50" s="3"/>
    </row>
    <row r="51" spans="1:6" ht="30" customHeight="1" thickTop="1" thickBot="1">
      <c r="A51" s="208" t="s">
        <v>1398</v>
      </c>
      <c r="B51" s="106" t="s">
        <v>1390</v>
      </c>
      <c r="C51" s="108" t="s">
        <v>1399</v>
      </c>
      <c r="D51" s="658">
        <v>1350</v>
      </c>
      <c r="E51" s="3"/>
      <c r="F51" s="3"/>
    </row>
    <row r="52" spans="1:6" ht="30" customHeight="1" thickTop="1" thickBot="1">
      <c r="A52" s="208" t="s">
        <v>1400</v>
      </c>
      <c r="B52" s="106" t="s">
        <v>1390</v>
      </c>
      <c r="C52" s="108" t="s">
        <v>1399</v>
      </c>
      <c r="D52" s="658">
        <v>1350</v>
      </c>
      <c r="E52" s="3"/>
      <c r="F52" s="3"/>
    </row>
    <row r="53" spans="1:6" ht="30" customHeight="1" thickTop="1" thickBot="1">
      <c r="A53" s="208" t="s">
        <v>1373</v>
      </c>
      <c r="B53" s="106" t="s">
        <v>339</v>
      </c>
      <c r="C53" s="108" t="s">
        <v>1374</v>
      </c>
      <c r="D53" s="658">
        <v>1350</v>
      </c>
      <c r="E53" s="3"/>
      <c r="F53" s="3"/>
    </row>
    <row r="54" spans="1:6" ht="30" customHeight="1" thickTop="1" thickBot="1">
      <c r="A54" s="208" t="s">
        <v>1377</v>
      </c>
      <c r="B54" s="106" t="s">
        <v>339</v>
      </c>
      <c r="C54" s="108" t="s">
        <v>1378</v>
      </c>
      <c r="D54" s="658">
        <v>1390</v>
      </c>
      <c r="E54" s="3"/>
      <c r="F54" s="3"/>
    </row>
    <row r="55" spans="1:6" ht="30" customHeight="1" thickTop="1" thickBot="1">
      <c r="A55" s="208" t="s">
        <v>1462</v>
      </c>
      <c r="B55" s="106" t="s">
        <v>339</v>
      </c>
      <c r="C55" s="108" t="s">
        <v>2135</v>
      </c>
      <c r="D55" s="658">
        <v>1390</v>
      </c>
      <c r="E55" s="3"/>
      <c r="F55" s="3"/>
    </row>
    <row r="56" spans="1:6" ht="30" customHeight="1" thickTop="1" thickBot="1">
      <c r="A56" s="208" t="s">
        <v>1463</v>
      </c>
      <c r="B56" s="106" t="s">
        <v>339</v>
      </c>
      <c r="C56" s="108" t="s">
        <v>2136</v>
      </c>
      <c r="D56" s="658">
        <v>1390</v>
      </c>
      <c r="E56" s="3"/>
      <c r="F56" s="3"/>
    </row>
    <row r="57" spans="1:6" ht="30" customHeight="1" thickTop="1" thickBot="1">
      <c r="A57" s="208" t="s">
        <v>1464</v>
      </c>
      <c r="B57" s="106" t="s">
        <v>339</v>
      </c>
      <c r="C57" s="108" t="s">
        <v>2137</v>
      </c>
      <c r="D57" s="658">
        <v>1390</v>
      </c>
      <c r="E57" s="3"/>
      <c r="F57" s="3"/>
    </row>
    <row r="58" spans="1:6" ht="30" customHeight="1" thickTop="1" thickBot="1">
      <c r="A58" s="208" t="s">
        <v>1441</v>
      </c>
      <c r="B58" s="106" t="s">
        <v>339</v>
      </c>
      <c r="C58" s="108" t="s">
        <v>1951</v>
      </c>
      <c r="D58" s="658">
        <v>1390</v>
      </c>
      <c r="E58" s="3"/>
      <c r="F58" s="3"/>
    </row>
    <row r="59" spans="1:6" ht="30" customHeight="1" thickTop="1" thickBot="1">
      <c r="A59" s="208" t="s">
        <v>1379</v>
      </c>
      <c r="B59" s="106" t="s">
        <v>339</v>
      </c>
      <c r="C59" s="108" t="s">
        <v>1380</v>
      </c>
      <c r="D59" s="658">
        <v>1390</v>
      </c>
      <c r="E59" s="3"/>
      <c r="F59" s="3"/>
    </row>
    <row r="60" spans="1:6" ht="30" customHeight="1" thickTop="1" thickBot="1">
      <c r="A60" s="208" t="s">
        <v>1460</v>
      </c>
      <c r="B60" s="106" t="s">
        <v>339</v>
      </c>
      <c r="C60" s="108" t="s">
        <v>1461</v>
      </c>
      <c r="D60" s="658">
        <v>1390</v>
      </c>
      <c r="E60" s="3"/>
      <c r="F60" s="3"/>
    </row>
    <row r="61" spans="1:6" ht="30" customHeight="1" thickTop="1" thickBot="1">
      <c r="A61" s="208" t="s">
        <v>1446</v>
      </c>
      <c r="B61" s="106" t="s">
        <v>339</v>
      </c>
      <c r="C61" s="108" t="s">
        <v>1447</v>
      </c>
      <c r="D61" s="658">
        <v>1390</v>
      </c>
      <c r="E61" s="3"/>
      <c r="F61" s="3"/>
    </row>
    <row r="62" spans="1:6" ht="30" customHeight="1" thickTop="1" thickBot="1">
      <c r="A62" s="208" t="s">
        <v>1453</v>
      </c>
      <c r="B62" s="106" t="s">
        <v>339</v>
      </c>
      <c r="C62" s="108" t="s">
        <v>1454</v>
      </c>
      <c r="D62" s="658">
        <v>1390</v>
      </c>
      <c r="E62" s="3"/>
      <c r="F62" s="3"/>
    </row>
    <row r="63" spans="1:6" ht="30" customHeight="1" thickTop="1" thickBot="1">
      <c r="A63" s="208" t="s">
        <v>1457</v>
      </c>
      <c r="B63" s="106" t="s">
        <v>339</v>
      </c>
      <c r="C63" s="108" t="s">
        <v>1458</v>
      </c>
      <c r="D63" s="658">
        <v>1390</v>
      </c>
      <c r="E63" s="3"/>
      <c r="F63" s="3"/>
    </row>
    <row r="64" spans="1:6" ht="30" customHeight="1" thickTop="1" thickBot="1">
      <c r="A64" s="208" t="s">
        <v>1444</v>
      </c>
      <c r="B64" s="106" t="s">
        <v>339</v>
      </c>
      <c r="C64" s="108" t="s">
        <v>1445</v>
      </c>
      <c r="D64" s="658">
        <v>1390</v>
      </c>
      <c r="E64" s="3"/>
      <c r="F64" s="3"/>
    </row>
    <row r="65" spans="1:6" ht="30" customHeight="1" thickTop="1" thickBot="1">
      <c r="A65" s="208" t="s">
        <v>1381</v>
      </c>
      <c r="B65" s="106" t="s">
        <v>339</v>
      </c>
      <c r="C65" s="108" t="s">
        <v>1382</v>
      </c>
      <c r="D65" s="658">
        <v>1390</v>
      </c>
      <c r="E65" s="3"/>
      <c r="F65" s="3"/>
    </row>
    <row r="66" spans="1:6" ht="30" customHeight="1" thickTop="1" thickBot="1">
      <c r="A66" s="208" t="s">
        <v>1451</v>
      </c>
      <c r="B66" s="106" t="s">
        <v>339</v>
      </c>
      <c r="C66" s="108" t="s">
        <v>1452</v>
      </c>
      <c r="D66" s="658">
        <v>1390</v>
      </c>
      <c r="E66" s="3"/>
      <c r="F66" s="3"/>
    </row>
    <row r="67" spans="1:6" ht="30" customHeight="1" thickTop="1" thickBot="1">
      <c r="A67" s="208" t="s">
        <v>1455</v>
      </c>
      <c r="B67" s="106" t="s">
        <v>339</v>
      </c>
      <c r="C67" s="108" t="s">
        <v>1456</v>
      </c>
      <c r="D67" s="658">
        <v>1390</v>
      </c>
      <c r="E67" s="3"/>
      <c r="F67" s="3"/>
    </row>
    <row r="68" spans="1:6" ht="30" customHeight="1" thickTop="1" thickBot="1">
      <c r="A68" s="208" t="s">
        <v>1427</v>
      </c>
      <c r="B68" s="106" t="s">
        <v>339</v>
      </c>
      <c r="C68" s="108" t="s">
        <v>1428</v>
      </c>
      <c r="D68" s="658">
        <v>1390</v>
      </c>
      <c r="E68" s="3"/>
      <c r="F68" s="3"/>
    </row>
    <row r="69" spans="1:6" ht="30" customHeight="1" thickTop="1" thickBot="1">
      <c r="A69" s="208" t="s">
        <v>1467</v>
      </c>
      <c r="B69" s="106" t="s">
        <v>339</v>
      </c>
      <c r="C69" s="108" t="s">
        <v>2139</v>
      </c>
      <c r="D69" s="658">
        <v>1390</v>
      </c>
      <c r="E69" s="3"/>
      <c r="F69" s="3"/>
    </row>
    <row r="70" spans="1:6" ht="30" customHeight="1" thickTop="1" thickBot="1">
      <c r="A70" s="208" t="s">
        <v>1468</v>
      </c>
      <c r="B70" s="106" t="s">
        <v>339</v>
      </c>
      <c r="C70" s="108" t="s">
        <v>2140</v>
      </c>
      <c r="D70" s="658">
        <v>1390</v>
      </c>
      <c r="E70" s="3"/>
      <c r="F70" s="3"/>
    </row>
    <row r="71" spans="1:6" ht="30" customHeight="1" thickTop="1" thickBot="1">
      <c r="A71" s="208" t="s">
        <v>1465</v>
      </c>
      <c r="B71" s="106" t="s">
        <v>339</v>
      </c>
      <c r="C71" s="108" t="s">
        <v>2141</v>
      </c>
      <c r="D71" s="658">
        <v>1390</v>
      </c>
      <c r="E71" s="3"/>
      <c r="F71" s="3"/>
    </row>
    <row r="72" spans="1:6" ht="30" customHeight="1" thickTop="1" thickBot="1">
      <c r="A72" s="208" t="s">
        <v>1466</v>
      </c>
      <c r="B72" s="106" t="s">
        <v>339</v>
      </c>
      <c r="C72" s="108" t="s">
        <v>2142</v>
      </c>
      <c r="D72" s="658">
        <v>1390</v>
      </c>
      <c r="E72" s="3"/>
      <c r="F72" s="3"/>
    </row>
    <row r="73" spans="1:6" ht="30" customHeight="1" thickTop="1" thickBot="1">
      <c r="A73" s="208" t="s">
        <v>1434</v>
      </c>
      <c r="B73" s="106" t="s">
        <v>339</v>
      </c>
      <c r="C73" s="108" t="s">
        <v>1435</v>
      </c>
      <c r="D73" s="658">
        <v>1390</v>
      </c>
      <c r="E73" s="3"/>
      <c r="F73" s="3"/>
    </row>
    <row r="74" spans="1:6" ht="30" customHeight="1" thickTop="1" thickBot="1">
      <c r="A74" s="208" t="s">
        <v>1433</v>
      </c>
      <c r="B74" s="106" t="s">
        <v>339</v>
      </c>
      <c r="C74" s="108" t="s">
        <v>1950</v>
      </c>
      <c r="D74" s="658">
        <v>1390</v>
      </c>
      <c r="E74" s="3"/>
      <c r="F74" s="3"/>
    </row>
    <row r="75" spans="1:6" ht="30" customHeight="1" thickTop="1" thickBot="1">
      <c r="A75" s="208" t="s">
        <v>1431</v>
      </c>
      <c r="B75" s="106" t="s">
        <v>339</v>
      </c>
      <c r="C75" s="108" t="s">
        <v>1432</v>
      </c>
      <c r="D75" s="658">
        <v>1390</v>
      </c>
      <c r="E75" s="3"/>
      <c r="F75" s="3"/>
    </row>
    <row r="76" spans="1:6" ht="30" customHeight="1" thickTop="1" thickBot="1">
      <c r="A76" s="208" t="s">
        <v>1459</v>
      </c>
      <c r="B76" s="106" t="s">
        <v>339</v>
      </c>
      <c r="C76" s="108" t="s">
        <v>2134</v>
      </c>
      <c r="D76" s="658">
        <v>1390</v>
      </c>
      <c r="E76" s="3"/>
      <c r="F76" s="3"/>
    </row>
    <row r="77" spans="1:6" ht="30" customHeight="1" thickTop="1" thickBot="1">
      <c r="A77" s="208" t="s">
        <v>1437</v>
      </c>
      <c r="B77" s="106" t="s">
        <v>339</v>
      </c>
      <c r="C77" s="108" t="s">
        <v>1438</v>
      </c>
      <c r="D77" s="658">
        <v>1390</v>
      </c>
      <c r="E77" s="3"/>
      <c r="F77" s="3"/>
    </row>
    <row r="78" spans="1:6" ht="30" customHeight="1" thickTop="1" thickBot="1">
      <c r="A78" s="208" t="s">
        <v>1439</v>
      </c>
      <c r="B78" s="106" t="s">
        <v>339</v>
      </c>
      <c r="C78" s="108" t="s">
        <v>1440</v>
      </c>
      <c r="D78" s="658">
        <v>1390</v>
      </c>
      <c r="E78" s="3"/>
      <c r="F78" s="3"/>
    </row>
    <row r="79" spans="1:6" ht="30" customHeight="1" thickTop="1" thickBot="1">
      <c r="A79" s="208" t="s">
        <v>1442</v>
      </c>
      <c r="B79" s="106" t="s">
        <v>339</v>
      </c>
      <c r="C79" s="108" t="s">
        <v>1443</v>
      </c>
      <c r="D79" s="658">
        <v>1390</v>
      </c>
      <c r="E79" s="3"/>
      <c r="F79" s="3"/>
    </row>
    <row r="80" spans="1:6" ht="30" customHeight="1" thickTop="1" thickBot="1">
      <c r="A80" s="208" t="s">
        <v>1421</v>
      </c>
      <c r="B80" s="106" t="s">
        <v>339</v>
      </c>
      <c r="C80" s="108" t="s">
        <v>1422</v>
      </c>
      <c r="D80" s="658">
        <v>1390</v>
      </c>
      <c r="E80" s="3"/>
      <c r="F80" s="3"/>
    </row>
    <row r="81" spans="1:6" ht="30" customHeight="1" thickTop="1" thickBot="1">
      <c r="A81" s="208" t="s">
        <v>1425</v>
      </c>
      <c r="B81" s="106" t="s">
        <v>339</v>
      </c>
      <c r="C81" s="108" t="s">
        <v>1426</v>
      </c>
      <c r="D81" s="658">
        <v>1390</v>
      </c>
      <c r="E81" s="3"/>
      <c r="F81" s="3"/>
    </row>
    <row r="82" spans="1:6" ht="30" customHeight="1" thickTop="1" thickBot="1">
      <c r="A82" s="208" t="s">
        <v>1429</v>
      </c>
      <c r="B82" s="106" t="s">
        <v>339</v>
      </c>
      <c r="C82" s="108" t="s">
        <v>1430</v>
      </c>
      <c r="D82" s="658">
        <v>1390</v>
      </c>
      <c r="E82" s="3"/>
      <c r="F82" s="3"/>
    </row>
    <row r="83" spans="1:6" ht="30" customHeight="1" thickTop="1" thickBot="1">
      <c r="A83" s="208" t="s">
        <v>1423</v>
      </c>
      <c r="B83" s="106" t="s">
        <v>339</v>
      </c>
      <c r="C83" s="108" t="s">
        <v>1424</v>
      </c>
      <c r="D83" s="658">
        <v>1390</v>
      </c>
      <c r="E83" s="3"/>
      <c r="F83" s="3"/>
    </row>
    <row r="84" spans="1:6" ht="30" customHeight="1" thickTop="1" thickBot="1">
      <c r="A84" s="208" t="s">
        <v>1389</v>
      </c>
      <c r="B84" s="106" t="s">
        <v>339</v>
      </c>
      <c r="C84" s="108" t="s">
        <v>1391</v>
      </c>
      <c r="D84" s="658">
        <v>1350</v>
      </c>
      <c r="E84" s="3"/>
      <c r="F84" s="3"/>
    </row>
    <row r="85" spans="1:6" ht="30" customHeight="1" thickTop="1" thickBot="1">
      <c r="A85" s="208" t="s">
        <v>1392</v>
      </c>
      <c r="B85" s="106" t="s">
        <v>339</v>
      </c>
      <c r="C85" s="108" t="s">
        <v>1943</v>
      </c>
      <c r="D85" s="658">
        <v>1350</v>
      </c>
      <c r="E85" s="3"/>
      <c r="F85" s="3"/>
    </row>
    <row r="86" spans="1:6" ht="30" customHeight="1" thickTop="1" thickBot="1">
      <c r="A86" s="208" t="s">
        <v>1393</v>
      </c>
      <c r="B86" s="106" t="s">
        <v>1390</v>
      </c>
      <c r="C86" s="108" t="s">
        <v>1394</v>
      </c>
      <c r="D86" s="658">
        <v>1350</v>
      </c>
      <c r="E86" s="3"/>
      <c r="F86" s="3"/>
    </row>
    <row r="87" spans="1:6" ht="30" customHeight="1" thickTop="1" thickBot="1">
      <c r="A87" s="208" t="s">
        <v>1395</v>
      </c>
      <c r="B87" s="106" t="s">
        <v>339</v>
      </c>
      <c r="C87" s="108" t="s">
        <v>1396</v>
      </c>
      <c r="D87" s="658">
        <v>1350</v>
      </c>
      <c r="E87" s="3"/>
      <c r="F87" s="3"/>
    </row>
    <row r="88" spans="1:6" ht="30" customHeight="1" thickTop="1" thickBot="1">
      <c r="A88" s="208" t="s">
        <v>1397</v>
      </c>
      <c r="B88" s="106" t="s">
        <v>339</v>
      </c>
      <c r="C88" s="108" t="s">
        <v>1396</v>
      </c>
      <c r="D88" s="658">
        <v>1350</v>
      </c>
      <c r="E88" s="3"/>
      <c r="F88" s="3"/>
    </row>
    <row r="89" spans="1:6" ht="30" customHeight="1" thickTop="1" thickBot="1">
      <c r="A89" s="208" t="s">
        <v>1327</v>
      </c>
      <c r="B89" s="106" t="s">
        <v>339</v>
      </c>
      <c r="C89" s="108" t="s">
        <v>1936</v>
      </c>
      <c r="D89" s="658">
        <v>1350</v>
      </c>
      <c r="E89" s="3"/>
      <c r="F89" s="3"/>
    </row>
    <row r="90" spans="1:6" ht="30" customHeight="1" thickTop="1" thickBot="1">
      <c r="A90" s="208" t="s">
        <v>1449</v>
      </c>
      <c r="B90" s="106" t="s">
        <v>339</v>
      </c>
      <c r="C90" s="108" t="s">
        <v>1450</v>
      </c>
      <c r="D90" s="658">
        <v>1350</v>
      </c>
      <c r="E90" s="3"/>
      <c r="F90" s="3"/>
    </row>
    <row r="91" spans="1:6" ht="30" customHeight="1" thickTop="1" thickBot="1">
      <c r="A91" s="208" t="s">
        <v>1328</v>
      </c>
      <c r="B91" s="106" t="s">
        <v>339</v>
      </c>
      <c r="C91" s="108" t="s">
        <v>1329</v>
      </c>
      <c r="D91" s="658">
        <v>1350</v>
      </c>
      <c r="E91" s="3"/>
      <c r="F91" s="3"/>
    </row>
    <row r="92" spans="1:6" ht="30" customHeight="1" thickTop="1" thickBot="1">
      <c r="A92" s="208" t="s">
        <v>1361</v>
      </c>
      <c r="B92" s="106" t="s">
        <v>339</v>
      </c>
      <c r="C92" s="108" t="s">
        <v>1942</v>
      </c>
      <c r="D92" s="658">
        <v>1350</v>
      </c>
      <c r="E92" s="3"/>
      <c r="F92" s="3"/>
    </row>
    <row r="93" spans="1:6" ht="30" customHeight="1" thickTop="1" thickBot="1">
      <c r="A93" s="208" t="s">
        <v>1492</v>
      </c>
      <c r="B93" s="106" t="s">
        <v>1490</v>
      </c>
      <c r="C93" s="108" t="s">
        <v>1954</v>
      </c>
      <c r="D93" s="658">
        <v>53.739686336201252</v>
      </c>
      <c r="E93" s="3"/>
      <c r="F93" s="3"/>
    </row>
    <row r="94" spans="1:6" ht="30" customHeight="1" thickTop="1" thickBot="1">
      <c r="A94" s="208" t="s">
        <v>1483</v>
      </c>
      <c r="B94" s="106" t="s">
        <v>92</v>
      </c>
      <c r="C94" s="108" t="s">
        <v>1952</v>
      </c>
      <c r="D94" s="658">
        <v>445000</v>
      </c>
      <c r="E94" s="3"/>
      <c r="F94" s="3"/>
    </row>
    <row r="95" spans="1:6" ht="30" customHeight="1" thickTop="1" thickBot="1">
      <c r="A95" s="208" t="s">
        <v>1306</v>
      </c>
      <c r="B95" s="106" t="s">
        <v>1307</v>
      </c>
      <c r="C95" s="108" t="s">
        <v>1308</v>
      </c>
      <c r="D95" s="658">
        <v>610</v>
      </c>
      <c r="E95" s="3"/>
      <c r="F95" s="3"/>
    </row>
    <row r="96" spans="1:6" ht="30" customHeight="1" thickTop="1" thickBot="1">
      <c r="A96" s="208" t="s">
        <v>1715</v>
      </c>
      <c r="B96" s="106" t="s">
        <v>339</v>
      </c>
      <c r="C96" s="108" t="s">
        <v>1935</v>
      </c>
      <c r="D96" s="658">
        <v>1350</v>
      </c>
      <c r="E96" s="3"/>
      <c r="F96" s="3"/>
    </row>
    <row r="97" spans="1:6" ht="30" customHeight="1" thickTop="1" thickBot="1">
      <c r="A97" s="208" t="s">
        <v>1496</v>
      </c>
      <c r="B97" s="106" t="s">
        <v>339</v>
      </c>
      <c r="C97" s="108" t="s">
        <v>1495</v>
      </c>
      <c r="D97" s="658">
        <v>1350</v>
      </c>
      <c r="E97" s="3"/>
      <c r="F97" s="3"/>
    </row>
    <row r="98" spans="1:6" ht="30" customHeight="1" thickTop="1" thickBot="1">
      <c r="A98" s="208" t="s">
        <v>1321</v>
      </c>
      <c r="B98" s="106" t="s">
        <v>92</v>
      </c>
      <c r="C98" s="108" t="s">
        <v>1322</v>
      </c>
      <c r="D98" s="658">
        <v>16427.033442451873</v>
      </c>
      <c r="E98" s="3"/>
      <c r="F98" s="3"/>
    </row>
    <row r="99" spans="1:6" ht="30" customHeight="1" thickTop="1" thickBot="1">
      <c r="A99" s="208" t="s">
        <v>1335</v>
      </c>
      <c r="B99" s="106" t="s">
        <v>339</v>
      </c>
      <c r="C99" s="108" t="s">
        <v>1937</v>
      </c>
      <c r="D99" s="658">
        <v>1350</v>
      </c>
      <c r="E99" s="3"/>
      <c r="F99" s="3"/>
    </row>
    <row r="100" spans="1:6" ht="30" customHeight="1" thickTop="1" thickBot="1">
      <c r="A100" s="208" t="s">
        <v>1404</v>
      </c>
      <c r="B100" s="106" t="s">
        <v>1390</v>
      </c>
      <c r="C100" s="108" t="s">
        <v>1947</v>
      </c>
      <c r="D100" s="658">
        <v>1390</v>
      </c>
      <c r="E100" s="3"/>
      <c r="F100" s="3"/>
    </row>
    <row r="101" spans="1:6" ht="30" customHeight="1" thickTop="1" thickBot="1">
      <c r="A101" s="208" t="s">
        <v>1477</v>
      </c>
      <c r="B101" s="106" t="s">
        <v>339</v>
      </c>
      <c r="C101" s="108" t="s">
        <v>1478</v>
      </c>
      <c r="D101" s="658">
        <v>1350</v>
      </c>
      <c r="E101" s="3"/>
      <c r="F101" s="3"/>
    </row>
    <row r="102" spans="1:6" ht="30" customHeight="1" thickTop="1" thickBot="1">
      <c r="A102" s="208" t="s">
        <v>1479</v>
      </c>
      <c r="B102" s="106" t="s">
        <v>141</v>
      </c>
      <c r="C102" s="108" t="s">
        <v>1480</v>
      </c>
      <c r="D102" s="658">
        <v>98591.686594864048</v>
      </c>
      <c r="E102" s="3"/>
      <c r="F102" s="3"/>
    </row>
    <row r="103" spans="1:6" ht="30" customHeight="1" thickTop="1" thickBot="1">
      <c r="A103" s="208" t="s">
        <v>1411</v>
      </c>
      <c r="B103" s="106" t="s">
        <v>344</v>
      </c>
      <c r="C103" s="108" t="s">
        <v>1412</v>
      </c>
      <c r="D103" s="658">
        <v>247.5</v>
      </c>
      <c r="E103" s="3"/>
      <c r="F103" s="3"/>
    </row>
    <row r="104" spans="1:6" ht="30" customHeight="1" thickTop="1" thickBot="1">
      <c r="A104" s="208" t="s">
        <v>1409</v>
      </c>
      <c r="B104" s="106" t="s">
        <v>344</v>
      </c>
      <c r="C104" s="108" t="s">
        <v>1410</v>
      </c>
      <c r="D104" s="658">
        <v>247.5</v>
      </c>
      <c r="E104" s="3"/>
      <c r="F104" s="3"/>
    </row>
    <row r="105" spans="1:6" ht="30" customHeight="1" thickTop="1" thickBot="1">
      <c r="A105" s="208" t="s">
        <v>1359</v>
      </c>
      <c r="B105" s="106" t="s">
        <v>339</v>
      </c>
      <c r="C105" s="108" t="s">
        <v>1360</v>
      </c>
      <c r="D105" s="658">
        <v>1475</v>
      </c>
      <c r="E105" s="3"/>
      <c r="F105" s="3"/>
    </row>
    <row r="106" spans="1:6" ht="30" customHeight="1" thickTop="1" thickBot="1">
      <c r="A106" s="208" t="s">
        <v>1486</v>
      </c>
      <c r="B106" s="106" t="s">
        <v>92</v>
      </c>
      <c r="C106" s="108" t="s">
        <v>1487</v>
      </c>
      <c r="D106" s="658">
        <v>92000</v>
      </c>
      <c r="E106" s="3"/>
      <c r="F106" s="3"/>
    </row>
    <row r="107" spans="1:6" ht="30" customHeight="1" thickTop="1" thickBot="1">
      <c r="A107" s="208" t="s">
        <v>1385</v>
      </c>
      <c r="B107" s="106" t="s">
        <v>339</v>
      </c>
      <c r="C107" s="108" t="s">
        <v>1386</v>
      </c>
      <c r="D107" s="658">
        <v>1350</v>
      </c>
      <c r="E107" s="3"/>
      <c r="F107" s="3"/>
    </row>
    <row r="108" spans="1:6" ht="30" customHeight="1" thickTop="1" thickBot="1">
      <c r="A108" s="208" t="s">
        <v>1347</v>
      </c>
      <c r="B108" s="106" t="s">
        <v>339</v>
      </c>
      <c r="C108" s="108" t="s">
        <v>1939</v>
      </c>
      <c r="D108" s="658">
        <v>1350</v>
      </c>
      <c r="E108" s="3"/>
      <c r="F108" s="3"/>
    </row>
    <row r="109" spans="1:6" ht="30" customHeight="1" thickTop="1" thickBot="1">
      <c r="A109" s="208" t="s">
        <v>1342</v>
      </c>
      <c r="B109" s="106" t="s">
        <v>339</v>
      </c>
      <c r="C109" s="108" t="s">
        <v>1938</v>
      </c>
      <c r="D109" s="658">
        <v>1350</v>
      </c>
      <c r="E109" s="3"/>
      <c r="F109" s="3"/>
    </row>
    <row r="110" spans="1:6" ht="30" customHeight="1" thickTop="1" thickBot="1">
      <c r="A110" s="208" t="s">
        <v>1481</v>
      </c>
      <c r="B110" s="106" t="s">
        <v>339</v>
      </c>
      <c r="C110" s="108" t="s">
        <v>1482</v>
      </c>
      <c r="D110" s="658">
        <v>1350</v>
      </c>
      <c r="E110" s="3"/>
      <c r="F110" s="3"/>
    </row>
    <row r="111" spans="1:6" ht="30" customHeight="1" thickTop="1" thickBot="1">
      <c r="A111" s="208" t="s">
        <v>1402</v>
      </c>
      <c r="B111" s="106" t="s">
        <v>1390</v>
      </c>
      <c r="C111" s="108" t="s">
        <v>1945</v>
      </c>
      <c r="D111" s="658">
        <v>1350</v>
      </c>
      <c r="E111" s="3"/>
      <c r="F111" s="3"/>
    </row>
    <row r="112" spans="1:6" ht="30" customHeight="1" thickTop="1" thickBot="1">
      <c r="A112" s="208" t="s">
        <v>1403</v>
      </c>
      <c r="B112" s="106" t="s">
        <v>344</v>
      </c>
      <c r="C112" s="108" t="s">
        <v>1946</v>
      </c>
      <c r="D112" s="658">
        <v>140</v>
      </c>
      <c r="E112" s="3"/>
      <c r="F112" s="3"/>
    </row>
    <row r="113" spans="1:6" ht="30" customHeight="1" thickTop="1" thickBot="1">
      <c r="A113" s="208" t="s">
        <v>1408</v>
      </c>
      <c r="B113" s="106" t="s">
        <v>1390</v>
      </c>
      <c r="C113" s="108" t="s">
        <v>1949</v>
      </c>
      <c r="D113" s="658">
        <v>1350</v>
      </c>
      <c r="E113" s="3"/>
      <c r="F113" s="3"/>
    </row>
    <row r="114" spans="1:6" ht="30" customHeight="1" thickTop="1" thickBot="1">
      <c r="A114" s="208" t="s">
        <v>1484</v>
      </c>
      <c r="B114" s="106" t="s">
        <v>92</v>
      </c>
      <c r="C114" s="108" t="s">
        <v>1485</v>
      </c>
      <c r="D114" s="658">
        <v>783640.25143650896</v>
      </c>
      <c r="E114" s="3"/>
      <c r="F114" s="3"/>
    </row>
    <row r="115" spans="1:6" ht="30" customHeight="1" thickTop="1" thickBot="1">
      <c r="A115" s="208" t="s">
        <v>1405</v>
      </c>
      <c r="B115" s="106" t="s">
        <v>92</v>
      </c>
      <c r="C115" s="108" t="s">
        <v>1406</v>
      </c>
      <c r="D115" s="658">
        <v>738.94934697408576</v>
      </c>
      <c r="E115" s="3"/>
      <c r="F115" s="3"/>
    </row>
    <row r="116" spans="1:6" ht="30" customHeight="1" thickTop="1" thickBot="1">
      <c r="A116" s="208" t="s">
        <v>1355</v>
      </c>
      <c r="B116" s="106" t="s">
        <v>339</v>
      </c>
      <c r="C116" s="108" t="s">
        <v>1941</v>
      </c>
      <c r="D116" s="658">
        <v>1350</v>
      </c>
      <c r="E116" s="3"/>
      <c r="F116" s="3"/>
    </row>
    <row r="117" spans="1:6" ht="30" customHeight="1" thickTop="1" thickBot="1">
      <c r="A117" s="208" t="s">
        <v>1383</v>
      </c>
      <c r="B117" s="106" t="s">
        <v>92</v>
      </c>
      <c r="C117" s="108" t="s">
        <v>1384</v>
      </c>
      <c r="D117" s="658">
        <v>372368.59059207264</v>
      </c>
      <c r="E117" s="3"/>
      <c r="F117" s="3"/>
    </row>
    <row r="118" spans="1:6" ht="15" thickTop="1">
      <c r="E118" s="3"/>
      <c r="F118" s="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801"/>
      <c r="B1" s="804"/>
      <c r="C1" s="805"/>
      <c r="D1" s="805"/>
      <c r="E1" s="805"/>
      <c r="F1" s="805"/>
      <c r="G1" s="805"/>
      <c r="H1" s="805"/>
      <c r="I1" s="806"/>
      <c r="J1" s="767" t="s">
        <v>1017</v>
      </c>
      <c r="K1" s="774" t="s">
        <v>2304</v>
      </c>
      <c r="L1" s="775"/>
      <c r="M1" s="776"/>
    </row>
    <row r="2" spans="1:13" s="498" customFormat="1">
      <c r="A2" s="802"/>
      <c r="B2" s="780" t="s">
        <v>1018</v>
      </c>
      <c r="C2" s="781"/>
      <c r="D2" s="781"/>
      <c r="E2" s="781"/>
      <c r="F2" s="781"/>
      <c r="G2" s="781"/>
      <c r="H2" s="781"/>
      <c r="I2" s="782"/>
      <c r="J2" s="768"/>
      <c r="K2" s="777"/>
      <c r="L2" s="778"/>
      <c r="M2" s="779"/>
    </row>
    <row r="3" spans="1:13" s="498" customFormat="1">
      <c r="A3" s="802"/>
      <c r="B3" s="783" t="s">
        <v>2305</v>
      </c>
      <c r="C3" s="784"/>
      <c r="D3" s="784"/>
      <c r="E3" s="784"/>
      <c r="F3" s="784"/>
      <c r="G3" s="784"/>
      <c r="H3" s="784"/>
      <c r="I3" s="785"/>
      <c r="J3" s="772" t="s">
        <v>1019</v>
      </c>
      <c r="K3" s="787">
        <v>1</v>
      </c>
      <c r="L3" s="788"/>
      <c r="M3" s="789"/>
    </row>
    <row r="4" spans="1:13" s="498" customFormat="1">
      <c r="A4" s="802"/>
      <c r="B4" s="783" t="s">
        <v>2306</v>
      </c>
      <c r="C4" s="784"/>
      <c r="D4" s="784"/>
      <c r="E4" s="784"/>
      <c r="F4" s="784"/>
      <c r="G4" s="784"/>
      <c r="H4" s="784"/>
      <c r="I4" s="785"/>
      <c r="J4" s="786"/>
      <c r="K4" s="790"/>
      <c r="L4" s="791"/>
      <c r="M4" s="792"/>
    </row>
    <row r="5" spans="1:13" s="498" customFormat="1">
      <c r="A5" s="802"/>
      <c r="B5" s="769" t="s">
        <v>2307</v>
      </c>
      <c r="C5" s="770"/>
      <c r="D5" s="770"/>
      <c r="E5" s="770"/>
      <c r="F5" s="770"/>
      <c r="G5" s="770"/>
      <c r="H5" s="770"/>
      <c r="I5" s="771"/>
      <c r="J5" s="772" t="s">
        <v>1020</v>
      </c>
      <c r="K5" s="793"/>
      <c r="L5" s="793" t="s">
        <v>1021</v>
      </c>
      <c r="M5" s="795"/>
    </row>
    <row r="6" spans="1:13" s="498" customFormat="1" ht="13.5" customHeight="1" thickBot="1">
      <c r="A6" s="803"/>
      <c r="B6" s="807"/>
      <c r="C6" s="808"/>
      <c r="D6" s="808"/>
      <c r="E6" s="808"/>
      <c r="F6" s="808"/>
      <c r="G6" s="808"/>
      <c r="H6" s="808"/>
      <c r="I6" s="809"/>
      <c r="J6" s="773"/>
      <c r="K6" s="794"/>
      <c r="L6" s="794"/>
      <c r="M6" s="796"/>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798" t="s">
        <v>2311</v>
      </c>
      <c r="B10" s="799"/>
      <c r="C10" s="799"/>
      <c r="D10" s="799"/>
      <c r="E10" s="517" t="s">
        <v>2312</v>
      </c>
      <c r="F10" s="518"/>
      <c r="H10" s="800" t="s">
        <v>2313</v>
      </c>
      <c r="I10" s="800"/>
      <c r="J10" s="519" t="s">
        <v>2312</v>
      </c>
      <c r="K10" s="520"/>
      <c r="L10" s="520"/>
      <c r="M10" s="521"/>
    </row>
    <row r="11" spans="1:13" s="498" customFormat="1" ht="24" customHeight="1">
      <c r="A11" s="522" t="s">
        <v>1023</v>
      </c>
      <c r="B11" s="523"/>
      <c r="C11" s="797"/>
      <c r="D11" s="797"/>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56"/>
      <c r="L12" s="756"/>
      <c r="M12" s="757"/>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58" t="s">
        <v>2308</v>
      </c>
      <c r="F25" s="758"/>
      <c r="G25" s="758"/>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59" t="s">
        <v>1026</v>
      </c>
      <c r="B27" s="760"/>
      <c r="C27" s="760"/>
      <c r="D27" s="760"/>
      <c r="E27" s="760"/>
      <c r="F27" s="760"/>
      <c r="G27" s="760"/>
      <c r="H27" s="760"/>
      <c r="I27" s="760"/>
      <c r="J27" s="760"/>
      <c r="K27" s="760"/>
      <c r="L27" s="760"/>
      <c r="M27" s="761"/>
    </row>
    <row r="28" spans="1:13" ht="13.8" thickBot="1">
      <c r="A28" s="564"/>
      <c r="B28" s="565"/>
      <c r="C28" s="565"/>
      <c r="D28" s="565"/>
      <c r="E28" s="565"/>
      <c r="F28" s="565"/>
      <c r="G28" s="565"/>
      <c r="H28" s="565"/>
      <c r="I28" s="565"/>
      <c r="J28" s="565"/>
      <c r="K28" s="565"/>
      <c r="L28" s="565"/>
      <c r="M28" s="566"/>
    </row>
    <row r="29" spans="1:13" ht="26.4">
      <c r="A29" s="567" t="s">
        <v>1027</v>
      </c>
      <c r="B29" s="762" t="s">
        <v>1028</v>
      </c>
      <c r="C29" s="763"/>
      <c r="D29" s="763"/>
      <c r="E29" s="763"/>
      <c r="F29" s="763"/>
      <c r="G29" s="763"/>
      <c r="H29" s="763"/>
      <c r="I29" s="764"/>
      <c r="J29" s="568" t="s">
        <v>2321</v>
      </c>
      <c r="K29" s="765" t="s">
        <v>1029</v>
      </c>
      <c r="L29" s="766"/>
      <c r="M29" s="567" t="s">
        <v>1030</v>
      </c>
    </row>
    <row r="30" spans="1:13" ht="13.8" thickBot="1">
      <c r="A30" s="569"/>
      <c r="B30" s="570"/>
      <c r="C30" s="571"/>
      <c r="D30" s="571"/>
      <c r="E30" s="571"/>
      <c r="F30" s="571"/>
      <c r="G30" s="571"/>
      <c r="H30" s="571"/>
      <c r="I30" s="571"/>
      <c r="J30" s="572"/>
      <c r="K30" s="749"/>
      <c r="L30" s="750"/>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27" t="s">
        <v>1028</v>
      </c>
      <c r="B34" s="728"/>
      <c r="C34" s="728"/>
      <c r="D34" s="728"/>
      <c r="E34" s="728"/>
      <c r="F34" s="728"/>
      <c r="G34" s="747"/>
      <c r="H34" s="751" t="s">
        <v>1032</v>
      </c>
      <c r="I34" s="752"/>
      <c r="J34" s="580" t="s">
        <v>1033</v>
      </c>
      <c r="K34" s="748" t="s">
        <v>1034</v>
      </c>
      <c r="L34" s="747"/>
      <c r="M34" s="581" t="s">
        <v>1035</v>
      </c>
    </row>
    <row r="35" spans="1:13" s="582" customFormat="1" ht="11.4">
      <c r="A35" s="753"/>
      <c r="B35" s="754"/>
      <c r="C35" s="754"/>
      <c r="D35" s="754"/>
      <c r="E35" s="754"/>
      <c r="F35" s="754"/>
      <c r="G35" s="732"/>
      <c r="H35" s="755"/>
      <c r="I35" s="733"/>
      <c r="J35" s="583"/>
      <c r="K35" s="731"/>
      <c r="L35" s="732"/>
      <c r="M35" s="584"/>
    </row>
    <row r="36" spans="1:13" s="582" customFormat="1" ht="12" thickBot="1">
      <c r="A36" s="744"/>
      <c r="B36" s="745"/>
      <c r="C36" s="745"/>
      <c r="D36" s="745"/>
      <c r="E36" s="745"/>
      <c r="F36" s="745"/>
      <c r="G36" s="726"/>
      <c r="H36" s="746"/>
      <c r="I36" s="734"/>
      <c r="J36" s="585"/>
      <c r="K36" s="725"/>
      <c r="L36" s="726"/>
      <c r="M36" s="586"/>
    </row>
    <row r="37" spans="1:13" s="582" customFormat="1" ht="12.6" thickBot="1">
      <c r="A37" s="720" t="s">
        <v>1037</v>
      </c>
      <c r="B37" s="721"/>
      <c r="C37" s="721"/>
      <c r="D37" s="721"/>
      <c r="E37" s="721"/>
      <c r="F37" s="721"/>
      <c r="G37" s="721"/>
      <c r="H37" s="721"/>
      <c r="I37" s="721"/>
      <c r="J37" s="721"/>
      <c r="K37" s="721"/>
      <c r="L37" s="722"/>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27" t="s">
        <v>1028</v>
      </c>
      <c r="B41" s="728"/>
      <c r="C41" s="728"/>
      <c r="D41" s="728"/>
      <c r="E41" s="728"/>
      <c r="F41" s="728"/>
      <c r="G41" s="728"/>
      <c r="H41" s="747"/>
      <c r="I41" s="596" t="s">
        <v>1029</v>
      </c>
      <c r="J41" s="580" t="s">
        <v>1030</v>
      </c>
      <c r="K41" s="748" t="s">
        <v>1039</v>
      </c>
      <c r="L41" s="747"/>
      <c r="M41" s="581" t="s">
        <v>1035</v>
      </c>
    </row>
    <row r="42" spans="1:13" s="582" customFormat="1" ht="11.4">
      <c r="A42" s="714"/>
      <c r="B42" s="715"/>
      <c r="C42" s="715"/>
      <c r="D42" s="715"/>
      <c r="E42" s="715"/>
      <c r="F42" s="715"/>
      <c r="G42" s="715"/>
      <c r="H42" s="733"/>
      <c r="I42" s="597"/>
      <c r="J42" s="583"/>
      <c r="K42" s="731"/>
      <c r="L42" s="732"/>
      <c r="M42" s="584"/>
    </row>
    <row r="43" spans="1:13" s="582" customFormat="1" ht="12" thickBot="1">
      <c r="A43" s="723"/>
      <c r="B43" s="724"/>
      <c r="C43" s="724"/>
      <c r="D43" s="724"/>
      <c r="E43" s="724"/>
      <c r="F43" s="724"/>
      <c r="G43" s="724"/>
      <c r="H43" s="734"/>
      <c r="I43" s="598"/>
      <c r="J43" s="599"/>
      <c r="K43" s="725"/>
      <c r="L43" s="726"/>
      <c r="M43" s="600"/>
    </row>
    <row r="44" spans="1:13" s="582" customFormat="1" ht="12.6" thickBot="1">
      <c r="A44" s="720" t="s">
        <v>1037</v>
      </c>
      <c r="B44" s="721"/>
      <c r="C44" s="721"/>
      <c r="D44" s="721"/>
      <c r="E44" s="721"/>
      <c r="F44" s="721"/>
      <c r="G44" s="721"/>
      <c r="H44" s="721"/>
      <c r="I44" s="721"/>
      <c r="J44" s="721"/>
      <c r="K44" s="721"/>
      <c r="L44" s="722"/>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35" t="s">
        <v>1041</v>
      </c>
      <c r="B48" s="736"/>
      <c r="C48" s="736"/>
      <c r="D48" s="736"/>
      <c r="E48" s="737"/>
      <c r="F48" s="603"/>
      <c r="G48" s="604" t="s">
        <v>1029</v>
      </c>
      <c r="H48" s="605" t="s">
        <v>1042</v>
      </c>
      <c r="I48" s="606" t="s">
        <v>2339</v>
      </c>
      <c r="J48" s="605" t="s">
        <v>2340</v>
      </c>
      <c r="K48" s="738" t="s">
        <v>1045</v>
      </c>
      <c r="L48" s="737"/>
      <c r="M48" s="607" t="s">
        <v>1035</v>
      </c>
    </row>
    <row r="49" spans="1:13" s="582" customFormat="1" ht="11.4">
      <c r="A49" s="608"/>
      <c r="B49" s="609"/>
      <c r="C49" s="609"/>
      <c r="D49" s="609"/>
      <c r="E49" s="609"/>
      <c r="F49" s="609"/>
      <c r="G49" s="610"/>
      <c r="H49" s="583"/>
      <c r="I49" s="597"/>
      <c r="J49" s="583"/>
      <c r="K49" s="731"/>
      <c r="L49" s="732"/>
      <c r="M49" s="584"/>
    </row>
    <row r="50" spans="1:13" s="582" customFormat="1" ht="12" thickBot="1">
      <c r="A50" s="611"/>
      <c r="B50" s="612"/>
      <c r="C50" s="612"/>
      <c r="D50" s="612"/>
      <c r="E50" s="612"/>
      <c r="F50" s="612"/>
      <c r="G50" s="613"/>
      <c r="H50" s="585"/>
      <c r="I50" s="595"/>
      <c r="J50" s="585"/>
      <c r="K50" s="725"/>
      <c r="L50" s="726"/>
      <c r="M50" s="586"/>
    </row>
    <row r="51" spans="1:13" s="582" customFormat="1" ht="12.6" thickBot="1">
      <c r="A51" s="739" t="s">
        <v>1037</v>
      </c>
      <c r="B51" s="740"/>
      <c r="C51" s="740"/>
      <c r="D51" s="740"/>
      <c r="E51" s="740"/>
      <c r="F51" s="740"/>
      <c r="G51" s="740"/>
      <c r="H51" s="740"/>
      <c r="I51" s="740"/>
      <c r="J51" s="740"/>
      <c r="K51" s="740"/>
      <c r="L51" s="741"/>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35" t="s">
        <v>1028</v>
      </c>
      <c r="B55" s="736"/>
      <c r="C55" s="736"/>
      <c r="D55" s="736"/>
      <c r="E55" s="736"/>
      <c r="F55" s="736"/>
      <c r="G55" s="737"/>
      <c r="H55" s="604" t="s">
        <v>1048</v>
      </c>
      <c r="I55" s="606" t="s">
        <v>1049</v>
      </c>
      <c r="J55" s="605" t="s">
        <v>1050</v>
      </c>
      <c r="K55" s="742" t="s">
        <v>1034</v>
      </c>
      <c r="L55" s="743"/>
      <c r="M55" s="615" t="s">
        <v>1035</v>
      </c>
    </row>
    <row r="56" spans="1:13" s="582" customFormat="1" ht="11.4">
      <c r="A56" s="714"/>
      <c r="B56" s="715"/>
      <c r="C56" s="715"/>
      <c r="D56" s="715"/>
      <c r="E56" s="715"/>
      <c r="F56" s="715"/>
      <c r="G56" s="715"/>
      <c r="H56" s="583"/>
      <c r="I56" s="597"/>
      <c r="J56" s="583"/>
      <c r="K56" s="731"/>
      <c r="L56" s="732"/>
      <c r="M56" s="584"/>
    </row>
    <row r="57" spans="1:13" s="582" customFormat="1" ht="12" thickBot="1">
      <c r="A57" s="723"/>
      <c r="B57" s="724"/>
      <c r="C57" s="724"/>
      <c r="D57" s="724"/>
      <c r="E57" s="724"/>
      <c r="F57" s="724"/>
      <c r="G57" s="724"/>
      <c r="H57" s="585"/>
      <c r="I57" s="595"/>
      <c r="J57" s="585"/>
      <c r="K57" s="725"/>
      <c r="L57" s="726"/>
      <c r="M57" s="586"/>
    </row>
    <row r="58" spans="1:13" s="582" customFormat="1" ht="12.6" thickBot="1">
      <c r="A58" s="720" t="s">
        <v>1037</v>
      </c>
      <c r="B58" s="721"/>
      <c r="C58" s="721"/>
      <c r="D58" s="721"/>
      <c r="E58" s="721"/>
      <c r="F58" s="721"/>
      <c r="G58" s="721"/>
      <c r="H58" s="721"/>
      <c r="I58" s="721"/>
      <c r="J58" s="721"/>
      <c r="K58" s="721"/>
      <c r="L58" s="722"/>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20" t="s">
        <v>1051</v>
      </c>
      <c r="B60" s="721"/>
      <c r="C60" s="721"/>
      <c r="D60" s="721"/>
      <c r="E60" s="721"/>
      <c r="F60" s="721"/>
      <c r="G60" s="721"/>
      <c r="H60" s="721"/>
      <c r="I60" s="721"/>
      <c r="J60" s="721"/>
      <c r="K60" s="721"/>
      <c r="L60" s="722"/>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27" t="s">
        <v>1028</v>
      </c>
      <c r="B64" s="728"/>
      <c r="C64" s="728"/>
      <c r="D64" s="728"/>
      <c r="E64" s="728"/>
      <c r="F64" s="728"/>
      <c r="G64" s="728"/>
      <c r="H64" s="616"/>
      <c r="I64" s="617"/>
      <c r="J64" s="618" t="s">
        <v>1054</v>
      </c>
      <c r="K64" s="729" t="s">
        <v>1055</v>
      </c>
      <c r="L64" s="730"/>
      <c r="M64" s="619"/>
    </row>
    <row r="65" spans="1:13" s="582" customFormat="1" ht="11.4">
      <c r="A65" s="714" t="s">
        <v>2341</v>
      </c>
      <c r="B65" s="715"/>
      <c r="C65" s="715"/>
      <c r="D65" s="715"/>
      <c r="E65" s="715"/>
      <c r="F65" s="715"/>
      <c r="G65" s="715"/>
      <c r="H65" s="620"/>
      <c r="I65" s="621"/>
      <c r="J65" s="622"/>
      <c r="K65" s="716"/>
      <c r="L65" s="717"/>
      <c r="M65" s="623"/>
    </row>
    <row r="66" spans="1:13" s="582" customFormat="1" ht="11.4">
      <c r="A66" s="624" t="s">
        <v>1057</v>
      </c>
      <c r="B66" s="625"/>
      <c r="C66" s="625"/>
      <c r="D66" s="625"/>
      <c r="E66" s="625"/>
      <c r="F66" s="625"/>
      <c r="G66" s="625"/>
      <c r="H66" s="620"/>
      <c r="I66" s="621"/>
      <c r="J66" s="622"/>
      <c r="K66" s="716"/>
      <c r="L66" s="717"/>
      <c r="M66" s="623"/>
    </row>
    <row r="67" spans="1:13" s="582" customFormat="1" ht="12" thickBot="1">
      <c r="A67" s="611" t="s">
        <v>1058</v>
      </c>
      <c r="B67" s="612"/>
      <c r="C67" s="612"/>
      <c r="D67" s="612"/>
      <c r="E67" s="612"/>
      <c r="F67" s="612"/>
      <c r="G67" s="612"/>
      <c r="H67" s="626"/>
      <c r="I67" s="627"/>
      <c r="J67" s="622"/>
      <c r="K67" s="718"/>
      <c r="L67" s="719"/>
      <c r="M67" s="623"/>
    </row>
    <row r="68" spans="1:13" s="582" customFormat="1" ht="12.6" thickBot="1">
      <c r="A68" s="720" t="s">
        <v>1037</v>
      </c>
      <c r="B68" s="721"/>
      <c r="C68" s="721"/>
      <c r="D68" s="721"/>
      <c r="E68" s="721"/>
      <c r="F68" s="721"/>
      <c r="G68" s="721"/>
      <c r="H68" s="721"/>
      <c r="I68" s="721"/>
      <c r="J68" s="721"/>
      <c r="K68" s="721"/>
      <c r="L68" s="722"/>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20" t="s">
        <v>2342</v>
      </c>
      <c r="B70" s="721"/>
      <c r="C70" s="721"/>
      <c r="D70" s="721"/>
      <c r="E70" s="721"/>
      <c r="F70" s="721"/>
      <c r="G70" s="721"/>
      <c r="H70" s="721"/>
      <c r="I70" s="721"/>
      <c r="J70" s="721"/>
      <c r="K70" s="721"/>
      <c r="L70" s="722"/>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04" t="s">
        <v>2324</v>
      </c>
      <c r="B87" s="705"/>
      <c r="C87" s="705"/>
      <c r="D87" s="705"/>
      <c r="E87" s="705"/>
      <c r="F87" s="705"/>
      <c r="G87" s="705"/>
      <c r="H87" s="705"/>
      <c r="I87" s="705"/>
      <c r="J87" s="705"/>
      <c r="K87" s="705"/>
      <c r="L87" s="705"/>
      <c r="M87" s="706"/>
    </row>
    <row r="88" spans="1:13" ht="17.25" customHeight="1">
      <c r="A88" s="704"/>
      <c r="B88" s="705"/>
      <c r="C88" s="705"/>
      <c r="D88" s="705"/>
      <c r="E88" s="705"/>
      <c r="F88" s="705"/>
      <c r="G88" s="705"/>
      <c r="H88" s="705"/>
      <c r="I88" s="705"/>
      <c r="J88" s="705"/>
      <c r="K88" s="705"/>
      <c r="L88" s="705"/>
      <c r="M88" s="706"/>
    </row>
    <row r="89" spans="1:13" ht="18.75" customHeight="1">
      <c r="A89" s="707" t="s">
        <v>2325</v>
      </c>
      <c r="B89" s="708"/>
      <c r="C89" s="708"/>
      <c r="D89" s="708"/>
      <c r="E89" s="708"/>
      <c r="F89" s="708"/>
      <c r="G89" s="708"/>
      <c r="H89" s="708"/>
      <c r="I89" s="708"/>
      <c r="J89" s="708"/>
      <c r="K89" s="708"/>
      <c r="L89" s="708"/>
      <c r="M89" s="709"/>
    </row>
    <row r="90" spans="1:13" ht="21.75" customHeight="1">
      <c r="A90" s="707"/>
      <c r="B90" s="708"/>
      <c r="C90" s="708"/>
      <c r="D90" s="708"/>
      <c r="E90" s="708"/>
      <c r="F90" s="708"/>
      <c r="G90" s="708"/>
      <c r="H90" s="708"/>
      <c r="I90" s="708"/>
      <c r="J90" s="708"/>
      <c r="K90" s="708"/>
      <c r="L90" s="708"/>
      <c r="M90" s="709"/>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10"/>
      <c r="J100" s="710"/>
      <c r="K100" s="710"/>
      <c r="L100" s="710"/>
      <c r="M100" s="711"/>
    </row>
    <row r="101" spans="1:13" ht="13.8" thickBot="1">
      <c r="A101" s="652" t="s">
        <v>2327</v>
      </c>
      <c r="B101" s="653"/>
      <c r="C101" s="653"/>
      <c r="D101" s="654"/>
      <c r="E101" s="654"/>
      <c r="F101" s="654"/>
      <c r="G101" s="654"/>
      <c r="H101" s="654"/>
      <c r="I101" s="712"/>
      <c r="J101" s="712"/>
      <c r="K101" s="712"/>
      <c r="L101" s="712"/>
      <c r="M101" s="713"/>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76" zoomScale="78" zoomScaleNormal="78" workbookViewId="0">
      <selection activeCell="N88" sqref="N8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80"/>
      <c r="C1" s="895"/>
      <c r="D1" s="896"/>
      <c r="E1" s="896"/>
      <c r="F1" s="896"/>
      <c r="G1" s="896"/>
      <c r="H1" s="896"/>
      <c r="I1" s="896"/>
      <c r="J1" s="897"/>
      <c r="K1" s="898" t="s">
        <v>1017</v>
      </c>
      <c r="L1" s="900" t="s">
        <v>2304</v>
      </c>
      <c r="M1" s="901"/>
      <c r="N1" s="902"/>
    </row>
    <row r="2" spans="2:14">
      <c r="B2" s="881"/>
      <c r="C2" s="892" t="s">
        <v>1018</v>
      </c>
      <c r="D2" s="893"/>
      <c r="E2" s="893"/>
      <c r="F2" s="893"/>
      <c r="G2" s="893"/>
      <c r="H2" s="893"/>
      <c r="I2" s="893"/>
      <c r="J2" s="894"/>
      <c r="K2" s="899"/>
      <c r="L2" s="903"/>
      <c r="M2" s="904"/>
      <c r="N2" s="905"/>
    </row>
    <row r="3" spans="2:14">
      <c r="B3" s="881"/>
      <c r="C3" s="892" t="s">
        <v>2305</v>
      </c>
      <c r="D3" s="893"/>
      <c r="E3" s="893"/>
      <c r="F3" s="893"/>
      <c r="G3" s="893"/>
      <c r="H3" s="893"/>
      <c r="I3" s="893"/>
      <c r="J3" s="894"/>
      <c r="K3" s="883" t="s">
        <v>1019</v>
      </c>
      <c r="L3" s="908">
        <v>1</v>
      </c>
      <c r="M3" s="909"/>
      <c r="N3" s="910"/>
    </row>
    <row r="4" spans="2:14">
      <c r="B4" s="881"/>
      <c r="C4" s="892" t="s">
        <v>2306</v>
      </c>
      <c r="D4" s="893"/>
      <c r="E4" s="893"/>
      <c r="F4" s="893"/>
      <c r="G4" s="893"/>
      <c r="H4" s="893"/>
      <c r="I4" s="893"/>
      <c r="J4" s="894"/>
      <c r="K4" s="906"/>
      <c r="L4" s="911"/>
      <c r="M4" s="912"/>
      <c r="N4" s="913"/>
    </row>
    <row r="5" spans="2:14">
      <c r="B5" s="881"/>
      <c r="C5" s="892" t="s">
        <v>2307</v>
      </c>
      <c r="D5" s="893"/>
      <c r="E5" s="893"/>
      <c r="F5" s="893"/>
      <c r="G5" s="893"/>
      <c r="H5" s="893"/>
      <c r="I5" s="893"/>
      <c r="J5" s="894"/>
      <c r="K5" s="883" t="s">
        <v>1020</v>
      </c>
      <c r="L5" s="885"/>
      <c r="M5" s="885" t="s">
        <v>1021</v>
      </c>
      <c r="N5" s="887"/>
    </row>
    <row r="6" spans="2:14" ht="15" thickBot="1">
      <c r="B6" s="882"/>
      <c r="C6" s="889"/>
      <c r="D6" s="890"/>
      <c r="E6" s="890"/>
      <c r="F6" s="890"/>
      <c r="G6" s="890"/>
      <c r="H6" s="890"/>
      <c r="I6" s="890"/>
      <c r="J6" s="891"/>
      <c r="K6" s="884"/>
      <c r="L6" s="886"/>
      <c r="M6" s="886"/>
      <c r="N6" s="888"/>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914" t="s">
        <v>2311</v>
      </c>
      <c r="C10" s="915"/>
      <c r="D10" s="915"/>
      <c r="E10" s="915"/>
      <c r="F10" s="367" t="s">
        <v>2312</v>
      </c>
      <c r="G10" s="85"/>
      <c r="H10" s="368"/>
      <c r="I10" s="916" t="s">
        <v>2313</v>
      </c>
      <c r="J10" s="916"/>
      <c r="K10" s="369" t="s">
        <v>2312</v>
      </c>
      <c r="L10" s="365"/>
      <c r="M10" s="365"/>
      <c r="N10" s="366"/>
    </row>
    <row r="11" spans="2:14">
      <c r="B11" s="370" t="s">
        <v>1023</v>
      </c>
      <c r="C11" s="371"/>
      <c r="D11" s="907"/>
      <c r="E11" s="907"/>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17" t="s">
        <v>2328</v>
      </c>
      <c r="G25" s="918"/>
      <c r="H25" s="918"/>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129</v>
      </c>
      <c r="B36" s="849" t="str">
        <f>VLOOKUP(A36,EQUIPOS!A6:D154,3,FALSE)</f>
        <v xml:space="preserve">Buldozer, Potencia al volante de 140 HP, motor de 2200 RPM, longitud de hoja 4,80m. </v>
      </c>
      <c r="C36" s="850"/>
      <c r="D36" s="850"/>
      <c r="E36" s="850"/>
      <c r="F36" s="850"/>
      <c r="G36" s="850"/>
      <c r="H36" s="851"/>
      <c r="I36" s="276"/>
      <c r="J36" s="277"/>
      <c r="K36" s="278">
        <f>VLOOKUP(A36,EQUIPOS!A6:D161,4,FALSE)</f>
        <v>202000</v>
      </c>
      <c r="L36" s="279"/>
      <c r="M36" s="280">
        <v>0.15</v>
      </c>
      <c r="N36" s="281">
        <f>K36/M36</f>
        <v>1346666.6666666667</v>
      </c>
    </row>
    <row r="37" spans="1:14">
      <c r="A37" t="s">
        <v>150</v>
      </c>
      <c r="B37" s="849" t="str">
        <f>VLOOKUP(A37,EQUIPOS!A7:D154,3,FALSE)</f>
        <v>Cargador : Potencia en el volante 125 hp, Clasificación de RPM del motor 2300.</v>
      </c>
      <c r="C37" s="850"/>
      <c r="D37" s="850"/>
      <c r="E37" s="850"/>
      <c r="F37" s="850"/>
      <c r="G37" s="850"/>
      <c r="H37" s="851"/>
      <c r="I37" s="276"/>
      <c r="J37" s="277"/>
      <c r="K37" s="278">
        <f>VLOOKUP(A37,EQUIPOS!A7:D162,4,FALSE)</f>
        <v>175440</v>
      </c>
      <c r="L37" s="279"/>
      <c r="M37" s="280">
        <v>0.15</v>
      </c>
      <c r="N37" s="281">
        <f>K37/M37</f>
        <v>1169600</v>
      </c>
    </row>
    <row r="38" spans="1:14">
      <c r="A38" t="s">
        <v>273</v>
      </c>
      <c r="B38" s="849" t="str">
        <f>VLOOKUP(A38,EQUIPOS!A8:D154,3,FALSE)</f>
        <v>Motosierra, 93.6 cm3 - 7.1 HP, 45-90 cm - 7.9 kg</v>
      </c>
      <c r="C38" s="850"/>
      <c r="D38" s="850"/>
      <c r="E38" s="850"/>
      <c r="F38" s="850"/>
      <c r="G38" s="850"/>
      <c r="H38" s="851"/>
      <c r="I38" s="276"/>
      <c r="J38" s="277"/>
      <c r="K38" s="278">
        <f>VLOOKUP(A38,EQUIPOS!A8:D163,4,FALSE)</f>
        <v>7500</v>
      </c>
      <c r="L38" s="279"/>
      <c r="M38" s="280">
        <v>0.15</v>
      </c>
      <c r="N38" s="282">
        <f>K38/M38</f>
        <v>50000</v>
      </c>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8511.2008676833339</v>
      </c>
    </row>
    <row r="43" spans="1:14" ht="15" thickBot="1">
      <c r="B43" s="836" t="s">
        <v>1037</v>
      </c>
      <c r="C43" s="837"/>
      <c r="D43" s="837"/>
      <c r="E43" s="837"/>
      <c r="F43" s="837"/>
      <c r="G43" s="837"/>
      <c r="H43" s="837"/>
      <c r="I43" s="837"/>
      <c r="J43" s="837"/>
      <c r="K43" s="837"/>
      <c r="L43" s="837"/>
      <c r="M43" s="838"/>
      <c r="N43" s="105">
        <f>SUM(N36:N42)</f>
        <v>2574777.8675343501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10" t="s">
        <v>1041</v>
      </c>
      <c r="C58" s="811"/>
      <c r="D58" s="811"/>
      <c r="E58" s="811"/>
      <c r="F58" s="811"/>
      <c r="G58" s="812"/>
      <c r="H58" s="79" t="s">
        <v>1029</v>
      </c>
      <c r="I58" s="80" t="s">
        <v>1042</v>
      </c>
      <c r="J58" s="81" t="s">
        <v>1043</v>
      </c>
      <c r="K58" s="79" t="s">
        <v>1044</v>
      </c>
      <c r="L58" s="839" t="s">
        <v>1045</v>
      </c>
      <c r="M58" s="81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40">
        <v>983.54</v>
      </c>
      <c r="M59" s="841"/>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25"/>
      <c r="M64" s="826"/>
      <c r="N64" s="305"/>
    </row>
    <row r="65" spans="1:15" ht="15" thickBot="1">
      <c r="B65" s="842" t="s">
        <v>1037</v>
      </c>
      <c r="C65" s="843"/>
      <c r="D65" s="843"/>
      <c r="E65" s="843"/>
      <c r="F65" s="843"/>
      <c r="G65" s="843"/>
      <c r="H65" s="843"/>
      <c r="I65" s="843"/>
      <c r="J65" s="843"/>
      <c r="K65" s="843"/>
      <c r="L65" s="843"/>
      <c r="M65" s="844"/>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54"/>
      <c r="J75" s="54"/>
      <c r="K75" s="54"/>
      <c r="L75" s="825"/>
      <c r="M75" s="826"/>
      <c r="N75" s="305"/>
    </row>
    <row r="76" spans="1:15" ht="15" thickBot="1">
      <c r="B76" s="836" t="s">
        <v>1037</v>
      </c>
      <c r="C76" s="837"/>
      <c r="D76" s="837"/>
      <c r="E76" s="837"/>
      <c r="F76" s="837"/>
      <c r="G76" s="837"/>
      <c r="H76" s="837"/>
      <c r="I76" s="843"/>
      <c r="J76" s="843"/>
      <c r="K76" s="843"/>
      <c r="L76" s="843"/>
      <c r="M76" s="844"/>
      <c r="N76" s="310">
        <f>N70+N71+N72+N73+N74</f>
        <v>170224.01735366668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2779425.7848880165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555885.15697760333</v>
      </c>
      <c r="M83" s="871"/>
      <c r="N83" s="57"/>
    </row>
    <row r="84" spans="1:14">
      <c r="B84" s="95" t="s">
        <v>1057</v>
      </c>
      <c r="C84" s="96"/>
      <c r="D84" s="96"/>
      <c r="E84" s="96"/>
      <c r="F84" s="96"/>
      <c r="G84" s="96"/>
      <c r="H84" s="96"/>
      <c r="I84" s="93"/>
      <c r="J84" s="94"/>
      <c r="K84" s="313">
        <v>0.05</v>
      </c>
      <c r="L84" s="870">
        <f>N78*K84</f>
        <v>138971.28924440083</v>
      </c>
      <c r="M84" s="871"/>
      <c r="N84" s="57"/>
    </row>
    <row r="85" spans="1:14" ht="15" thickBot="1">
      <c r="B85" s="97" t="s">
        <v>1058</v>
      </c>
      <c r="C85" s="98"/>
      <c r="D85" s="98"/>
      <c r="E85" s="98"/>
      <c r="F85" s="98"/>
      <c r="G85" s="98"/>
      <c r="H85" s="98"/>
      <c r="I85" s="99"/>
      <c r="J85" s="100"/>
      <c r="K85" s="314">
        <v>0.05</v>
      </c>
      <c r="L85" s="872">
        <f>N78*K85</f>
        <v>138971.28924440083</v>
      </c>
      <c r="M85" s="873"/>
      <c r="N85" s="57"/>
    </row>
    <row r="86" spans="1:14" ht="15" thickBot="1">
      <c r="B86" s="836" t="s">
        <v>1037</v>
      </c>
      <c r="C86" s="837"/>
      <c r="D86" s="837"/>
      <c r="E86" s="837"/>
      <c r="F86" s="837"/>
      <c r="G86" s="837"/>
      <c r="H86" s="837"/>
      <c r="I86" s="837"/>
      <c r="J86" s="837"/>
      <c r="K86" s="837"/>
      <c r="L86" s="837"/>
      <c r="M86" s="838"/>
      <c r="N86" s="58">
        <f>L83+L84+L85</f>
        <v>833827.73546640493</v>
      </c>
    </row>
    <row r="87" spans="1:14" ht="15" thickBot="1">
      <c r="B87" s="39"/>
      <c r="C87" s="40"/>
      <c r="D87" s="40"/>
      <c r="E87" s="40"/>
      <c r="F87" s="40"/>
      <c r="G87" s="40"/>
      <c r="H87" s="40"/>
      <c r="I87" s="40"/>
      <c r="J87" s="40"/>
      <c r="K87" s="40"/>
      <c r="L87" s="40"/>
      <c r="M87" s="40"/>
      <c r="N87" s="41"/>
    </row>
    <row r="88" spans="1:14" ht="15" thickBot="1">
      <c r="A88" t="s">
        <v>2121</v>
      </c>
      <c r="B88" s="836" t="s">
        <v>1059</v>
      </c>
      <c r="C88" s="837"/>
      <c r="D88" s="837"/>
      <c r="E88" s="837"/>
      <c r="F88" s="837"/>
      <c r="G88" s="837"/>
      <c r="H88" s="837"/>
      <c r="I88" s="837"/>
      <c r="J88" s="837"/>
      <c r="K88" s="837"/>
      <c r="L88" s="837"/>
      <c r="M88" s="838"/>
      <c r="N88" s="196">
        <f>N78+N86</f>
        <v>3613253.5203544213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24"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3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80"/>
      <c r="C1" s="895"/>
      <c r="D1" s="896"/>
      <c r="E1" s="896"/>
      <c r="F1" s="896"/>
      <c r="G1" s="896"/>
      <c r="H1" s="896"/>
      <c r="I1" s="896"/>
      <c r="J1" s="897"/>
      <c r="K1" s="898" t="s">
        <v>1017</v>
      </c>
      <c r="L1" s="900" t="s">
        <v>2304</v>
      </c>
      <c r="M1" s="901"/>
      <c r="N1" s="902"/>
    </row>
    <row r="2" spans="2:14">
      <c r="B2" s="881"/>
      <c r="C2" s="892" t="s">
        <v>1018</v>
      </c>
      <c r="D2" s="893"/>
      <c r="E2" s="893"/>
      <c r="F2" s="893"/>
      <c r="G2" s="893"/>
      <c r="H2" s="893"/>
      <c r="I2" s="893"/>
      <c r="J2" s="894"/>
      <c r="K2" s="899"/>
      <c r="L2" s="903"/>
      <c r="M2" s="904"/>
      <c r="N2" s="905"/>
    </row>
    <row r="3" spans="2:14">
      <c r="B3" s="881"/>
      <c r="C3" s="892" t="s">
        <v>2305</v>
      </c>
      <c r="D3" s="893"/>
      <c r="E3" s="893"/>
      <c r="F3" s="893"/>
      <c r="G3" s="893"/>
      <c r="H3" s="893"/>
      <c r="I3" s="893"/>
      <c r="J3" s="894"/>
      <c r="K3" s="883" t="s">
        <v>1019</v>
      </c>
      <c r="L3" s="908">
        <v>1</v>
      </c>
      <c r="M3" s="909"/>
      <c r="N3" s="910"/>
    </row>
    <row r="4" spans="2:14">
      <c r="B4" s="881"/>
      <c r="C4" s="892" t="s">
        <v>2306</v>
      </c>
      <c r="D4" s="893"/>
      <c r="E4" s="893"/>
      <c r="F4" s="893"/>
      <c r="G4" s="893"/>
      <c r="H4" s="893"/>
      <c r="I4" s="893"/>
      <c r="J4" s="894"/>
      <c r="K4" s="906"/>
      <c r="L4" s="911"/>
      <c r="M4" s="912"/>
      <c r="N4" s="913"/>
    </row>
    <row r="5" spans="2:14">
      <c r="B5" s="881"/>
      <c r="C5" s="892" t="s">
        <v>2307</v>
      </c>
      <c r="D5" s="893"/>
      <c r="E5" s="893"/>
      <c r="F5" s="893"/>
      <c r="G5" s="893"/>
      <c r="H5" s="893"/>
      <c r="I5" s="893"/>
      <c r="J5" s="894"/>
      <c r="K5" s="883" t="s">
        <v>1020</v>
      </c>
      <c r="L5" s="885"/>
      <c r="M5" s="885" t="s">
        <v>1021</v>
      </c>
      <c r="N5" s="887"/>
    </row>
    <row r="6" spans="2:14" ht="15" thickBot="1">
      <c r="B6" s="882"/>
      <c r="C6" s="889"/>
      <c r="D6" s="890"/>
      <c r="E6" s="890"/>
      <c r="F6" s="890"/>
      <c r="G6" s="890"/>
      <c r="H6" s="890"/>
      <c r="I6" s="890"/>
      <c r="J6" s="891"/>
      <c r="K6" s="884"/>
      <c r="L6" s="886"/>
      <c r="M6" s="886"/>
      <c r="N6" s="888"/>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14" t="s">
        <v>2311</v>
      </c>
      <c r="C10" s="915"/>
      <c r="D10" s="915"/>
      <c r="E10" s="915"/>
      <c r="F10" s="400" t="s">
        <v>2312</v>
      </c>
      <c r="G10" s="85"/>
      <c r="H10" s="368"/>
      <c r="I10" s="916" t="s">
        <v>2313</v>
      </c>
      <c r="J10" s="916"/>
      <c r="K10" s="401" t="s">
        <v>2312</v>
      </c>
      <c r="L10" s="365"/>
      <c r="M10" s="365"/>
      <c r="N10" s="36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249</v>
      </c>
      <c r="B36" s="849" t="str">
        <f>VLOOKUP(A36,EQUIPOS!A6:D154,3,FALSE)</f>
        <v>Guadañadora, Cilindraje 41.5 cm3, Longitud del mango 1450 mm, Peso 7.4 kg</v>
      </c>
      <c r="C36" s="850"/>
      <c r="D36" s="850"/>
      <c r="E36" s="850"/>
      <c r="F36" s="850"/>
      <c r="G36" s="850"/>
      <c r="H36" s="851"/>
      <c r="I36" s="276"/>
      <c r="J36" s="277"/>
      <c r="K36" s="278">
        <f>VLOOKUP(A36,EQUIPOS!A6:D161,4,FALSE)</f>
        <v>4000</v>
      </c>
      <c r="L36" s="279"/>
      <c r="M36" s="280">
        <v>0.36</v>
      </c>
      <c r="N36" s="281">
        <f>K36/M36</f>
        <v>11111.111111111111</v>
      </c>
    </row>
    <row r="37" spans="1:14">
      <c r="A37" t="s">
        <v>273</v>
      </c>
      <c r="B37" s="849" t="str">
        <f>VLOOKUP(A37,EQUIPOS!A7:D154,3,FALSE)</f>
        <v>Motosierra, 93.6 cm3 - 7.1 HP, 45-90 cm - 7.9 kg</v>
      </c>
      <c r="C37" s="850"/>
      <c r="D37" s="850"/>
      <c r="E37" s="850"/>
      <c r="F37" s="850"/>
      <c r="G37" s="850"/>
      <c r="H37" s="851"/>
      <c r="I37" s="276"/>
      <c r="J37" s="277"/>
      <c r="K37" s="278">
        <f>VLOOKUP(A37,EQUIPOS!A7:D162,4,FALSE)</f>
        <v>7500</v>
      </c>
      <c r="L37" s="279"/>
      <c r="M37" s="280">
        <v>0.10299999999999999</v>
      </c>
      <c r="N37" s="281">
        <f>K37/M37</f>
        <v>72815.533980582535</v>
      </c>
    </row>
    <row r="38" spans="1:14">
      <c r="B38" s="849"/>
      <c r="C38" s="850"/>
      <c r="D38" s="850"/>
      <c r="E38" s="850"/>
      <c r="F38" s="850"/>
      <c r="G38" s="850"/>
      <c r="H38" s="851"/>
      <c r="I38" s="276"/>
      <c r="J38" s="277"/>
      <c r="K38" s="278"/>
      <c r="L38" s="279"/>
      <c r="M38" s="280"/>
      <c r="N38" s="282"/>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1773.1668474340277</v>
      </c>
    </row>
    <row r="43" spans="1:14" ht="15" thickBot="1">
      <c r="B43" s="836" t="s">
        <v>1037</v>
      </c>
      <c r="C43" s="837"/>
      <c r="D43" s="837"/>
      <c r="E43" s="837"/>
      <c r="F43" s="837"/>
      <c r="G43" s="837"/>
      <c r="H43" s="837"/>
      <c r="I43" s="837"/>
      <c r="J43" s="837"/>
      <c r="K43" s="837"/>
      <c r="L43" s="837"/>
      <c r="M43" s="838"/>
      <c r="N43" s="105">
        <f>SUM(N36:N42)</f>
        <v>85699.81193912767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40">
        <f>'900.2'!N78</f>
        <v>984.84848484848487</v>
      </c>
      <c r="M59" s="841"/>
      <c r="N59" s="296">
        <f>K59*L59</f>
        <v>49242.42424242424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49242.42424242424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N70+N71+N72+N73+N74</f>
        <v>35463.336948680553</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170405.57313023246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34081.114626046496</v>
      </c>
      <c r="M83" s="871"/>
      <c r="N83" s="57"/>
    </row>
    <row r="84" spans="1:14">
      <c r="B84" s="95" t="s">
        <v>1057</v>
      </c>
      <c r="C84" s="96"/>
      <c r="D84" s="96"/>
      <c r="E84" s="96"/>
      <c r="F84" s="96"/>
      <c r="G84" s="96"/>
      <c r="H84" s="96"/>
      <c r="I84" s="93"/>
      <c r="J84" s="94"/>
      <c r="K84" s="313">
        <v>0.05</v>
      </c>
      <c r="L84" s="870">
        <f>N78*K84</f>
        <v>8520.2786565116239</v>
      </c>
      <c r="M84" s="871"/>
      <c r="N84" s="57"/>
    </row>
    <row r="85" spans="1:14" ht="15" thickBot="1">
      <c r="B85" s="97" t="s">
        <v>1058</v>
      </c>
      <c r="C85" s="98"/>
      <c r="D85" s="98"/>
      <c r="E85" s="98"/>
      <c r="F85" s="98"/>
      <c r="G85" s="98"/>
      <c r="H85" s="98"/>
      <c r="I85" s="99"/>
      <c r="J85" s="100"/>
      <c r="K85" s="314">
        <v>0.05</v>
      </c>
      <c r="L85" s="872">
        <f>N78*K85</f>
        <v>8520.2786565116239</v>
      </c>
      <c r="M85" s="873"/>
      <c r="N85" s="57"/>
    </row>
    <row r="86" spans="1:14" ht="15" thickBot="1">
      <c r="B86" s="836" t="s">
        <v>1037</v>
      </c>
      <c r="C86" s="837"/>
      <c r="D86" s="837"/>
      <c r="E86" s="837"/>
      <c r="F86" s="837"/>
      <c r="G86" s="837"/>
      <c r="H86" s="837"/>
      <c r="I86" s="837"/>
      <c r="J86" s="837"/>
      <c r="K86" s="837"/>
      <c r="L86" s="837"/>
      <c r="M86" s="838"/>
      <c r="N86" s="58">
        <f>L83+L84+L85</f>
        <v>51121.671939069747</v>
      </c>
    </row>
    <row r="87" spans="1:14" ht="15" thickBot="1">
      <c r="B87" s="39"/>
      <c r="C87" s="40"/>
      <c r="D87" s="40"/>
      <c r="E87" s="40"/>
      <c r="F87" s="40"/>
      <c r="G87" s="40"/>
      <c r="H87" s="40"/>
      <c r="I87" s="40"/>
      <c r="J87" s="40"/>
      <c r="K87" s="40"/>
      <c r="L87" s="40"/>
      <c r="M87" s="40"/>
      <c r="N87" s="41"/>
    </row>
    <row r="88" spans="1:14" ht="15" thickBot="1">
      <c r="A88" t="s">
        <v>2121</v>
      </c>
      <c r="B88" s="836" t="s">
        <v>1059</v>
      </c>
      <c r="C88" s="837"/>
      <c r="D88" s="837"/>
      <c r="E88" s="837"/>
      <c r="F88" s="837"/>
      <c r="G88" s="837"/>
      <c r="H88" s="837"/>
      <c r="I88" s="837"/>
      <c r="J88" s="837"/>
      <c r="K88" s="837"/>
      <c r="L88" s="837"/>
      <c r="M88" s="838"/>
      <c r="N88" s="196">
        <f>N78+N86</f>
        <v>221527.24506930221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28.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79" zoomScale="78" zoomScaleNormal="78" workbookViewId="0">
      <selection activeCell="K38" sqref="K3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150</v>
      </c>
      <c r="B36" s="849" t="str">
        <f>VLOOKUP(A36,EQUIPOS!A6:D154,3,FALSE)</f>
        <v>Cargador : Potencia en el volante 125 hp, Clasificación de RPM del motor 2300.</v>
      </c>
      <c r="C36" s="850"/>
      <c r="D36" s="850"/>
      <c r="E36" s="850"/>
      <c r="F36" s="850"/>
      <c r="G36" s="850"/>
      <c r="H36" s="851"/>
      <c r="I36" s="276"/>
      <c r="J36" s="277"/>
      <c r="K36" s="278">
        <f>VLOOKUP(A36,EQUIPOS!A6:D161,4,FALSE)</f>
        <v>175440</v>
      </c>
      <c r="L36" s="279"/>
      <c r="M36" s="280">
        <v>2.375</v>
      </c>
      <c r="N36" s="281">
        <f>K36/M36</f>
        <v>73869.473684210519</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2.375</v>
      </c>
      <c r="N37" s="281">
        <f>K37/M37</f>
        <v>27368.42105263158</v>
      </c>
    </row>
    <row r="38" spans="1:14">
      <c r="A38" t="s">
        <v>195</v>
      </c>
      <c r="B38" s="849" t="str">
        <f>VLOOKUP(A38,EQUIPOS!A7:D154,3,FALSE)</f>
        <v xml:space="preserve">Equipo de oxicorte, Capacidad de corte: hasta 6´´ (152mm) </v>
      </c>
      <c r="C38" s="850"/>
      <c r="D38" s="850"/>
      <c r="E38" s="850"/>
      <c r="F38" s="850"/>
      <c r="G38" s="850"/>
      <c r="H38" s="851"/>
      <c r="I38" s="276"/>
      <c r="J38" s="277"/>
      <c r="K38" s="278">
        <f>VLOOKUP(A38,EQUIPOS!A7:D162,4,FALSE)</f>
        <v>3850</v>
      </c>
      <c r="L38" s="279"/>
      <c r="M38" s="280">
        <v>2.375</v>
      </c>
      <c r="N38" s="282">
        <f>K38/M38</f>
        <v>1621.0526315789473</v>
      </c>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1343.873821213158</v>
      </c>
    </row>
    <row r="43" spans="1:14" ht="15" thickBot="1">
      <c r="B43" s="836" t="s">
        <v>1037</v>
      </c>
      <c r="C43" s="837"/>
      <c r="D43" s="837"/>
      <c r="E43" s="837"/>
      <c r="F43" s="837"/>
      <c r="G43" s="837"/>
      <c r="H43" s="837"/>
      <c r="I43" s="837"/>
      <c r="J43" s="837"/>
      <c r="K43" s="837"/>
      <c r="L43" s="837"/>
      <c r="M43" s="838"/>
      <c r="N43" s="105">
        <f>SUM(N36:N42)</f>
        <v>104202.82118963421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40">
        <f>'900.2'!N78</f>
        <v>984.84848484848487</v>
      </c>
      <c r="M59" s="841"/>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N70+N71+N72+N73+N74</f>
        <v>13438.738212131579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88">
        <f>N43+N54+N65+N76</f>
        <v>118626.40788661427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23725.281577322854</v>
      </c>
      <c r="M83" s="871"/>
      <c r="N83" s="57"/>
    </row>
    <row r="84" spans="1:14">
      <c r="B84" s="95" t="s">
        <v>1057</v>
      </c>
      <c r="C84" s="96"/>
      <c r="D84" s="96"/>
      <c r="E84" s="96"/>
      <c r="F84" s="96"/>
      <c r="G84" s="96"/>
      <c r="H84" s="96"/>
      <c r="I84" s="93"/>
      <c r="J84" s="94"/>
      <c r="K84" s="313">
        <v>0.05</v>
      </c>
      <c r="L84" s="870">
        <f>N78*K84</f>
        <v>5931.3203943307135</v>
      </c>
      <c r="M84" s="871"/>
      <c r="N84" s="57"/>
    </row>
    <row r="85" spans="1:14" ht="15" thickBot="1">
      <c r="B85" s="97" t="s">
        <v>1058</v>
      </c>
      <c r="C85" s="98"/>
      <c r="D85" s="98"/>
      <c r="E85" s="98"/>
      <c r="F85" s="98"/>
      <c r="G85" s="98"/>
      <c r="H85" s="98"/>
      <c r="I85" s="99"/>
      <c r="J85" s="100"/>
      <c r="K85" s="314">
        <v>0.05</v>
      </c>
      <c r="L85" s="872">
        <f>N78*K85</f>
        <v>5931.3203943307135</v>
      </c>
      <c r="M85" s="873"/>
      <c r="N85" s="57"/>
    </row>
    <row r="86" spans="1:14" ht="15" thickBot="1">
      <c r="B86" s="836" t="s">
        <v>1037</v>
      </c>
      <c r="C86" s="837"/>
      <c r="D86" s="837"/>
      <c r="E86" s="837"/>
      <c r="F86" s="837"/>
      <c r="G86" s="837"/>
      <c r="H86" s="837"/>
      <c r="I86" s="837"/>
      <c r="J86" s="837"/>
      <c r="K86" s="837"/>
      <c r="L86" s="837"/>
      <c r="M86" s="838"/>
      <c r="N86" s="58">
        <f>L83+L84+L85</f>
        <v>35587.922365984283</v>
      </c>
    </row>
    <row r="87" spans="1:14" ht="15" thickBot="1">
      <c r="B87" s="39"/>
      <c r="C87" s="40"/>
      <c r="D87" s="40"/>
      <c r="E87" s="40"/>
      <c r="F87" s="40"/>
      <c r="G87" s="40"/>
      <c r="H87" s="40"/>
      <c r="I87" s="40"/>
      <c r="J87" s="40"/>
      <c r="K87" s="40"/>
      <c r="L87" s="40"/>
      <c r="M87" s="40"/>
      <c r="N87" s="41"/>
    </row>
    <row r="88" spans="1:14" ht="15" thickBot="1">
      <c r="A88" t="s">
        <v>2121</v>
      </c>
      <c r="B88" s="836" t="s">
        <v>1059</v>
      </c>
      <c r="C88" s="837"/>
      <c r="D88" s="837"/>
      <c r="E88" s="837"/>
      <c r="F88" s="837"/>
      <c r="G88" s="837"/>
      <c r="H88" s="837"/>
      <c r="I88" s="837"/>
      <c r="J88" s="837"/>
      <c r="K88" s="837"/>
      <c r="L88" s="837"/>
      <c r="M88" s="838"/>
      <c r="N88" s="58">
        <f>N78+N86</f>
        <v>154214.33025259856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c r="B106" s="874"/>
      <c r="C106" s="875"/>
      <c r="D106" s="875"/>
      <c r="E106" s="875"/>
      <c r="F106" s="875"/>
      <c r="G106" s="875"/>
      <c r="H106" s="875"/>
      <c r="I106" s="875"/>
      <c r="J106" s="875"/>
      <c r="K106" s="875"/>
      <c r="L106" s="875"/>
      <c r="M106" s="875"/>
      <c r="N106" s="876"/>
    </row>
    <row r="107" spans="2:14" ht="27.7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80"/>
      <c r="C1" s="895"/>
      <c r="D1" s="896"/>
      <c r="E1" s="896"/>
      <c r="F1" s="896"/>
      <c r="G1" s="896"/>
      <c r="H1" s="896"/>
      <c r="I1" s="896"/>
      <c r="J1" s="897"/>
      <c r="K1" s="898" t="s">
        <v>1017</v>
      </c>
      <c r="L1" s="900" t="s">
        <v>2304</v>
      </c>
      <c r="M1" s="901"/>
      <c r="N1" s="902"/>
    </row>
    <row r="2" spans="2:14">
      <c r="B2" s="881"/>
      <c r="C2" s="892" t="s">
        <v>1018</v>
      </c>
      <c r="D2" s="893"/>
      <c r="E2" s="893"/>
      <c r="F2" s="893"/>
      <c r="G2" s="893"/>
      <c r="H2" s="893"/>
      <c r="I2" s="893"/>
      <c r="J2" s="894"/>
      <c r="K2" s="899"/>
      <c r="L2" s="903"/>
      <c r="M2" s="904"/>
      <c r="N2" s="905"/>
    </row>
    <row r="3" spans="2:14">
      <c r="B3" s="881"/>
      <c r="C3" s="892" t="s">
        <v>2305</v>
      </c>
      <c r="D3" s="893"/>
      <c r="E3" s="893"/>
      <c r="F3" s="893"/>
      <c r="G3" s="893"/>
      <c r="H3" s="893"/>
      <c r="I3" s="893"/>
      <c r="J3" s="894"/>
      <c r="K3" s="883" t="s">
        <v>1019</v>
      </c>
      <c r="L3" s="908">
        <v>1</v>
      </c>
      <c r="M3" s="909"/>
      <c r="N3" s="910"/>
    </row>
    <row r="4" spans="2:14">
      <c r="B4" s="881"/>
      <c r="C4" s="892" t="s">
        <v>2306</v>
      </c>
      <c r="D4" s="893"/>
      <c r="E4" s="893"/>
      <c r="F4" s="893"/>
      <c r="G4" s="893"/>
      <c r="H4" s="893"/>
      <c r="I4" s="893"/>
      <c r="J4" s="894"/>
      <c r="K4" s="906"/>
      <c r="L4" s="911"/>
      <c r="M4" s="912"/>
      <c r="N4" s="913"/>
    </row>
    <row r="5" spans="2:14">
      <c r="B5" s="881"/>
      <c r="C5" s="892" t="s">
        <v>2307</v>
      </c>
      <c r="D5" s="893"/>
      <c r="E5" s="893"/>
      <c r="F5" s="893"/>
      <c r="G5" s="893"/>
      <c r="H5" s="893"/>
      <c r="I5" s="893"/>
      <c r="J5" s="894"/>
      <c r="K5" s="883" t="s">
        <v>1020</v>
      </c>
      <c r="L5" s="885"/>
      <c r="M5" s="885" t="s">
        <v>1021</v>
      </c>
      <c r="N5" s="887"/>
    </row>
    <row r="6" spans="2:14" ht="15" thickBot="1">
      <c r="B6" s="882"/>
      <c r="C6" s="889"/>
      <c r="D6" s="890"/>
      <c r="E6" s="890"/>
      <c r="F6" s="890"/>
      <c r="G6" s="890"/>
      <c r="H6" s="890"/>
      <c r="I6" s="890"/>
      <c r="J6" s="891"/>
      <c r="K6" s="884"/>
      <c r="L6" s="886"/>
      <c r="M6" s="886"/>
      <c r="N6" s="888"/>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14" t="s">
        <v>2311</v>
      </c>
      <c r="C10" s="915"/>
      <c r="D10" s="915"/>
      <c r="E10" s="915"/>
      <c r="F10" s="400" t="s">
        <v>2312</v>
      </c>
      <c r="G10" s="85"/>
      <c r="H10" s="368"/>
      <c r="I10" s="916" t="s">
        <v>2313</v>
      </c>
      <c r="J10" s="916"/>
      <c r="K10" s="401" t="s">
        <v>2312</v>
      </c>
      <c r="L10" s="365"/>
      <c r="M10" s="365"/>
      <c r="N10" s="36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312</v>
      </c>
      <c r="B36" s="849" t="str">
        <f>VLOOKUP(A36,EQUIPOS!A6:D154,3,FALSE)</f>
        <v>Retroexcavadora sobre oruga, potencia 138 HP, balde de 1,5 m3.</v>
      </c>
      <c r="C36" s="850"/>
      <c r="D36" s="850"/>
      <c r="E36" s="850"/>
      <c r="F36" s="850"/>
      <c r="G36" s="850"/>
      <c r="H36" s="851"/>
      <c r="I36" s="276"/>
      <c r="J36" s="277"/>
      <c r="K36" s="278">
        <f>VLOOKUP(A36,EQUIPOS!A6:D161,4,FALSE)</f>
        <v>245050</v>
      </c>
      <c r="L36" s="279"/>
      <c r="M36" s="280">
        <v>2.5</v>
      </c>
      <c r="N36" s="281">
        <f>K36/M36</f>
        <v>98020</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2.5</v>
      </c>
      <c r="N37" s="281">
        <f>K37/M37</f>
        <v>26000</v>
      </c>
    </row>
    <row r="38" spans="1:14">
      <c r="A38" t="s">
        <v>195</v>
      </c>
      <c r="B38" s="849" t="str">
        <f>VLOOKUP(A38,EQUIPOS!A8:D154,3,FALSE)</f>
        <v xml:space="preserve">Equipo de oxicorte, Capacidad de corte: hasta 6´´ (152mm) </v>
      </c>
      <c r="C38" s="850"/>
      <c r="D38" s="850"/>
      <c r="E38" s="850"/>
      <c r="F38" s="850"/>
      <c r="G38" s="850"/>
      <c r="H38" s="851"/>
      <c r="I38" s="276"/>
      <c r="J38" s="277"/>
      <c r="K38" s="278">
        <f>VLOOKUP(A38,EQUIPOS!A8:D163,4,FALSE)</f>
        <v>3850</v>
      </c>
      <c r="L38" s="279"/>
      <c r="M38" s="280">
        <v>2.5</v>
      </c>
      <c r="N38" s="281">
        <f>K38/M38</f>
        <v>1540</v>
      </c>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255.33602603049999</v>
      </c>
    </row>
    <row r="43" spans="1:14" ht="15" thickBot="1">
      <c r="B43" s="836" t="s">
        <v>1037</v>
      </c>
      <c r="C43" s="837"/>
      <c r="D43" s="837"/>
      <c r="E43" s="837"/>
      <c r="F43" s="837"/>
      <c r="G43" s="837"/>
      <c r="H43" s="837"/>
      <c r="I43" s="837"/>
      <c r="J43" s="837"/>
      <c r="K43" s="837"/>
      <c r="L43" s="837"/>
      <c r="M43" s="838"/>
      <c r="N43" s="105">
        <f>SUM(N36:N42)</f>
        <v>125815.33602603051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40">
        <f>'900.2'!N78</f>
        <v>984.84848484848487</v>
      </c>
      <c r="M59" s="841"/>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N70+N71+N72+N73+N74</f>
        <v>12766.801301525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139566.98581240399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27913.3971624808</v>
      </c>
      <c r="M83" s="871"/>
      <c r="N83" s="57"/>
    </row>
    <row r="84" spans="1:14">
      <c r="B84" s="95" t="s">
        <v>1057</v>
      </c>
      <c r="C84" s="96"/>
      <c r="D84" s="96"/>
      <c r="E84" s="96"/>
      <c r="F84" s="96"/>
      <c r="G84" s="96"/>
      <c r="H84" s="96"/>
      <c r="I84" s="93"/>
      <c r="J84" s="94"/>
      <c r="K84" s="313">
        <v>0.05</v>
      </c>
      <c r="L84" s="870">
        <f>N78*K84</f>
        <v>6978.3492906202</v>
      </c>
      <c r="M84" s="871"/>
      <c r="N84" s="57"/>
    </row>
    <row r="85" spans="1:14" ht="15" thickBot="1">
      <c r="B85" s="97" t="s">
        <v>1058</v>
      </c>
      <c r="C85" s="98"/>
      <c r="D85" s="98"/>
      <c r="E85" s="98"/>
      <c r="F85" s="98"/>
      <c r="G85" s="98"/>
      <c r="H85" s="98"/>
      <c r="I85" s="99"/>
      <c r="J85" s="100"/>
      <c r="K85" s="314">
        <v>0.05</v>
      </c>
      <c r="L85" s="872">
        <f>N78*K85</f>
        <v>6978.3492906202</v>
      </c>
      <c r="M85" s="873"/>
      <c r="N85" s="57"/>
    </row>
    <row r="86" spans="1:14" ht="15" thickBot="1">
      <c r="B86" s="836" t="s">
        <v>1037</v>
      </c>
      <c r="C86" s="837"/>
      <c r="D86" s="837"/>
      <c r="E86" s="837"/>
      <c r="F86" s="837"/>
      <c r="G86" s="837"/>
      <c r="H86" s="837"/>
      <c r="I86" s="837"/>
      <c r="J86" s="837"/>
      <c r="K86" s="837"/>
      <c r="L86" s="837"/>
      <c r="M86" s="838"/>
      <c r="N86" s="58">
        <f>L83+L84+L85</f>
        <v>41870.095743721198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181437.08155612519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28.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80"/>
      <c r="C1" s="895"/>
      <c r="D1" s="896"/>
      <c r="E1" s="896"/>
      <c r="F1" s="896"/>
      <c r="G1" s="896"/>
      <c r="H1" s="896"/>
      <c r="I1" s="896"/>
      <c r="J1" s="897"/>
      <c r="K1" s="898" t="s">
        <v>1017</v>
      </c>
      <c r="L1" s="900" t="s">
        <v>2304</v>
      </c>
      <c r="M1" s="901"/>
      <c r="N1" s="902"/>
    </row>
    <row r="2" spans="2:14">
      <c r="B2" s="881"/>
      <c r="C2" s="892" t="s">
        <v>1018</v>
      </c>
      <c r="D2" s="893"/>
      <c r="E2" s="893"/>
      <c r="F2" s="893"/>
      <c r="G2" s="893"/>
      <c r="H2" s="893"/>
      <c r="I2" s="893"/>
      <c r="J2" s="894"/>
      <c r="K2" s="899"/>
      <c r="L2" s="903"/>
      <c r="M2" s="904"/>
      <c r="N2" s="905"/>
    </row>
    <row r="3" spans="2:14">
      <c r="B3" s="881"/>
      <c r="C3" s="892" t="s">
        <v>2305</v>
      </c>
      <c r="D3" s="893"/>
      <c r="E3" s="893"/>
      <c r="F3" s="893"/>
      <c r="G3" s="893"/>
      <c r="H3" s="893"/>
      <c r="I3" s="893"/>
      <c r="J3" s="894"/>
      <c r="K3" s="883" t="s">
        <v>1019</v>
      </c>
      <c r="L3" s="908">
        <v>1</v>
      </c>
      <c r="M3" s="909"/>
      <c r="N3" s="910"/>
    </row>
    <row r="4" spans="2:14">
      <c r="B4" s="881"/>
      <c r="C4" s="892" t="s">
        <v>2306</v>
      </c>
      <c r="D4" s="893"/>
      <c r="E4" s="893"/>
      <c r="F4" s="893"/>
      <c r="G4" s="893"/>
      <c r="H4" s="893"/>
      <c r="I4" s="893"/>
      <c r="J4" s="894"/>
      <c r="K4" s="906"/>
      <c r="L4" s="911"/>
      <c r="M4" s="912"/>
      <c r="N4" s="913"/>
    </row>
    <row r="5" spans="2:14">
      <c r="B5" s="881"/>
      <c r="C5" s="892" t="s">
        <v>2307</v>
      </c>
      <c r="D5" s="893"/>
      <c r="E5" s="893"/>
      <c r="F5" s="893"/>
      <c r="G5" s="893"/>
      <c r="H5" s="893"/>
      <c r="I5" s="893"/>
      <c r="J5" s="894"/>
      <c r="K5" s="883" t="s">
        <v>1020</v>
      </c>
      <c r="L5" s="885"/>
      <c r="M5" s="885" t="s">
        <v>1021</v>
      </c>
      <c r="N5" s="887"/>
    </row>
    <row r="6" spans="2:14" ht="15" thickBot="1">
      <c r="B6" s="882"/>
      <c r="C6" s="889"/>
      <c r="D6" s="890"/>
      <c r="E6" s="890"/>
      <c r="F6" s="890"/>
      <c r="G6" s="890"/>
      <c r="H6" s="890"/>
      <c r="I6" s="890"/>
      <c r="J6" s="891"/>
      <c r="K6" s="884"/>
      <c r="L6" s="886"/>
      <c r="M6" s="886"/>
      <c r="N6" s="888"/>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14" t="s">
        <v>2311</v>
      </c>
      <c r="C10" s="915"/>
      <c r="D10" s="915"/>
      <c r="E10" s="915"/>
      <c r="F10" s="400" t="s">
        <v>2312</v>
      </c>
      <c r="G10" s="85"/>
      <c r="H10" s="368"/>
      <c r="I10" s="916" t="s">
        <v>2313</v>
      </c>
      <c r="J10" s="916"/>
      <c r="K10" s="401" t="s">
        <v>2312</v>
      </c>
      <c r="L10" s="365"/>
      <c r="M10" s="365"/>
      <c r="N10" s="36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150</v>
      </c>
      <c r="B36" s="849" t="str">
        <f>VLOOKUP(A36,EQUIPOS!A6:D154,3,FALSE)</f>
        <v>Cargador : Potencia en el volante 125 hp, Clasificación de RPM del motor 2300.</v>
      </c>
      <c r="C36" s="850"/>
      <c r="D36" s="850"/>
      <c r="E36" s="850"/>
      <c r="F36" s="850"/>
      <c r="G36" s="850"/>
      <c r="H36" s="851"/>
      <c r="I36" s="276"/>
      <c r="J36" s="277"/>
      <c r="K36" s="278">
        <f>VLOOKUP(A36,EQUIPOS!A6:D161,4,FALSE)</f>
        <v>175440</v>
      </c>
      <c r="L36" s="279"/>
      <c r="M36" s="280">
        <v>9.25</v>
      </c>
      <c r="N36" s="281">
        <f>K36/M36</f>
        <v>18966.486486486487</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9.25</v>
      </c>
      <c r="N37" s="281">
        <f>K37/M37</f>
        <v>7027.0270270270266</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55.207789412000004</v>
      </c>
    </row>
    <row r="43" spans="1:14" ht="15" thickBot="1">
      <c r="B43" s="836" t="s">
        <v>1037</v>
      </c>
      <c r="C43" s="837"/>
      <c r="D43" s="837"/>
      <c r="E43" s="837"/>
      <c r="F43" s="837"/>
      <c r="G43" s="837"/>
      <c r="H43" s="837"/>
      <c r="I43" s="837"/>
      <c r="J43" s="837"/>
      <c r="K43" s="837"/>
      <c r="L43" s="837"/>
      <c r="M43" s="838"/>
      <c r="N43" s="105">
        <f>SUM(N36:N42)</f>
        <v>26048.721302925514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40">
        <f>'900.2'!N78</f>
        <v>984.84848484848487</v>
      </c>
      <c r="M59" s="841"/>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N70+N71+N72+N73+N74</f>
        <v>2760.3894706000001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29793.959258373998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5958.7918516747995</v>
      </c>
      <c r="M83" s="871"/>
      <c r="N83" s="57"/>
    </row>
    <row r="84" spans="1:14">
      <c r="B84" s="95" t="s">
        <v>1057</v>
      </c>
      <c r="C84" s="96"/>
      <c r="D84" s="96"/>
      <c r="E84" s="96"/>
      <c r="F84" s="96"/>
      <c r="G84" s="96"/>
      <c r="H84" s="96"/>
      <c r="I84" s="93"/>
      <c r="J84" s="94"/>
      <c r="K84" s="313">
        <v>0.05</v>
      </c>
      <c r="L84" s="870">
        <f>N78*K84</f>
        <v>1489.6979629186999</v>
      </c>
      <c r="M84" s="871"/>
      <c r="N84" s="57"/>
    </row>
    <row r="85" spans="1:14" ht="15" thickBot="1">
      <c r="B85" s="97" t="s">
        <v>1058</v>
      </c>
      <c r="C85" s="98"/>
      <c r="D85" s="98"/>
      <c r="E85" s="98"/>
      <c r="F85" s="98"/>
      <c r="G85" s="98"/>
      <c r="H85" s="98"/>
      <c r="I85" s="99"/>
      <c r="J85" s="100"/>
      <c r="K85" s="314">
        <v>0.05</v>
      </c>
      <c r="L85" s="872">
        <f>N78*K85</f>
        <v>1489.6979629186999</v>
      </c>
      <c r="M85" s="873"/>
      <c r="N85" s="57"/>
    </row>
    <row r="86" spans="1:14" ht="15" thickBot="1">
      <c r="B86" s="836" t="s">
        <v>1037</v>
      </c>
      <c r="C86" s="837"/>
      <c r="D86" s="837"/>
      <c r="E86" s="837"/>
      <c r="F86" s="837"/>
      <c r="G86" s="837"/>
      <c r="H86" s="837"/>
      <c r="I86" s="837"/>
      <c r="J86" s="837"/>
      <c r="K86" s="837"/>
      <c r="L86" s="837"/>
      <c r="M86" s="838"/>
      <c r="N86" s="58">
        <f>L83+L84+L85</f>
        <v>8938.1877775121993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38732.147035886199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22.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180</v>
      </c>
      <c r="B36" s="849" t="str">
        <f>VLOOKUP(A36,EQUIPOS!A6:D154,3,FALSE)</f>
        <v>Compresor 120 HP, con martillo.</v>
      </c>
      <c r="C36" s="850"/>
      <c r="D36" s="850"/>
      <c r="E36" s="850"/>
      <c r="F36" s="850"/>
      <c r="G36" s="850"/>
      <c r="H36" s="851"/>
      <c r="I36" s="276"/>
      <c r="J36" s="277"/>
      <c r="K36" s="278">
        <f>VLOOKUP(A36,EQUIPOS!A6:D161,4,FALSE)</f>
        <v>65000</v>
      </c>
      <c r="L36" s="279"/>
      <c r="M36" s="280">
        <v>2.5</v>
      </c>
      <c r="N36" s="281">
        <f>K36/M36</f>
        <v>26000</v>
      </c>
    </row>
    <row r="37" span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1021.344104122</v>
      </c>
    </row>
    <row r="43" spans="1:14" ht="15" thickBot="1">
      <c r="B43" s="836" t="s">
        <v>1037</v>
      </c>
      <c r="C43" s="837"/>
      <c r="D43" s="837"/>
      <c r="E43" s="837"/>
      <c r="F43" s="837"/>
      <c r="G43" s="837"/>
      <c r="H43" s="837"/>
      <c r="I43" s="837"/>
      <c r="J43" s="837"/>
      <c r="K43" s="837"/>
      <c r="L43" s="837"/>
      <c r="M43" s="838"/>
      <c r="N43" s="105">
        <f>SUM(N36:N42)</f>
        <v>27021.344104121999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40">
        <f>'900.2'!N78</f>
        <v>984.84848484848487</v>
      </c>
      <c r="M59" s="841"/>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N70+N71+N72+N73+N74</f>
        <v>10213.44104122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38219.633630190481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7643.9267260380966</v>
      </c>
      <c r="M83" s="871"/>
      <c r="N83" s="57"/>
    </row>
    <row r="84" spans="1:14">
      <c r="B84" s="95" t="s">
        <v>1057</v>
      </c>
      <c r="C84" s="96"/>
      <c r="D84" s="96"/>
      <c r="E84" s="96"/>
      <c r="F84" s="96"/>
      <c r="G84" s="96"/>
      <c r="H84" s="96"/>
      <c r="I84" s="93"/>
      <c r="J84" s="94"/>
      <c r="K84" s="313">
        <v>0.05</v>
      </c>
      <c r="L84" s="870">
        <f>N78*K84</f>
        <v>1910.9816815095242</v>
      </c>
      <c r="M84" s="871"/>
      <c r="N84" s="57"/>
    </row>
    <row r="85" spans="1:14" ht="15" thickBot="1">
      <c r="B85" s="97" t="s">
        <v>1058</v>
      </c>
      <c r="C85" s="98"/>
      <c r="D85" s="98"/>
      <c r="E85" s="98"/>
      <c r="F85" s="98"/>
      <c r="G85" s="98"/>
      <c r="H85" s="98"/>
      <c r="I85" s="99"/>
      <c r="J85" s="100"/>
      <c r="K85" s="314">
        <v>0.05</v>
      </c>
      <c r="L85" s="872">
        <f>N78*K85</f>
        <v>1910.9816815095242</v>
      </c>
      <c r="M85" s="873"/>
      <c r="N85" s="57"/>
    </row>
    <row r="86" spans="1:14" ht="15" thickBot="1">
      <c r="B86" s="836" t="s">
        <v>1037</v>
      </c>
      <c r="C86" s="837"/>
      <c r="D86" s="837"/>
      <c r="E86" s="837"/>
      <c r="F86" s="837"/>
      <c r="G86" s="837"/>
      <c r="H86" s="837"/>
      <c r="I86" s="837"/>
      <c r="J86" s="837"/>
      <c r="K86" s="837"/>
      <c r="L86" s="837"/>
      <c r="M86" s="838"/>
      <c r="N86" s="58">
        <f>L83+L84+L85</f>
        <v>11465.890089057144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49685.523719247627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150</v>
      </c>
      <c r="B36" s="849" t="str">
        <f>VLOOKUP(A36,EQUIPOS!A6:D154,3,FALSE)</f>
        <v>Cargador : Potencia en el volante 125 hp, Clasificación de RPM del motor 2300.</v>
      </c>
      <c r="C36" s="850"/>
      <c r="D36" s="850"/>
      <c r="E36" s="850"/>
      <c r="F36" s="850"/>
      <c r="G36" s="850"/>
      <c r="H36" s="851"/>
      <c r="I36" s="276"/>
      <c r="J36" s="277"/>
      <c r="K36" s="278">
        <f>VLOOKUP(A36,EQUIPOS!A6:D161,4,FALSE)</f>
        <v>175440</v>
      </c>
      <c r="L36" s="279"/>
      <c r="M36" s="280">
        <v>2.375</v>
      </c>
      <c r="N36" s="281">
        <f>K36/M36</f>
        <v>73869.473684210519</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2.375</v>
      </c>
      <c r="N37" s="281">
        <f>K37/M37</f>
        <v>27368.42105263158</v>
      </c>
    </row>
    <row r="38" spans="1:14">
      <c r="A38" t="s">
        <v>195</v>
      </c>
      <c r="B38" s="849" t="str">
        <f>VLOOKUP(A38,EQUIPOS!A8:D154,3,FALSE)</f>
        <v xml:space="preserve">Equipo de oxicorte, Capacidad de corte: hasta 6´´ (152mm) </v>
      </c>
      <c r="C38" s="850"/>
      <c r="D38" s="850"/>
      <c r="E38" s="850"/>
      <c r="F38" s="850"/>
      <c r="G38" s="850"/>
      <c r="H38" s="851"/>
      <c r="I38" s="276"/>
      <c r="J38" s="277"/>
      <c r="K38" s="278">
        <f>VLOOKUP(A38,EQUIPOS!A8:D163,4,FALSE)</f>
        <v>3850</v>
      </c>
      <c r="L38" s="279"/>
      <c r="M38" s="280">
        <v>2.375</v>
      </c>
      <c r="N38" s="281">
        <f>K38/M38</f>
        <v>1621.0526315789473</v>
      </c>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1343.873821213158</v>
      </c>
    </row>
    <row r="43" spans="1:14" ht="15" thickBot="1">
      <c r="B43" s="836" t="s">
        <v>1037</v>
      </c>
      <c r="C43" s="837"/>
      <c r="D43" s="837"/>
      <c r="E43" s="837"/>
      <c r="F43" s="837"/>
      <c r="G43" s="837"/>
      <c r="H43" s="837"/>
      <c r="I43" s="837"/>
      <c r="J43" s="837"/>
      <c r="K43" s="837"/>
      <c r="L43" s="837"/>
      <c r="M43" s="838"/>
      <c r="N43" s="105">
        <f>SUM(N36:N42)</f>
        <v>104202.82118963421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40">
        <f>'900.2'!N78</f>
        <v>984.84848484848487</v>
      </c>
      <c r="M59" s="841"/>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N70+N71+N72+N73+N74</f>
        <v>13438.738212131579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118626.40788661427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23725.281577322854</v>
      </c>
      <c r="M83" s="871"/>
      <c r="N83" s="57"/>
    </row>
    <row r="84" spans="1:14">
      <c r="B84" s="95" t="s">
        <v>1057</v>
      </c>
      <c r="C84" s="96"/>
      <c r="D84" s="96"/>
      <c r="E84" s="96"/>
      <c r="F84" s="96"/>
      <c r="G84" s="96"/>
      <c r="H84" s="96"/>
      <c r="I84" s="93"/>
      <c r="J84" s="94"/>
      <c r="K84" s="313">
        <v>0.05</v>
      </c>
      <c r="L84" s="870">
        <f>N78*K84</f>
        <v>5931.3203943307135</v>
      </c>
      <c r="M84" s="871"/>
      <c r="N84" s="57"/>
    </row>
    <row r="85" spans="1:14" ht="15" thickBot="1">
      <c r="B85" s="97" t="s">
        <v>1058</v>
      </c>
      <c r="C85" s="98"/>
      <c r="D85" s="98"/>
      <c r="E85" s="98"/>
      <c r="F85" s="98"/>
      <c r="G85" s="98"/>
      <c r="H85" s="98"/>
      <c r="I85" s="99"/>
      <c r="J85" s="100"/>
      <c r="K85" s="314">
        <v>0.05</v>
      </c>
      <c r="L85" s="872">
        <f>N78*K85</f>
        <v>5931.3203943307135</v>
      </c>
      <c r="M85" s="873"/>
      <c r="N85" s="57"/>
    </row>
    <row r="86" spans="1:14" ht="15" thickBot="1">
      <c r="B86" s="836" t="s">
        <v>1037</v>
      </c>
      <c r="C86" s="837"/>
      <c r="D86" s="837"/>
      <c r="E86" s="837"/>
      <c r="F86" s="837"/>
      <c r="G86" s="837"/>
      <c r="H86" s="837"/>
      <c r="I86" s="837"/>
      <c r="J86" s="837"/>
      <c r="K86" s="837"/>
      <c r="L86" s="837"/>
      <c r="M86" s="838"/>
      <c r="N86" s="58">
        <f>L83+L84+L85</f>
        <v>35587.922365984283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154214.33025259856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312</v>
      </c>
      <c r="B36" s="849" t="str">
        <f>VLOOKUP(A36,EQUIPOS!A6:D154,3,FALSE)</f>
        <v>Retroexcavadora sobre oruga, potencia 138 HP, balde de 1,5 m3.</v>
      </c>
      <c r="C36" s="850"/>
      <c r="D36" s="850"/>
      <c r="E36" s="850"/>
      <c r="F36" s="850"/>
      <c r="G36" s="850"/>
      <c r="H36" s="851"/>
      <c r="I36" s="276"/>
      <c r="J36" s="277"/>
      <c r="K36" s="278">
        <f>VLOOKUP(A36,EQUIPOS!A6:D161,4,FALSE)</f>
        <v>245050</v>
      </c>
      <c r="L36" s="279"/>
      <c r="M36" s="280">
        <v>2.5</v>
      </c>
      <c r="N36" s="281">
        <f>K36/M36</f>
        <v>98020</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2.5</v>
      </c>
      <c r="N37" s="281">
        <f>K37/M37</f>
        <v>26000</v>
      </c>
    </row>
    <row r="38" spans="1:14">
      <c r="A38" t="s">
        <v>195</v>
      </c>
      <c r="B38" s="849" t="str">
        <f>VLOOKUP(A38,EQUIPOS!A8:D154,3,FALSE)</f>
        <v xml:space="preserve">Equipo de oxicorte, Capacidad de corte: hasta 6´´ (152mm) </v>
      </c>
      <c r="C38" s="850"/>
      <c r="D38" s="850"/>
      <c r="E38" s="850"/>
      <c r="F38" s="850"/>
      <c r="G38" s="850"/>
      <c r="H38" s="851"/>
      <c r="I38" s="276"/>
      <c r="J38" s="277"/>
      <c r="K38" s="278">
        <f>VLOOKUP(A38,EQUIPOS!A8:D163,4,FALSE)</f>
        <v>3850</v>
      </c>
      <c r="L38" s="279"/>
      <c r="M38" s="280">
        <v>2.5</v>
      </c>
      <c r="N38" s="281">
        <f>K38/M38</f>
        <v>1540</v>
      </c>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255.33602603049999</v>
      </c>
    </row>
    <row r="43" spans="1:14" ht="15" thickBot="1">
      <c r="B43" s="836" t="s">
        <v>1037</v>
      </c>
      <c r="C43" s="837"/>
      <c r="D43" s="837"/>
      <c r="E43" s="837"/>
      <c r="F43" s="837"/>
      <c r="G43" s="837"/>
      <c r="H43" s="837"/>
      <c r="I43" s="837"/>
      <c r="J43" s="837"/>
      <c r="K43" s="837"/>
      <c r="L43" s="837"/>
      <c r="M43" s="838"/>
      <c r="N43" s="105">
        <f>SUM(N36:N42)</f>
        <v>125815.33602603051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40">
        <f>'900.2'!N78</f>
        <v>984.84848484848487</v>
      </c>
      <c r="M59" s="841"/>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12766.801301525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139566.98581240399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27913.3971624808</v>
      </c>
      <c r="M83" s="871"/>
      <c r="N83" s="57"/>
    </row>
    <row r="84" spans="1:14">
      <c r="B84" s="95" t="s">
        <v>1057</v>
      </c>
      <c r="C84" s="96"/>
      <c r="D84" s="96"/>
      <c r="E84" s="96"/>
      <c r="F84" s="96"/>
      <c r="G84" s="96"/>
      <c r="H84" s="96"/>
      <c r="I84" s="93"/>
      <c r="J84" s="94"/>
      <c r="K84" s="313">
        <v>0.05</v>
      </c>
      <c r="L84" s="870">
        <f>N78*K84</f>
        <v>6978.3492906202</v>
      </c>
      <c r="M84" s="871"/>
      <c r="N84" s="57"/>
    </row>
    <row r="85" spans="1:14" ht="15" thickBot="1">
      <c r="B85" s="97" t="s">
        <v>1058</v>
      </c>
      <c r="C85" s="98"/>
      <c r="D85" s="98"/>
      <c r="E85" s="98"/>
      <c r="F85" s="98"/>
      <c r="G85" s="98"/>
      <c r="H85" s="98"/>
      <c r="I85" s="99"/>
      <c r="J85" s="100"/>
      <c r="K85" s="314">
        <v>0.05</v>
      </c>
      <c r="L85" s="872">
        <f>N78*K85</f>
        <v>6978.3492906202</v>
      </c>
      <c r="M85" s="873"/>
      <c r="N85" s="57"/>
    </row>
    <row r="86" spans="1:14" ht="15" thickBot="1">
      <c r="B86" s="836" t="s">
        <v>1037</v>
      </c>
      <c r="C86" s="837"/>
      <c r="D86" s="837"/>
      <c r="E86" s="837"/>
      <c r="F86" s="837"/>
      <c r="G86" s="837"/>
      <c r="H86" s="837"/>
      <c r="I86" s="837"/>
      <c r="J86" s="837"/>
      <c r="K86" s="837"/>
      <c r="L86" s="837"/>
      <c r="M86" s="838"/>
      <c r="N86" s="58">
        <f>L83+L84+L85</f>
        <v>41870.095743721198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181437.08155612519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312</v>
      </c>
      <c r="B36" s="849" t="str">
        <f>VLOOKUP(A36,EQUIPOS!A6:D154,3,FALSE)</f>
        <v>Retroexcavadora sobre oruga, potencia 138 HP, balde de 1,5 m3.</v>
      </c>
      <c r="C36" s="850"/>
      <c r="D36" s="850"/>
      <c r="E36" s="850"/>
      <c r="F36" s="850"/>
      <c r="G36" s="850"/>
      <c r="H36" s="851"/>
      <c r="I36" s="276"/>
      <c r="J36" s="277"/>
      <c r="K36" s="278">
        <f>VLOOKUP(A36,EQUIPOS!A6:D161,4,FALSE)</f>
        <v>245050</v>
      </c>
      <c r="L36" s="279"/>
      <c r="M36" s="280">
        <v>2.5</v>
      </c>
      <c r="N36" s="281">
        <f>K36/M36</f>
        <v>98020</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2.5</v>
      </c>
      <c r="N37" s="281">
        <f>K37/M37</f>
        <v>26000</v>
      </c>
    </row>
    <row r="38" spans="1:14">
      <c r="A38" t="s">
        <v>195</v>
      </c>
      <c r="B38" s="849" t="str">
        <f>VLOOKUP(A38,EQUIPOS!A8:D154,3,FALSE)</f>
        <v xml:space="preserve">Equipo de oxicorte, Capacidad de corte: hasta 6´´ (152mm) </v>
      </c>
      <c r="C38" s="850"/>
      <c r="D38" s="850"/>
      <c r="E38" s="850"/>
      <c r="F38" s="850"/>
      <c r="G38" s="850"/>
      <c r="H38" s="851"/>
      <c r="I38" s="276"/>
      <c r="J38" s="277"/>
      <c r="K38" s="278">
        <f>VLOOKUP(A38,EQUIPOS!A8:D163,4,FALSE)</f>
        <v>3850</v>
      </c>
      <c r="L38" s="279"/>
      <c r="M38" s="280">
        <v>2.5</v>
      </c>
      <c r="N38" s="281">
        <f>K38/M38</f>
        <v>1540</v>
      </c>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204.2688208244</v>
      </c>
    </row>
    <row r="43" spans="1:14" ht="15" thickBot="1">
      <c r="B43" s="836" t="s">
        <v>1037</v>
      </c>
      <c r="C43" s="837"/>
      <c r="D43" s="837"/>
      <c r="E43" s="837"/>
      <c r="F43" s="837"/>
      <c r="G43" s="837"/>
      <c r="H43" s="837"/>
      <c r="I43" s="837"/>
      <c r="J43" s="837"/>
      <c r="K43" s="837"/>
      <c r="L43" s="837"/>
      <c r="M43" s="838"/>
      <c r="N43" s="105">
        <f>SUM(N36:N42)</f>
        <v>125764.26882082441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40">
        <f>'900.2'!N78</f>
        <v>984.84848484848487</v>
      </c>
      <c r="M59" s="841"/>
      <c r="N59" s="296">
        <f>K59*L59</f>
        <v>1378.7878787878788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1378.7878787878788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10213.44104122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137356.49774083227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27471.299548166455</v>
      </c>
      <c r="M83" s="871"/>
      <c r="N83" s="57"/>
    </row>
    <row r="84" spans="1:14">
      <c r="B84" s="95" t="s">
        <v>1057</v>
      </c>
      <c r="C84" s="96"/>
      <c r="D84" s="96"/>
      <c r="E84" s="96"/>
      <c r="F84" s="96"/>
      <c r="G84" s="96"/>
      <c r="H84" s="96"/>
      <c r="I84" s="93"/>
      <c r="J84" s="94"/>
      <c r="K84" s="313">
        <v>0.05</v>
      </c>
      <c r="L84" s="870">
        <f>N78*K84</f>
        <v>6867.8248870416137</v>
      </c>
      <c r="M84" s="871"/>
      <c r="N84" s="57"/>
    </row>
    <row r="85" spans="1:14" ht="15" thickBot="1">
      <c r="B85" s="97" t="s">
        <v>1058</v>
      </c>
      <c r="C85" s="98"/>
      <c r="D85" s="98"/>
      <c r="E85" s="98"/>
      <c r="F85" s="98"/>
      <c r="G85" s="98"/>
      <c r="H85" s="98"/>
      <c r="I85" s="99"/>
      <c r="J85" s="100"/>
      <c r="K85" s="314">
        <v>0.05</v>
      </c>
      <c r="L85" s="872">
        <f>N78*K85</f>
        <v>6867.8248870416137</v>
      </c>
      <c r="M85" s="873"/>
      <c r="N85" s="57"/>
    </row>
    <row r="86" spans="1:14" ht="15" thickBot="1">
      <c r="B86" s="836" t="s">
        <v>1037</v>
      </c>
      <c r="C86" s="837"/>
      <c r="D86" s="837"/>
      <c r="E86" s="837"/>
      <c r="F86" s="837"/>
      <c r="G86" s="837"/>
      <c r="H86" s="837"/>
      <c r="I86" s="837"/>
      <c r="J86" s="837"/>
      <c r="K86" s="837"/>
      <c r="L86" s="837"/>
      <c r="M86" s="838"/>
      <c r="N86" s="58">
        <f>L83+L84+L85</f>
        <v>41206.949322249682</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178563.44706308196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150</v>
      </c>
      <c r="B36" s="849" t="str">
        <f>VLOOKUP(A36,EQUIPOS!A6:D154,3,FALSE)</f>
        <v>Cargador : Potencia en el volante 125 hp, Clasificación de RPM del motor 2300.</v>
      </c>
      <c r="C36" s="850"/>
      <c r="D36" s="850"/>
      <c r="E36" s="850"/>
      <c r="F36" s="850"/>
      <c r="G36" s="850"/>
      <c r="H36" s="851"/>
      <c r="I36" s="276"/>
      <c r="J36" s="277"/>
      <c r="K36" s="278">
        <f>VLOOKUP(A36,EQUIPOS!A6:D161,4,FALSE)</f>
        <v>175440</v>
      </c>
      <c r="L36" s="279"/>
      <c r="M36" s="280">
        <v>22</v>
      </c>
      <c r="N36" s="281">
        <f>K36/M36</f>
        <v>7974.545454545455</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22</v>
      </c>
      <c r="N37" s="281">
        <f>K37/M37</f>
        <v>2954.5454545454545</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23.212366002772729</v>
      </c>
    </row>
    <row r="43" spans="1:14" ht="15" thickBot="1">
      <c r="B43" s="836" t="s">
        <v>1037</v>
      </c>
      <c r="C43" s="837"/>
      <c r="D43" s="837"/>
      <c r="E43" s="837"/>
      <c r="F43" s="837"/>
      <c r="G43" s="837"/>
      <c r="H43" s="837"/>
      <c r="I43" s="837"/>
      <c r="J43" s="837"/>
      <c r="K43" s="837"/>
      <c r="L43" s="837"/>
      <c r="M43" s="838"/>
      <c r="N43" s="105">
        <f>SUM(N36:N42)</f>
        <v>10952.303275093682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40">
        <f>'900.2'!N78</f>
        <v>984.84848484848487</v>
      </c>
      <c r="M59" s="841"/>
      <c r="N59" s="296">
        <f>K59*L59</f>
        <v>413.63636363636363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413.63636363636363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1160.6183001386364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12526.557938868682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2505.3115877737364</v>
      </c>
      <c r="M83" s="871"/>
      <c r="N83" s="57"/>
    </row>
    <row r="84" spans="1:14">
      <c r="B84" s="95" t="s">
        <v>1057</v>
      </c>
      <c r="C84" s="96"/>
      <c r="D84" s="96"/>
      <c r="E84" s="96"/>
      <c r="F84" s="96"/>
      <c r="G84" s="96"/>
      <c r="H84" s="96"/>
      <c r="I84" s="93"/>
      <c r="J84" s="94"/>
      <c r="K84" s="313">
        <v>0.05</v>
      </c>
      <c r="L84" s="870">
        <f>N78*K84</f>
        <v>626.3278969434341</v>
      </c>
      <c r="M84" s="871"/>
      <c r="N84" s="57"/>
    </row>
    <row r="85" spans="1:14" ht="15" thickBot="1">
      <c r="B85" s="97" t="s">
        <v>1058</v>
      </c>
      <c r="C85" s="98"/>
      <c r="D85" s="98"/>
      <c r="E85" s="98"/>
      <c r="F85" s="98"/>
      <c r="G85" s="98"/>
      <c r="H85" s="98"/>
      <c r="I85" s="99"/>
      <c r="J85" s="100"/>
      <c r="K85" s="314">
        <v>0.05</v>
      </c>
      <c r="L85" s="872">
        <f>N78*K85</f>
        <v>626.3278969434341</v>
      </c>
      <c r="M85" s="873"/>
      <c r="N85" s="57"/>
    </row>
    <row r="86" spans="1:14" ht="15" thickBot="1">
      <c r="B86" s="836" t="s">
        <v>1037</v>
      </c>
      <c r="C86" s="837"/>
      <c r="D86" s="837"/>
      <c r="E86" s="837"/>
      <c r="F86" s="837"/>
      <c r="G86" s="837"/>
      <c r="H86" s="837"/>
      <c r="I86" s="837"/>
      <c r="J86" s="837"/>
      <c r="K86" s="837"/>
      <c r="L86" s="837"/>
      <c r="M86" s="838"/>
      <c r="N86" s="58">
        <f>L83+L84+L85</f>
        <v>3757.9673816606046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16284.525320529287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150</v>
      </c>
      <c r="B36" s="849" t="str">
        <f>VLOOKUP(A36,EQUIPOS!A6:D154,3,FALSE)</f>
        <v>Cargador : Potencia en el volante 125 hp, Clasificación de RPM del motor 2300.</v>
      </c>
      <c r="C36" s="850"/>
      <c r="D36" s="850"/>
      <c r="E36" s="850"/>
      <c r="F36" s="850"/>
      <c r="G36" s="850"/>
      <c r="H36" s="851"/>
      <c r="I36" s="276"/>
      <c r="J36" s="277"/>
      <c r="K36" s="278">
        <f>VLOOKUP(A36,EQUIPOS!A6:D161,4,FALSE)</f>
        <v>175440</v>
      </c>
      <c r="L36" s="279"/>
      <c r="M36" s="280">
        <v>22</v>
      </c>
      <c r="N36" s="281">
        <f>K36/M36</f>
        <v>7974.545454545455</v>
      </c>
    </row>
    <row r="37" spans="1:14">
      <c r="A37" t="s">
        <v>180</v>
      </c>
      <c r="B37" s="849" t="str">
        <f>VLOOKUP(A37,EQUIPOS!A7:D154,3,FALSE)</f>
        <v>Compresor 120 HP, con martillo.</v>
      </c>
      <c r="C37" s="850"/>
      <c r="D37" s="850"/>
      <c r="E37" s="850"/>
      <c r="F37" s="850"/>
      <c r="G37" s="850"/>
      <c r="H37" s="851"/>
      <c r="I37" s="276"/>
      <c r="J37" s="277"/>
      <c r="K37" s="278">
        <f>VLOOKUP(A37,EQUIPOS!A7:D162,4,FALSE)</f>
        <v>65000</v>
      </c>
      <c r="L37" s="279"/>
      <c r="M37" s="280">
        <v>22</v>
      </c>
      <c r="N37" s="281">
        <f>K37/M37</f>
        <v>2954.5454545454545</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23.212366002772729</v>
      </c>
    </row>
    <row r="43" spans="1:14" ht="15" thickBot="1">
      <c r="B43" s="836" t="s">
        <v>1037</v>
      </c>
      <c r="C43" s="837"/>
      <c r="D43" s="837"/>
      <c r="E43" s="837"/>
      <c r="F43" s="837"/>
      <c r="G43" s="837"/>
      <c r="H43" s="837"/>
      <c r="I43" s="837"/>
      <c r="J43" s="837"/>
      <c r="K43" s="837"/>
      <c r="L43" s="837"/>
      <c r="M43" s="838"/>
      <c r="N43" s="105">
        <f>SUM(N36:N42)</f>
        <v>10952.303275093682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40">
        <f>'900.2'!N78</f>
        <v>984.84848484848487</v>
      </c>
      <c r="M59" s="841"/>
      <c r="N59" s="296">
        <f>K59*L59</f>
        <v>206.81818181818181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51"/>
    </row>
    <row r="65" spans="1:15" ht="15" thickBot="1">
      <c r="B65" s="842" t="s">
        <v>1037</v>
      </c>
      <c r="C65" s="843"/>
      <c r="D65" s="843"/>
      <c r="E65" s="843"/>
      <c r="F65" s="843"/>
      <c r="G65" s="843"/>
      <c r="H65" s="843"/>
      <c r="I65" s="843"/>
      <c r="J65" s="843"/>
      <c r="K65" s="843"/>
      <c r="L65" s="843"/>
      <c r="M65" s="844"/>
      <c r="N65" s="110">
        <f>N59+N60+N61+N62+N63</f>
        <v>206.81818181818181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1160.6183001386364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12319.7397570505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2463.9479514101004</v>
      </c>
      <c r="M83" s="871"/>
      <c r="N83" s="57"/>
    </row>
    <row r="84" spans="1:14">
      <c r="B84" s="95" t="s">
        <v>1057</v>
      </c>
      <c r="C84" s="96"/>
      <c r="D84" s="96"/>
      <c r="E84" s="96"/>
      <c r="F84" s="96"/>
      <c r="G84" s="96"/>
      <c r="H84" s="96"/>
      <c r="I84" s="93"/>
      <c r="J84" s="94"/>
      <c r="K84" s="313">
        <v>0.05</v>
      </c>
      <c r="L84" s="870">
        <f>N78*K84</f>
        <v>615.98698785252509</v>
      </c>
      <c r="M84" s="871"/>
      <c r="N84" s="57"/>
    </row>
    <row r="85" spans="1:14" ht="15" thickBot="1">
      <c r="B85" s="97" t="s">
        <v>1058</v>
      </c>
      <c r="C85" s="98"/>
      <c r="D85" s="98"/>
      <c r="E85" s="98"/>
      <c r="F85" s="98"/>
      <c r="G85" s="98"/>
      <c r="H85" s="98"/>
      <c r="I85" s="99"/>
      <c r="J85" s="100"/>
      <c r="K85" s="314">
        <v>0.05</v>
      </c>
      <c r="L85" s="872">
        <f>N78*K85</f>
        <v>615.98698785252509</v>
      </c>
      <c r="M85" s="873"/>
      <c r="N85" s="57"/>
    </row>
    <row r="86" spans="1:14" ht="15" thickBot="1">
      <c r="B86" s="836" t="s">
        <v>1037</v>
      </c>
      <c r="C86" s="837"/>
      <c r="D86" s="837"/>
      <c r="E86" s="837"/>
      <c r="F86" s="837"/>
      <c r="G86" s="837"/>
      <c r="H86" s="837"/>
      <c r="I86" s="837"/>
      <c r="J86" s="837"/>
      <c r="K86" s="837"/>
      <c r="L86" s="837"/>
      <c r="M86" s="838"/>
      <c r="N86" s="58">
        <f>L83+L84+L85</f>
        <v>3695.9219271151505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16015.661684165651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180</v>
      </c>
      <c r="B36" s="849" t="str">
        <f>VLOOKUP(A36,EQUIPOS!A6:D154,3,FALSE)</f>
        <v>Compresor 120 HP, con martillo.</v>
      </c>
      <c r="C36" s="850"/>
      <c r="D36" s="850"/>
      <c r="E36" s="850"/>
      <c r="F36" s="850"/>
      <c r="G36" s="850"/>
      <c r="H36" s="851"/>
      <c r="I36" s="276"/>
      <c r="J36" s="277"/>
      <c r="K36" s="278">
        <f>VLOOKUP(A36,EQUIPOS!A6:D161,4,FALSE)</f>
        <v>65000</v>
      </c>
      <c r="L36" s="279"/>
      <c r="M36" s="280">
        <v>20</v>
      </c>
      <c r="N36" s="281">
        <f>K36/M36</f>
        <v>3250</v>
      </c>
    </row>
    <row r="37" span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63.834006507624999</v>
      </c>
    </row>
    <row r="43" spans="1:14" ht="15" thickBot="1">
      <c r="B43" s="836" t="s">
        <v>1037</v>
      </c>
      <c r="C43" s="837"/>
      <c r="D43" s="837"/>
      <c r="E43" s="837"/>
      <c r="F43" s="837"/>
      <c r="G43" s="837"/>
      <c r="H43" s="837"/>
      <c r="I43" s="837"/>
      <c r="J43" s="837"/>
      <c r="K43" s="837"/>
      <c r="L43" s="837"/>
      <c r="M43" s="838"/>
      <c r="N43" s="105">
        <f>SUM(N36:N42)</f>
        <v>3313.834006507625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40">
        <f>'900.2'!N78</f>
        <v>984.84848484848487</v>
      </c>
      <c r="M59" s="841"/>
      <c r="N59" s="296">
        <f>K59*L59</f>
        <v>78.787878787878796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78.787878787878796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638.34006507624997</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4030.961950371754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806.1923900743509</v>
      </c>
      <c r="M83" s="871"/>
      <c r="N83" s="57"/>
    </row>
    <row r="84" spans="1:14">
      <c r="B84" s="95" t="s">
        <v>1057</v>
      </c>
      <c r="C84" s="96"/>
      <c r="D84" s="96"/>
      <c r="E84" s="96"/>
      <c r="F84" s="96"/>
      <c r="G84" s="96"/>
      <c r="H84" s="96"/>
      <c r="I84" s="93"/>
      <c r="J84" s="94"/>
      <c r="K84" s="313">
        <v>0.05</v>
      </c>
      <c r="L84" s="870">
        <f>N78*K84</f>
        <v>201.54809751858772</v>
      </c>
      <c r="M84" s="871"/>
      <c r="N84" s="57"/>
    </row>
    <row r="85" spans="1:14" ht="15" thickBot="1">
      <c r="B85" s="97" t="s">
        <v>1058</v>
      </c>
      <c r="C85" s="98"/>
      <c r="D85" s="98"/>
      <c r="E85" s="98"/>
      <c r="F85" s="98"/>
      <c r="G85" s="98"/>
      <c r="H85" s="98"/>
      <c r="I85" s="99"/>
      <c r="J85" s="100"/>
      <c r="K85" s="314">
        <v>0.05</v>
      </c>
      <c r="L85" s="872">
        <f>N78*K85</f>
        <v>201.54809751858772</v>
      </c>
      <c r="M85" s="873"/>
      <c r="N85" s="57"/>
    </row>
    <row r="86" spans="1:14" ht="15" thickBot="1">
      <c r="B86" s="836" t="s">
        <v>1037</v>
      </c>
      <c r="C86" s="837"/>
      <c r="D86" s="837"/>
      <c r="E86" s="837"/>
      <c r="F86" s="837"/>
      <c r="G86" s="837"/>
      <c r="H86" s="837"/>
      <c r="I86" s="837"/>
      <c r="J86" s="837"/>
      <c r="K86" s="837"/>
      <c r="L86" s="837"/>
      <c r="M86" s="838"/>
      <c r="N86" s="58">
        <f>L83+L84+L85</f>
        <v>1209.2885851115263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5240.2505354832801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195</v>
      </c>
      <c r="B36" s="849" t="str">
        <f>VLOOKUP(A36,EQUIPOS!A6:D154,3,FALSE)</f>
        <v xml:space="preserve">Equipo de oxicorte, Capacidad de corte: hasta 6´´ (152mm) </v>
      </c>
      <c r="C36" s="850"/>
      <c r="D36" s="850"/>
      <c r="E36" s="850"/>
      <c r="F36" s="850"/>
      <c r="G36" s="850"/>
      <c r="H36" s="851"/>
      <c r="I36" s="276"/>
      <c r="J36" s="277"/>
      <c r="K36" s="278">
        <f>VLOOKUP(A36,EQUIPOS!A6:D161,4,FALSE)</f>
        <v>3850</v>
      </c>
      <c r="L36" s="279"/>
      <c r="M36" s="280">
        <v>321</v>
      </c>
      <c r="N36" s="281">
        <f>K36/M36</f>
        <v>11.993769470404985</v>
      </c>
    </row>
    <row r="37" spans="1:14">
      <c r="A37" t="s">
        <v>248</v>
      </c>
      <c r="B37" s="849" t="str">
        <f>VLOOKUP(A37,EQUIPOS!A7:D154,3,FALSE)</f>
        <v>Grúa telescópica de 50 Ton.</v>
      </c>
      <c r="C37" s="850"/>
      <c r="D37" s="850"/>
      <c r="E37" s="850"/>
      <c r="F37" s="850"/>
      <c r="G37" s="850"/>
      <c r="H37" s="851"/>
      <c r="I37" s="276"/>
      <c r="J37" s="277"/>
      <c r="K37" s="278">
        <f>VLOOKUP(A37,EQUIPOS!A7:D162,4,FALSE)</f>
        <v>375000</v>
      </c>
      <c r="L37" s="279"/>
      <c r="M37" s="280">
        <v>321</v>
      </c>
      <c r="N37" s="281">
        <f>K37/M37</f>
        <v>1168.2242990654206</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15.908786668566979</v>
      </c>
    </row>
    <row r="43" spans="1:14" ht="15" thickBot="1">
      <c r="B43" s="836" t="s">
        <v>1037</v>
      </c>
      <c r="C43" s="837"/>
      <c r="D43" s="837"/>
      <c r="E43" s="837"/>
      <c r="F43" s="837"/>
      <c r="G43" s="837"/>
      <c r="H43" s="837"/>
      <c r="I43" s="837"/>
      <c r="J43" s="837"/>
      <c r="K43" s="837"/>
      <c r="L43" s="837"/>
      <c r="M43" s="838"/>
      <c r="N43" s="105">
        <f>SUM(N36:N42)</f>
        <v>1196.1268552043925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40">
        <f>VLOOKUP(A59,TRANSPORTE!A5:D120,4,FALSE)</f>
        <v>610</v>
      </c>
      <c r="M59" s="841"/>
      <c r="N59" s="296">
        <f>K59*L59</f>
        <v>610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610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159.08786668566978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1965.2147218900623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393.04294437801246</v>
      </c>
      <c r="M83" s="871"/>
      <c r="N83" s="57"/>
    </row>
    <row r="84" spans="1:14">
      <c r="B84" s="95" t="s">
        <v>1057</v>
      </c>
      <c r="C84" s="96"/>
      <c r="D84" s="96"/>
      <c r="E84" s="96"/>
      <c r="F84" s="96"/>
      <c r="G84" s="96"/>
      <c r="H84" s="96"/>
      <c r="I84" s="93"/>
      <c r="J84" s="94"/>
      <c r="K84" s="313">
        <v>0.05</v>
      </c>
      <c r="L84" s="870">
        <f>N78*K84</f>
        <v>98.260736094503116</v>
      </c>
      <c r="M84" s="871"/>
      <c r="N84" s="57"/>
    </row>
    <row r="85" spans="1:14" ht="15" thickBot="1">
      <c r="B85" s="97" t="s">
        <v>1058</v>
      </c>
      <c r="C85" s="98"/>
      <c r="D85" s="98"/>
      <c r="E85" s="98"/>
      <c r="F85" s="98"/>
      <c r="G85" s="98"/>
      <c r="H85" s="98"/>
      <c r="I85" s="99"/>
      <c r="J85" s="100"/>
      <c r="K85" s="314">
        <v>0.05</v>
      </c>
      <c r="L85" s="872">
        <f>N78*K85</f>
        <v>98.260736094503116</v>
      </c>
      <c r="M85" s="873"/>
      <c r="N85" s="57"/>
    </row>
    <row r="86" spans="1:14" ht="15" thickBot="1">
      <c r="B86" s="836" t="s">
        <v>1037</v>
      </c>
      <c r="C86" s="837"/>
      <c r="D86" s="837"/>
      <c r="E86" s="837"/>
      <c r="F86" s="837"/>
      <c r="G86" s="837"/>
      <c r="H86" s="837"/>
      <c r="I86" s="837"/>
      <c r="J86" s="837"/>
      <c r="K86" s="837"/>
      <c r="L86" s="837"/>
      <c r="M86" s="838"/>
      <c r="N86" s="58">
        <f>L83+L84+L85</f>
        <v>589.56441656701872</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2554.779138457081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273</v>
      </c>
      <c r="B36" s="849" t="str">
        <f>VLOOKUP(A36,EQUIPOS!A6:D154,3,FALSE)</f>
        <v>Motosierra, 93.6 cm3 - 7.1 HP, 45-90 cm - 7.9 kg</v>
      </c>
      <c r="C36" s="850"/>
      <c r="D36" s="850"/>
      <c r="E36" s="850"/>
      <c r="F36" s="850"/>
      <c r="G36" s="850"/>
      <c r="H36" s="851"/>
      <c r="I36" s="276"/>
      <c r="J36" s="277"/>
      <c r="K36" s="278">
        <f>VLOOKUP(A36,EQUIPOS!A6:D161,4,FALSE)</f>
        <v>7500</v>
      </c>
      <c r="L36" s="279"/>
      <c r="M36" s="280">
        <v>3</v>
      </c>
      <c r="N36" s="281">
        <f>K36/M36</f>
        <v>2500</v>
      </c>
    </row>
    <row r="37" spans="1:14">
      <c r="A37" s="214" t="s">
        <v>312</v>
      </c>
      <c r="B37" s="849" t="str">
        <f>VLOOKUP(A37,EQUIPOS!A7:D154,3,FALSE)</f>
        <v>Retroexcavadora sobre oruga, potencia 138 HP, balde de 1,5 m3.</v>
      </c>
      <c r="C37" s="850"/>
      <c r="D37" s="850"/>
      <c r="E37" s="850"/>
      <c r="F37" s="850"/>
      <c r="G37" s="850"/>
      <c r="H37" s="851"/>
      <c r="I37" s="276"/>
      <c r="J37" s="277"/>
      <c r="K37" s="278">
        <f>VLOOKUP(A37,EQUIPOS!A7:D162,4,FALSE)</f>
        <v>245050</v>
      </c>
      <c r="L37" s="279"/>
      <c r="M37" s="280">
        <v>3</v>
      </c>
      <c r="N37" s="281">
        <f>K37/M37</f>
        <v>81683.333333333328</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638.34006507625008</v>
      </c>
    </row>
    <row r="43" spans="1:14" ht="15" thickBot="1">
      <c r="B43" s="836" t="s">
        <v>1037</v>
      </c>
      <c r="C43" s="837"/>
      <c r="D43" s="837"/>
      <c r="E43" s="837"/>
      <c r="F43" s="837"/>
      <c r="G43" s="837"/>
      <c r="H43" s="837"/>
      <c r="I43" s="837"/>
      <c r="J43" s="837"/>
      <c r="K43" s="837"/>
      <c r="L43" s="837"/>
      <c r="M43" s="838"/>
      <c r="N43" s="105">
        <f>SUM(N36:N42)</f>
        <v>84821.673398409577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40">
        <f>VLOOKUP(A59,TRANSPORTE!A5:D94,4,FALSE)</f>
        <v>1350</v>
      </c>
      <c r="M59" s="841"/>
      <c r="N59" s="296">
        <f>K59*L59</f>
        <v>8100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8100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12766.801301525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105688.47469993458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21137.694939986919</v>
      </c>
      <c r="M83" s="871"/>
      <c r="N83" s="57"/>
    </row>
    <row r="84" spans="1:14">
      <c r="B84" s="95" t="s">
        <v>1057</v>
      </c>
      <c r="C84" s="96"/>
      <c r="D84" s="96"/>
      <c r="E84" s="96"/>
      <c r="F84" s="96"/>
      <c r="G84" s="96"/>
      <c r="H84" s="96"/>
      <c r="I84" s="93"/>
      <c r="J84" s="94"/>
      <c r="K84" s="313">
        <v>0.05</v>
      </c>
      <c r="L84" s="870">
        <f>N78*K84</f>
        <v>5284.4237349967298</v>
      </c>
      <c r="M84" s="871"/>
      <c r="N84" s="57"/>
    </row>
    <row r="85" spans="1:14" ht="15" thickBot="1">
      <c r="B85" s="97" t="s">
        <v>1058</v>
      </c>
      <c r="C85" s="98"/>
      <c r="D85" s="98"/>
      <c r="E85" s="98"/>
      <c r="F85" s="98"/>
      <c r="G85" s="98"/>
      <c r="H85" s="98"/>
      <c r="I85" s="99"/>
      <c r="J85" s="100"/>
      <c r="K85" s="314">
        <v>0.05</v>
      </c>
      <c r="L85" s="872">
        <f>N78*K85</f>
        <v>5284.4237349967298</v>
      </c>
      <c r="M85" s="873"/>
      <c r="N85" s="57"/>
    </row>
    <row r="86" spans="1:14" ht="15" thickBot="1">
      <c r="B86" s="836" t="s">
        <v>1037</v>
      </c>
      <c r="C86" s="837"/>
      <c r="D86" s="837"/>
      <c r="E86" s="837"/>
      <c r="F86" s="837"/>
      <c r="G86" s="837"/>
      <c r="H86" s="837"/>
      <c r="I86" s="837"/>
      <c r="J86" s="837"/>
      <c r="K86" s="837"/>
      <c r="L86" s="837"/>
      <c r="M86" s="838"/>
      <c r="N86" s="58">
        <f>L83+L84+L85</f>
        <v>31706.542409980379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137395.01710991497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27.7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195</v>
      </c>
      <c r="B36" s="849" t="str">
        <f>VLOOKUP(A36,EQUIPOS!A6:D154,3,FALSE)</f>
        <v xml:space="preserve">Equipo de oxicorte, Capacidad de corte: hasta 6´´ (152mm) </v>
      </c>
      <c r="C36" s="850"/>
      <c r="D36" s="850"/>
      <c r="E36" s="850"/>
      <c r="F36" s="850"/>
      <c r="G36" s="850"/>
      <c r="H36" s="851"/>
      <c r="I36" s="276"/>
      <c r="J36" s="277"/>
      <c r="K36" s="278">
        <f>VLOOKUP(A36,EQUIPOS!A6:D161,4,FALSE)</f>
        <v>3850</v>
      </c>
      <c r="L36" s="279"/>
      <c r="M36" s="280">
        <v>4</v>
      </c>
      <c r="N36" s="281">
        <f>K36/M36</f>
        <v>962.5</v>
      </c>
    </row>
    <row r="37" spans="1:14">
      <c r="A37" s="114" t="s">
        <v>248</v>
      </c>
      <c r="B37" s="849" t="str">
        <f>VLOOKUP(A37,EQUIPOS!A7:D154,3,FALSE)</f>
        <v>Grúa telescópica de 50 Ton.</v>
      </c>
      <c r="C37" s="850"/>
      <c r="D37" s="850"/>
      <c r="E37" s="850"/>
      <c r="F37" s="850"/>
      <c r="G37" s="850"/>
      <c r="H37" s="851"/>
      <c r="I37" s="276"/>
      <c r="J37" s="277"/>
      <c r="K37" s="278">
        <f>VLOOKUP(A37,EQUIPOS!A7:D162,4,FALSE)</f>
        <v>375000</v>
      </c>
      <c r="L37" s="279"/>
      <c r="M37" s="280">
        <v>4</v>
      </c>
      <c r="N37" s="281">
        <f>K37/M37</f>
        <v>93750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957.5100976143749</v>
      </c>
    </row>
    <row r="43" spans="1:14" ht="15" thickBot="1">
      <c r="B43" s="836" t="s">
        <v>1037</v>
      </c>
      <c r="C43" s="837"/>
      <c r="D43" s="837"/>
      <c r="E43" s="837"/>
      <c r="F43" s="837"/>
      <c r="G43" s="837"/>
      <c r="H43" s="837"/>
      <c r="I43" s="837"/>
      <c r="J43" s="837"/>
      <c r="K43" s="837"/>
      <c r="L43" s="837"/>
      <c r="M43" s="838"/>
      <c r="N43" s="105">
        <f>SUM(N36:N42)</f>
        <v>95670.010097614373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40">
        <f>VLOOKUP(A59,TRANSPORTE!A5:D117,4,FALSE)</f>
        <v>247.5</v>
      </c>
      <c r="M59" s="841"/>
      <c r="N59" s="296">
        <f>K59*L59</f>
        <v>247.5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247.5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9575.100976143749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105492.61107375812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21098.522214751625</v>
      </c>
      <c r="M83" s="871"/>
      <c r="N83" s="57"/>
    </row>
    <row r="84" spans="1:14">
      <c r="B84" s="95" t="s">
        <v>1057</v>
      </c>
      <c r="C84" s="96"/>
      <c r="D84" s="96"/>
      <c r="E84" s="96"/>
      <c r="F84" s="96"/>
      <c r="G84" s="96"/>
      <c r="H84" s="96"/>
      <c r="I84" s="93"/>
      <c r="J84" s="94"/>
      <c r="K84" s="313">
        <v>0.05</v>
      </c>
      <c r="L84" s="870">
        <f>N78*K84</f>
        <v>5274.6305536879063</v>
      </c>
      <c r="M84" s="871"/>
      <c r="N84" s="57"/>
    </row>
    <row r="85" spans="1:14" ht="15" thickBot="1">
      <c r="B85" s="97" t="s">
        <v>1058</v>
      </c>
      <c r="C85" s="98"/>
      <c r="D85" s="98"/>
      <c r="E85" s="98"/>
      <c r="F85" s="98"/>
      <c r="G85" s="98"/>
      <c r="H85" s="98"/>
      <c r="I85" s="99"/>
      <c r="J85" s="100"/>
      <c r="K85" s="314">
        <v>0.05</v>
      </c>
      <c r="L85" s="872">
        <f>N78*K85</f>
        <v>5274.6305536879063</v>
      </c>
      <c r="M85" s="873"/>
      <c r="N85" s="57"/>
    </row>
    <row r="86" spans="1:14" ht="15" thickBot="1">
      <c r="B86" s="836" t="s">
        <v>1037</v>
      </c>
      <c r="C86" s="837"/>
      <c r="D86" s="837"/>
      <c r="E86" s="837"/>
      <c r="F86" s="837"/>
      <c r="G86" s="837"/>
      <c r="H86" s="837"/>
      <c r="I86" s="837"/>
      <c r="J86" s="837"/>
      <c r="K86" s="837"/>
      <c r="L86" s="837"/>
      <c r="M86" s="838"/>
      <c r="N86" s="58">
        <f>L83+L84+L85</f>
        <v>31647.783322127441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137140.39439588555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307</v>
      </c>
      <c r="B36" s="849" t="str">
        <f>VLOOKUP(A36,EQUIPOS!A6:D154,3,FALSE)</f>
        <v>Retroexcavadora, Potencia en el Volante 78 HP 2200 RPM</v>
      </c>
      <c r="C36" s="850"/>
      <c r="D36" s="850"/>
      <c r="E36" s="850"/>
      <c r="F36" s="850"/>
      <c r="G36" s="850"/>
      <c r="H36" s="851"/>
      <c r="I36" s="276"/>
      <c r="J36" s="277"/>
      <c r="K36" s="278">
        <f>VLOOKUP(A36,EQUIPOS!A6:D161,4,FALSE)</f>
        <v>125000</v>
      </c>
      <c r="L36" s="279"/>
      <c r="M36" s="280">
        <v>5</v>
      </c>
      <c r="N36" s="281">
        <f>K36/M36</f>
        <v>25000</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102.1344104122</v>
      </c>
    </row>
    <row r="43" spans="1:14" ht="15" thickBot="1">
      <c r="B43" s="836" t="s">
        <v>1037</v>
      </c>
      <c r="C43" s="837"/>
      <c r="D43" s="837"/>
      <c r="E43" s="837"/>
      <c r="F43" s="837"/>
      <c r="G43" s="837"/>
      <c r="H43" s="837"/>
      <c r="I43" s="837"/>
      <c r="J43" s="837"/>
      <c r="K43" s="837"/>
      <c r="L43" s="837"/>
      <c r="M43" s="838"/>
      <c r="N43" s="105">
        <f>SUM(N36:N42)</f>
        <v>25102.1344104122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40">
        <f>VLOOKUP(A59,TRANSPORTE!A5:D94,4,FALSE)</f>
        <v>1350</v>
      </c>
      <c r="M59" s="841"/>
      <c r="N59" s="296">
        <f>K59*L59</f>
        <v>947.69999999999993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947.69999999999993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5106.7205206099998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31156.554931022201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6231.3109862044403</v>
      </c>
      <c r="M83" s="871"/>
      <c r="N83" s="57"/>
    </row>
    <row r="84" spans="1:14">
      <c r="B84" s="95" t="s">
        <v>1057</v>
      </c>
      <c r="C84" s="96"/>
      <c r="D84" s="96"/>
      <c r="E84" s="96"/>
      <c r="F84" s="96"/>
      <c r="G84" s="96"/>
      <c r="H84" s="96"/>
      <c r="I84" s="93"/>
      <c r="J84" s="94"/>
      <c r="K84" s="313">
        <v>0.05</v>
      </c>
      <c r="L84" s="870">
        <f>N78*K84</f>
        <v>1557.8277465511101</v>
      </c>
      <c r="M84" s="871"/>
      <c r="N84" s="57"/>
    </row>
    <row r="85" spans="1:14" ht="15" thickBot="1">
      <c r="B85" s="97" t="s">
        <v>1058</v>
      </c>
      <c r="C85" s="98"/>
      <c r="D85" s="98"/>
      <c r="E85" s="98"/>
      <c r="F85" s="98"/>
      <c r="G85" s="98"/>
      <c r="H85" s="98"/>
      <c r="I85" s="99"/>
      <c r="J85" s="100"/>
      <c r="K85" s="314">
        <v>0.05</v>
      </c>
      <c r="L85" s="872">
        <f>N78*K85</f>
        <v>1557.8277465511101</v>
      </c>
      <c r="M85" s="873"/>
      <c r="N85" s="57"/>
    </row>
    <row r="86" spans="1:14" ht="15" thickBot="1">
      <c r="B86" s="836" t="s">
        <v>1037</v>
      </c>
      <c r="C86" s="837"/>
      <c r="D86" s="837"/>
      <c r="E86" s="837"/>
      <c r="F86" s="837"/>
      <c r="G86" s="837"/>
      <c r="H86" s="837"/>
      <c r="I86" s="837"/>
      <c r="J86" s="837"/>
      <c r="K86" s="837"/>
      <c r="L86" s="837"/>
      <c r="M86" s="838"/>
      <c r="N86" s="58">
        <f>L83+L84+L85</f>
        <v>9346.9664793066604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40503.52141032886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307</v>
      </c>
      <c r="B36" s="849" t="str">
        <f>VLOOKUP(A36,EQUIPOS!A6:D154,3,FALSE)</f>
        <v>Retroexcavadora, Potencia en el Volante 78 HP 2200 RPM</v>
      </c>
      <c r="C36" s="850"/>
      <c r="D36" s="850"/>
      <c r="E36" s="850"/>
      <c r="F36" s="850"/>
      <c r="G36" s="850"/>
      <c r="H36" s="851"/>
      <c r="I36" s="276"/>
      <c r="J36" s="277"/>
      <c r="K36" s="278">
        <f>VLOOKUP(A36,EQUIPOS!A6:D161,4,FALSE)</f>
        <v>125000</v>
      </c>
      <c r="L36" s="279"/>
      <c r="M36" s="280">
        <v>4</v>
      </c>
      <c r="N36" s="281">
        <f>K36/M36</f>
        <v>31250</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63.834006507624999</v>
      </c>
    </row>
    <row r="43" spans="1:14" ht="15" thickBot="1">
      <c r="B43" s="836" t="s">
        <v>1037</v>
      </c>
      <c r="C43" s="837"/>
      <c r="D43" s="837"/>
      <c r="E43" s="837"/>
      <c r="F43" s="837"/>
      <c r="G43" s="837"/>
      <c r="H43" s="837"/>
      <c r="I43" s="837"/>
      <c r="J43" s="837"/>
      <c r="K43" s="837"/>
      <c r="L43" s="837"/>
      <c r="M43" s="838"/>
      <c r="N43" s="105">
        <f>SUM(N36:N42)</f>
        <v>31313.834006507626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40">
        <f>VLOOKUP(A59,TRANSPORTE!A5:D94,4,FALSE)</f>
        <v>1350</v>
      </c>
      <c r="M59" s="841"/>
      <c r="N59" s="296">
        <f>K59*L59</f>
        <v>4090.4999999999995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4090.4999999999995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3191.70032538125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38596.034331888877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7719.2068663777754</v>
      </c>
      <c r="M83" s="871"/>
      <c r="N83" s="57"/>
    </row>
    <row r="84" spans="1:14">
      <c r="B84" s="95" t="s">
        <v>1057</v>
      </c>
      <c r="C84" s="96"/>
      <c r="D84" s="96"/>
      <c r="E84" s="96"/>
      <c r="F84" s="96"/>
      <c r="G84" s="96"/>
      <c r="H84" s="96"/>
      <c r="I84" s="93"/>
      <c r="J84" s="94"/>
      <c r="K84" s="313">
        <v>0.05</v>
      </c>
      <c r="L84" s="870">
        <f>N78*K84</f>
        <v>1929.8017165944439</v>
      </c>
      <c r="M84" s="871"/>
      <c r="N84" s="57"/>
    </row>
    <row r="85" spans="1:14" ht="15" thickBot="1">
      <c r="B85" s="97" t="s">
        <v>1058</v>
      </c>
      <c r="C85" s="98"/>
      <c r="D85" s="98"/>
      <c r="E85" s="98"/>
      <c r="F85" s="98"/>
      <c r="G85" s="98"/>
      <c r="H85" s="98"/>
      <c r="I85" s="99"/>
      <c r="J85" s="100"/>
      <c r="K85" s="314">
        <v>0.05</v>
      </c>
      <c r="L85" s="872">
        <f>N78*K85</f>
        <v>1929.8017165944439</v>
      </c>
      <c r="M85" s="873"/>
      <c r="N85" s="57"/>
    </row>
    <row r="86" spans="1:14" ht="15" thickBot="1">
      <c r="B86" s="836" t="s">
        <v>1037</v>
      </c>
      <c r="C86" s="837"/>
      <c r="D86" s="837"/>
      <c r="E86" s="837"/>
      <c r="F86" s="837"/>
      <c r="G86" s="837"/>
      <c r="H86" s="837"/>
      <c r="I86" s="837"/>
      <c r="J86" s="837"/>
      <c r="K86" s="837"/>
      <c r="L86" s="837"/>
      <c r="M86" s="838"/>
      <c r="N86" s="58">
        <f>L83+L84+L85</f>
        <v>11578.810299566663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50174.84463145554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c r="B36" s="849"/>
      <c r="C36" s="850"/>
      <c r="D36" s="850"/>
      <c r="E36" s="850"/>
      <c r="F36" s="850"/>
      <c r="G36" s="850"/>
      <c r="H36" s="851"/>
      <c r="I36" s="276"/>
      <c r="J36" s="277"/>
      <c r="K36" s="278"/>
      <c r="L36" s="279"/>
      <c r="M36" s="280"/>
      <c r="N36" s="281"/>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136.17921388293334</v>
      </c>
    </row>
    <row r="43" spans="1:14" ht="15" thickBot="1">
      <c r="B43" s="836" t="s">
        <v>1037</v>
      </c>
      <c r="C43" s="837"/>
      <c r="D43" s="837"/>
      <c r="E43" s="837"/>
      <c r="F43" s="837"/>
      <c r="G43" s="837"/>
      <c r="H43" s="837"/>
      <c r="I43" s="837"/>
      <c r="J43" s="837"/>
      <c r="K43" s="837"/>
      <c r="L43" s="837"/>
      <c r="M43" s="838"/>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31"/>
      <c r="C53" s="832"/>
      <c r="D53" s="832"/>
      <c r="E53" s="832"/>
      <c r="F53" s="832"/>
      <c r="G53" s="832"/>
      <c r="H53" s="832"/>
      <c r="I53" s="833"/>
      <c r="J53" s="48"/>
      <c r="K53" s="50"/>
      <c r="L53" s="834"/>
      <c r="M53" s="835"/>
      <c r="N53" s="51"/>
    </row>
    <row r="54" spans="2:14" ht="15" thickBot="1">
      <c r="B54" s="836" t="s">
        <v>1037</v>
      </c>
      <c r="C54" s="837"/>
      <c r="D54" s="837"/>
      <c r="E54" s="837"/>
      <c r="F54" s="837"/>
      <c r="G54" s="837"/>
      <c r="H54" s="837"/>
      <c r="I54" s="837"/>
      <c r="J54" s="837"/>
      <c r="K54" s="837"/>
      <c r="L54" s="837"/>
      <c r="M54" s="83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9" t="s">
        <v>1045</v>
      </c>
      <c r="M58" s="812"/>
      <c r="N58" s="82" t="s">
        <v>1035</v>
      </c>
    </row>
    <row r="59" spans="2:14">
      <c r="B59" s="52"/>
      <c r="C59" s="326"/>
      <c r="D59" s="326"/>
      <c r="E59" s="326"/>
      <c r="F59" s="326"/>
      <c r="G59" s="326"/>
      <c r="H59" s="320"/>
      <c r="I59" s="288"/>
      <c r="J59" s="295"/>
      <c r="K59" s="288"/>
      <c r="L59" s="840"/>
      <c r="M59" s="84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1361.7921388293332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299.59427054245333</v>
      </c>
      <c r="M83" s="871"/>
      <c r="N83" s="57"/>
    </row>
    <row r="84" spans="1:14">
      <c r="B84" s="95" t="s">
        <v>1057</v>
      </c>
      <c r="C84" s="96"/>
      <c r="D84" s="96"/>
      <c r="E84" s="96"/>
      <c r="F84" s="96"/>
      <c r="G84" s="96"/>
      <c r="H84" s="96"/>
      <c r="I84" s="93"/>
      <c r="J84" s="94"/>
      <c r="K84" s="313">
        <v>0.05</v>
      </c>
      <c r="L84" s="870">
        <f>N78*K84</f>
        <v>74.898567635613333</v>
      </c>
      <c r="M84" s="871"/>
      <c r="N84" s="57"/>
    </row>
    <row r="85" spans="1:14" ht="15" thickBot="1">
      <c r="B85" s="97" t="s">
        <v>1058</v>
      </c>
      <c r="C85" s="98"/>
      <c r="D85" s="98"/>
      <c r="E85" s="98"/>
      <c r="F85" s="98"/>
      <c r="G85" s="98"/>
      <c r="H85" s="98"/>
      <c r="I85" s="99"/>
      <c r="J85" s="100"/>
      <c r="K85" s="314">
        <v>0.05</v>
      </c>
      <c r="L85" s="872">
        <f>N78*K85</f>
        <v>74.898567635613333</v>
      </c>
      <c r="M85" s="873"/>
      <c r="N85" s="57"/>
    </row>
    <row r="86" spans="1:14" ht="15" thickBot="1">
      <c r="B86" s="836" t="s">
        <v>1037</v>
      </c>
      <c r="C86" s="837"/>
      <c r="D86" s="837"/>
      <c r="E86" s="837"/>
      <c r="F86" s="837"/>
      <c r="G86" s="837"/>
      <c r="H86" s="837"/>
      <c r="I86" s="837"/>
      <c r="J86" s="837"/>
      <c r="K86" s="837"/>
      <c r="L86" s="837"/>
      <c r="M86" s="838"/>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9" zoomScale="78" zoomScaleNormal="78" workbookViewId="0">
      <selection activeCell="L59" sqref="L59:M59"/>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310</v>
      </c>
      <c r="B36" s="849" t="str">
        <f>VLOOKUP(A36,EQUIPOS!A6:D154,3,FALSE)</f>
        <v>Retroexcavadora A25C</v>
      </c>
      <c r="C36" s="850"/>
      <c r="D36" s="850"/>
      <c r="E36" s="850"/>
      <c r="F36" s="850"/>
      <c r="G36" s="850"/>
      <c r="H36" s="851"/>
      <c r="I36" s="276"/>
      <c r="J36" s="277"/>
      <c r="K36" s="278">
        <f>VLOOKUP(A36,EQUIPOS!A6:D163,4,FALSE)</f>
        <v>194588</v>
      </c>
      <c r="L36" s="279"/>
      <c r="M36" s="280">
        <v>3</v>
      </c>
      <c r="N36" s="281">
        <f>K36/M36</f>
        <v>64862.666666666664</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85.112008676833341</v>
      </c>
    </row>
    <row r="43" spans="1:14" ht="15" thickBot="1">
      <c r="B43" s="836" t="s">
        <v>1037</v>
      </c>
      <c r="C43" s="837"/>
      <c r="D43" s="837"/>
      <c r="E43" s="837"/>
      <c r="F43" s="837"/>
      <c r="G43" s="837"/>
      <c r="H43" s="837"/>
      <c r="I43" s="837"/>
      <c r="J43" s="837"/>
      <c r="K43" s="837"/>
      <c r="L43" s="837"/>
      <c r="M43" s="838"/>
      <c r="N43" s="105">
        <f>SUM(N36:N42)</f>
        <v>64947.778675343499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40">
        <f>VLOOKUP(A59,TRANSPORTE!A6:D117,4,FALSE)</f>
        <v>1350</v>
      </c>
      <c r="M59" s="841"/>
      <c r="N59" s="296">
        <f>K59*L59</f>
        <v>2295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8511.2008676833339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75753.979543026828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15150.795908605367</v>
      </c>
      <c r="M83" s="871"/>
      <c r="N83" s="57"/>
    </row>
    <row r="84" spans="1:14">
      <c r="B84" s="95" t="s">
        <v>1057</v>
      </c>
      <c r="C84" s="96"/>
      <c r="D84" s="96"/>
      <c r="E84" s="96"/>
      <c r="F84" s="96"/>
      <c r="G84" s="96"/>
      <c r="H84" s="96"/>
      <c r="I84" s="93"/>
      <c r="J84" s="94"/>
      <c r="K84" s="313">
        <v>0.05</v>
      </c>
      <c r="L84" s="870">
        <f>N78*K84</f>
        <v>3787.6989771513418</v>
      </c>
      <c r="M84" s="871"/>
      <c r="N84" s="57"/>
    </row>
    <row r="85" spans="1:14" ht="15" thickBot="1">
      <c r="B85" s="97" t="s">
        <v>1058</v>
      </c>
      <c r="C85" s="98"/>
      <c r="D85" s="98"/>
      <c r="E85" s="98"/>
      <c r="F85" s="98"/>
      <c r="G85" s="98"/>
      <c r="H85" s="98"/>
      <c r="I85" s="99"/>
      <c r="J85" s="100"/>
      <c r="K85" s="314">
        <v>0.05</v>
      </c>
      <c r="L85" s="872">
        <f>N78*K85</f>
        <v>3787.6989771513418</v>
      </c>
      <c r="M85" s="873"/>
      <c r="N85" s="57"/>
    </row>
    <row r="86" spans="1:14" ht="15" thickBot="1">
      <c r="B86" s="836" t="s">
        <v>1037</v>
      </c>
      <c r="C86" s="837"/>
      <c r="D86" s="837"/>
      <c r="E86" s="837"/>
      <c r="F86" s="837"/>
      <c r="G86" s="837"/>
      <c r="H86" s="837"/>
      <c r="I86" s="837"/>
      <c r="J86" s="837"/>
      <c r="K86" s="837"/>
      <c r="L86" s="837"/>
      <c r="M86" s="838"/>
      <c r="N86" s="58">
        <f>L83+L84+L85</f>
        <v>22726.193862908047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98480.173405934882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310</v>
      </c>
      <c r="B36" s="849" t="str">
        <f>VLOOKUP(A36,EQUIPOS!A6:D154,3,FALSE)</f>
        <v>Retroexcavadora A25C</v>
      </c>
      <c r="C36" s="850"/>
      <c r="D36" s="850"/>
      <c r="E36" s="850"/>
      <c r="F36" s="850"/>
      <c r="G36" s="850"/>
      <c r="H36" s="851"/>
      <c r="I36" s="276"/>
      <c r="J36" s="277"/>
      <c r="K36" s="278">
        <f>VLOOKUP(A36,EQUIPOS!A6:D163,4,FALSE)</f>
        <v>194588</v>
      </c>
      <c r="L36" s="279"/>
      <c r="M36" s="280">
        <v>3</v>
      </c>
      <c r="N36" s="281">
        <f>K36/M36</f>
        <v>64862.666666666664</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85.112008676833341</v>
      </c>
    </row>
    <row r="43" spans="1:14" ht="15" thickBot="1">
      <c r="B43" s="836" t="s">
        <v>1037</v>
      </c>
      <c r="C43" s="837"/>
      <c r="D43" s="837"/>
      <c r="E43" s="837"/>
      <c r="F43" s="837"/>
      <c r="G43" s="837"/>
      <c r="H43" s="837"/>
      <c r="I43" s="837"/>
      <c r="J43" s="837"/>
      <c r="K43" s="837"/>
      <c r="L43" s="837"/>
      <c r="M43" s="838"/>
      <c r="N43" s="105">
        <f>SUM(N36:N42)</f>
        <v>64947.778675343499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40">
        <f>VLOOKUP(A59,TRANSPORTE!A6:D117,4,FALSE)</f>
        <v>1350</v>
      </c>
      <c r="M59" s="841"/>
      <c r="N59" s="296">
        <f>K59*L59</f>
        <v>2295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8511.2008676833339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75753.979543026828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15150.795908605367</v>
      </c>
      <c r="M83" s="871"/>
      <c r="N83" s="57"/>
    </row>
    <row r="84" spans="1:14">
      <c r="B84" s="95" t="s">
        <v>1057</v>
      </c>
      <c r="C84" s="96"/>
      <c r="D84" s="96"/>
      <c r="E84" s="96"/>
      <c r="F84" s="96"/>
      <c r="G84" s="96"/>
      <c r="H84" s="96"/>
      <c r="I84" s="93"/>
      <c r="J84" s="94"/>
      <c r="K84" s="313">
        <v>0.05</v>
      </c>
      <c r="L84" s="870">
        <f>N78*K84</f>
        <v>3787.6989771513418</v>
      </c>
      <c r="M84" s="871"/>
      <c r="N84" s="57"/>
    </row>
    <row r="85" spans="1:14" ht="15" thickBot="1">
      <c r="B85" s="97" t="s">
        <v>1058</v>
      </c>
      <c r="C85" s="98"/>
      <c r="D85" s="98"/>
      <c r="E85" s="98"/>
      <c r="F85" s="98"/>
      <c r="G85" s="98"/>
      <c r="H85" s="98"/>
      <c r="I85" s="99"/>
      <c r="J85" s="100"/>
      <c r="K85" s="314">
        <v>0.05</v>
      </c>
      <c r="L85" s="872">
        <f>N78*K85</f>
        <v>3787.6989771513418</v>
      </c>
      <c r="M85" s="873"/>
      <c r="N85" s="57"/>
    </row>
    <row r="86" spans="1:14" ht="15" thickBot="1">
      <c r="B86" s="836" t="s">
        <v>1037</v>
      </c>
      <c r="C86" s="837"/>
      <c r="D86" s="837"/>
      <c r="E86" s="837"/>
      <c r="F86" s="837"/>
      <c r="G86" s="837"/>
      <c r="H86" s="837"/>
      <c r="I86" s="837"/>
      <c r="J86" s="837"/>
      <c r="K86" s="837"/>
      <c r="L86" s="837"/>
      <c r="M86" s="838"/>
      <c r="N86" s="58">
        <f>L83+L84+L85</f>
        <v>22726.193862908047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98480.173405934882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312</v>
      </c>
      <c r="B36" s="849" t="str">
        <f>VLOOKUP(A36,EQUIPOS!A6:D154,3,FALSE)</f>
        <v>Retroexcavadora sobre oruga, potencia 138 HP, balde de 1,5 m3.</v>
      </c>
      <c r="C36" s="850"/>
      <c r="D36" s="850"/>
      <c r="E36" s="850"/>
      <c r="F36" s="850"/>
      <c r="G36" s="850"/>
      <c r="H36" s="851"/>
      <c r="I36" s="276"/>
      <c r="J36" s="277"/>
      <c r="K36" s="278">
        <f>VLOOKUP(A36,EQUIPOS!A6:D163,4,FALSE)</f>
        <v>245050</v>
      </c>
      <c r="L36" s="279"/>
      <c r="M36" s="280">
        <v>45</v>
      </c>
      <c r="N36" s="281">
        <f>K36/M36</f>
        <v>5445.5555555555557</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1.4185334779472223</v>
      </c>
    </row>
    <row r="43" spans="1:14" ht="15" thickBot="1">
      <c r="B43" s="836" t="s">
        <v>1037</v>
      </c>
      <c r="C43" s="837"/>
      <c r="D43" s="837"/>
      <c r="E43" s="837"/>
      <c r="F43" s="837"/>
      <c r="G43" s="837"/>
      <c r="H43" s="837"/>
      <c r="I43" s="837"/>
      <c r="J43" s="837"/>
      <c r="K43" s="837"/>
      <c r="L43" s="837"/>
      <c r="M43" s="838"/>
      <c r="N43" s="105">
        <f>SUM(N36:N42)</f>
        <v>5446.9740890335033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40">
        <f>VLOOKUP(A59,TRANSPORTE!A6:D117,4,FALSE)</f>
        <v>247.5</v>
      </c>
      <c r="M59" s="841"/>
      <c r="N59" s="296">
        <f>K59*L59</f>
        <v>8835.75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8835.75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141.85334779472223</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14424.577436828225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2884.9154873656453</v>
      </c>
      <c r="M83" s="871"/>
      <c r="N83" s="57"/>
    </row>
    <row r="84" spans="1:14">
      <c r="B84" s="95" t="s">
        <v>1057</v>
      </c>
      <c r="C84" s="96"/>
      <c r="D84" s="96"/>
      <c r="E84" s="96"/>
      <c r="F84" s="96"/>
      <c r="G84" s="96"/>
      <c r="H84" s="96"/>
      <c r="I84" s="93"/>
      <c r="J84" s="94"/>
      <c r="K84" s="313">
        <v>0.05</v>
      </c>
      <c r="L84" s="870">
        <f>N78*K84</f>
        <v>721.22887184141132</v>
      </c>
      <c r="M84" s="871"/>
      <c r="N84" s="57"/>
    </row>
    <row r="85" spans="1:14" ht="15" thickBot="1">
      <c r="B85" s="97" t="s">
        <v>1058</v>
      </c>
      <c r="C85" s="98"/>
      <c r="D85" s="98"/>
      <c r="E85" s="98"/>
      <c r="F85" s="98"/>
      <c r="G85" s="98"/>
      <c r="H85" s="98"/>
      <c r="I85" s="99"/>
      <c r="J85" s="100"/>
      <c r="K85" s="314">
        <v>0.05</v>
      </c>
      <c r="L85" s="872">
        <f>N78*K85</f>
        <v>721.22887184141132</v>
      </c>
      <c r="M85" s="873"/>
      <c r="N85" s="57"/>
    </row>
    <row r="86" spans="1:14" ht="15" thickBot="1">
      <c r="B86" s="836" t="s">
        <v>1037</v>
      </c>
      <c r="C86" s="837"/>
      <c r="D86" s="837"/>
      <c r="E86" s="837"/>
      <c r="F86" s="837"/>
      <c r="G86" s="837"/>
      <c r="H86" s="837"/>
      <c r="I86" s="837"/>
      <c r="J86" s="837"/>
      <c r="K86" s="837"/>
      <c r="L86" s="837"/>
      <c r="M86" s="838"/>
      <c r="N86" s="58">
        <f>L83+L84+L85</f>
        <v>4327.3732310484675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18751.950667876692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2.2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c r="B36" s="849"/>
      <c r="C36" s="850"/>
      <c r="D36" s="850"/>
      <c r="E36" s="850"/>
      <c r="F36" s="850"/>
      <c r="G36" s="850"/>
      <c r="H36" s="851"/>
      <c r="I36" s="276"/>
      <c r="J36" s="277"/>
      <c r="K36" s="278"/>
      <c r="L36" s="279"/>
      <c r="M36" s="280"/>
      <c r="N36" s="281"/>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0.1</v>
      </c>
      <c r="M42" s="861"/>
      <c r="N42" s="111">
        <f>N76*L42</f>
        <v>56.741339117888892</v>
      </c>
    </row>
    <row r="43" spans="1:14" ht="15" thickBot="1">
      <c r="B43" s="836" t="s">
        <v>1037</v>
      </c>
      <c r="C43" s="837"/>
      <c r="D43" s="837"/>
      <c r="E43" s="837"/>
      <c r="F43" s="837"/>
      <c r="G43" s="837"/>
      <c r="H43" s="837"/>
      <c r="I43" s="837"/>
      <c r="J43" s="837"/>
      <c r="K43" s="837"/>
      <c r="L43" s="837"/>
      <c r="M43" s="838"/>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40">
        <f>VLOOKUP(A59,TRANSPORTE!A6:D117,4,FALSE)</f>
        <v>247.5</v>
      </c>
      <c r="M59" s="841"/>
      <c r="N59" s="296">
        <f>K59*L59</f>
        <v>2536.875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2536.875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3161.0297302967779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632.2059460593556</v>
      </c>
      <c r="M83" s="871"/>
      <c r="N83" s="57"/>
    </row>
    <row r="84" spans="1:14">
      <c r="B84" s="95" t="s">
        <v>1057</v>
      </c>
      <c r="C84" s="96"/>
      <c r="D84" s="96"/>
      <c r="E84" s="96"/>
      <c r="F84" s="96"/>
      <c r="G84" s="96"/>
      <c r="H84" s="96"/>
      <c r="I84" s="93"/>
      <c r="J84" s="94"/>
      <c r="K84" s="313">
        <v>0.05</v>
      </c>
      <c r="L84" s="870">
        <f>N78*K84</f>
        <v>158.0514865148389</v>
      </c>
      <c r="M84" s="871"/>
      <c r="N84" s="57"/>
    </row>
    <row r="85" spans="1:14" ht="15" thickBot="1">
      <c r="B85" s="97" t="s">
        <v>1058</v>
      </c>
      <c r="C85" s="98"/>
      <c r="D85" s="98"/>
      <c r="E85" s="98"/>
      <c r="F85" s="98"/>
      <c r="G85" s="98"/>
      <c r="H85" s="98"/>
      <c r="I85" s="99"/>
      <c r="J85" s="100"/>
      <c r="K85" s="314">
        <v>0.05</v>
      </c>
      <c r="L85" s="872">
        <f>N78*K85</f>
        <v>158.0514865148389</v>
      </c>
      <c r="M85" s="873"/>
      <c r="N85" s="57"/>
    </row>
    <row r="86" spans="1:14" ht="15" thickBot="1">
      <c r="B86" s="836" t="s">
        <v>1037</v>
      </c>
      <c r="C86" s="837"/>
      <c r="D86" s="837"/>
      <c r="E86" s="837"/>
      <c r="F86" s="837"/>
      <c r="G86" s="837"/>
      <c r="H86" s="837"/>
      <c r="I86" s="837"/>
      <c r="J86" s="837"/>
      <c r="K86" s="837"/>
      <c r="L86" s="837"/>
      <c r="M86" s="838"/>
      <c r="N86" s="58">
        <f>L83+L84+L85</f>
        <v>948.30891908903334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4109.3386493858116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312</v>
      </c>
      <c r="B36" s="849" t="str">
        <f>VLOOKUP(A36,EQUIPOS!A6:D154,3,FALSE)</f>
        <v>Retroexcavadora sobre oruga, potencia 138 HP, balde de 1,5 m3.</v>
      </c>
      <c r="C36" s="850"/>
      <c r="D36" s="850"/>
      <c r="E36" s="850"/>
      <c r="F36" s="850"/>
      <c r="G36" s="850"/>
      <c r="H36" s="851"/>
      <c r="I36" s="276"/>
      <c r="J36" s="277"/>
      <c r="K36" s="278">
        <f>VLOOKUP(A36,EQUIPOS!A6:D163,4,FALSE)</f>
        <v>245050</v>
      </c>
      <c r="L36" s="279"/>
      <c r="M36" s="280">
        <v>45</v>
      </c>
      <c r="N36" s="281">
        <f>K36/M36</f>
        <v>5445.5555555555557</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1.4185334779472223</v>
      </c>
    </row>
    <row r="43" spans="1:14" ht="15" thickBot="1">
      <c r="B43" s="836" t="s">
        <v>1037</v>
      </c>
      <c r="C43" s="837"/>
      <c r="D43" s="837"/>
      <c r="E43" s="837"/>
      <c r="F43" s="837"/>
      <c r="G43" s="837"/>
      <c r="H43" s="837"/>
      <c r="I43" s="837"/>
      <c r="J43" s="837"/>
      <c r="K43" s="837"/>
      <c r="L43" s="837"/>
      <c r="M43" s="838"/>
      <c r="N43" s="105">
        <f>SUM(N36:N42)</f>
        <v>5446.9740890335033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40">
        <f>VLOOKUP(A59,TRANSPORTE!A6:D117,4,FALSE)</f>
        <v>1350</v>
      </c>
      <c r="M59" s="841"/>
      <c r="N59" s="296">
        <f>K59*L59</f>
        <v>1094.1682499999999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1094.1682499999999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141.85334779472223</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6682.9956868282252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1336.5991373656452</v>
      </c>
      <c r="M83" s="871"/>
      <c r="N83" s="57"/>
    </row>
    <row r="84" spans="1:14">
      <c r="B84" s="95" t="s">
        <v>1057</v>
      </c>
      <c r="C84" s="96"/>
      <c r="D84" s="96"/>
      <c r="E84" s="96"/>
      <c r="F84" s="96"/>
      <c r="G84" s="96"/>
      <c r="H84" s="96"/>
      <c r="I84" s="93"/>
      <c r="J84" s="94"/>
      <c r="K84" s="313">
        <v>0.05</v>
      </c>
      <c r="L84" s="870">
        <f>N78*K84</f>
        <v>334.1497843414113</v>
      </c>
      <c r="M84" s="871"/>
      <c r="N84" s="57"/>
    </row>
    <row r="85" spans="1:14" ht="15" thickBot="1">
      <c r="B85" s="97" t="s">
        <v>1058</v>
      </c>
      <c r="C85" s="98"/>
      <c r="D85" s="98"/>
      <c r="E85" s="98"/>
      <c r="F85" s="98"/>
      <c r="G85" s="98"/>
      <c r="H85" s="98"/>
      <c r="I85" s="99"/>
      <c r="J85" s="100"/>
      <c r="K85" s="314">
        <v>0.05</v>
      </c>
      <c r="L85" s="872">
        <f>N78*K85</f>
        <v>334.1497843414113</v>
      </c>
      <c r="M85" s="873"/>
      <c r="N85" s="57"/>
    </row>
    <row r="86" spans="1:14" ht="15" thickBot="1">
      <c r="B86" s="836" t="s">
        <v>1037</v>
      </c>
      <c r="C86" s="837"/>
      <c r="D86" s="837"/>
      <c r="E86" s="837"/>
      <c r="F86" s="837"/>
      <c r="G86" s="837"/>
      <c r="H86" s="837"/>
      <c r="I86" s="837"/>
      <c r="J86" s="837"/>
      <c r="K86" s="837"/>
      <c r="L86" s="837"/>
      <c r="M86" s="838"/>
      <c r="N86" s="58">
        <f>L83+L84+L85</f>
        <v>2004.8987060484678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8687.894392876693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28" zoomScale="78" zoomScaleNormal="78" workbookViewId="0">
      <selection activeCell="K37" sqref="K37"/>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146</v>
      </c>
      <c r="B36" s="849" t="str">
        <f>VLOOKUP(A36,EQUIPOS!A6:D154,3,FALSE)</f>
        <v>Camabaja</v>
      </c>
      <c r="C36" s="850"/>
      <c r="D36" s="850"/>
      <c r="E36" s="850"/>
      <c r="F36" s="850"/>
      <c r="G36" s="850"/>
      <c r="H36" s="851"/>
      <c r="I36" s="276"/>
      <c r="J36" s="277"/>
      <c r="K36" s="278">
        <f>VLOOKUP(A36,EQUIPOS!A5:D154,4,FALSE)</f>
        <v>138225</v>
      </c>
      <c r="L36" s="279"/>
      <c r="M36" s="280">
        <v>0.625</v>
      </c>
      <c r="N36" s="281">
        <f>K36/M36</f>
        <v>221160</v>
      </c>
    </row>
    <row r="37" spans="1:14">
      <c r="A37" s="114" t="s">
        <v>241</v>
      </c>
      <c r="B37" s="849" t="str">
        <f>VLOOKUP(A37,EQUIPOS!A7:D154,3,FALSE)</f>
        <v>Grúa (capacidad 15 ton)</v>
      </c>
      <c r="C37" s="850"/>
      <c r="D37" s="850"/>
      <c r="E37" s="850"/>
      <c r="F37" s="850"/>
      <c r="G37" s="850"/>
      <c r="H37" s="851"/>
      <c r="I37" s="276"/>
      <c r="J37" s="277"/>
      <c r="K37" s="278">
        <f>VLOOKUP(A37,EQUIPOS!A6:D154,4,FALSE)</f>
        <v>192616</v>
      </c>
      <c r="L37" s="279"/>
      <c r="M37" s="280">
        <v>0.625</v>
      </c>
      <c r="N37" s="281">
        <f>K37/M37</f>
        <v>308185.59999999998</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2553.3602603050003</v>
      </c>
    </row>
    <row r="43" spans="1:14" ht="15" thickBot="1">
      <c r="B43" s="836" t="s">
        <v>1037</v>
      </c>
      <c r="C43" s="837"/>
      <c r="D43" s="837"/>
      <c r="E43" s="837"/>
      <c r="F43" s="837"/>
      <c r="G43" s="837"/>
      <c r="H43" s="837"/>
      <c r="I43" s="837"/>
      <c r="J43" s="837"/>
      <c r="K43" s="837"/>
      <c r="L43" s="837"/>
      <c r="M43" s="838"/>
      <c r="N43" s="403">
        <f>SUM(N36:N42)</f>
        <v>531898.96026030497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16300</v>
      </c>
      <c r="N49" s="281">
        <f>K49*M49</f>
        <v>16300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2290</v>
      </c>
      <c r="N50" s="281">
        <f>K50*M50</f>
        <v>2290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661">
        <f>VLOOKUP(A51,MATERIALES!A6:D373,4,FALSE)</f>
        <v>140000</v>
      </c>
      <c r="N51" s="281">
        <f>K51*M51</f>
        <v>280000</v>
      </c>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375940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51067.205206099999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958906.16546640499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191781.23309328101</v>
      </c>
      <c r="M83" s="871"/>
      <c r="N83" s="57"/>
    </row>
    <row r="84" spans="1:14">
      <c r="B84" s="95" t="s">
        <v>1057</v>
      </c>
      <c r="C84" s="96"/>
      <c r="D84" s="96"/>
      <c r="E84" s="96"/>
      <c r="F84" s="96"/>
      <c r="G84" s="96"/>
      <c r="H84" s="96"/>
      <c r="I84" s="93"/>
      <c r="J84" s="94"/>
      <c r="K84" s="313">
        <v>0.05</v>
      </c>
      <c r="L84" s="870">
        <f>N78*K84</f>
        <v>47945.308273320254</v>
      </c>
      <c r="M84" s="871"/>
      <c r="N84" s="57"/>
    </row>
    <row r="85" spans="1:14" ht="15" thickBot="1">
      <c r="B85" s="97" t="s">
        <v>1058</v>
      </c>
      <c r="C85" s="98"/>
      <c r="D85" s="98"/>
      <c r="E85" s="98"/>
      <c r="F85" s="98"/>
      <c r="G85" s="98"/>
      <c r="H85" s="98"/>
      <c r="I85" s="99"/>
      <c r="J85" s="100"/>
      <c r="K85" s="314">
        <v>0.05</v>
      </c>
      <c r="L85" s="872">
        <f>N78*K85</f>
        <v>47945.308273320254</v>
      </c>
      <c r="M85" s="873"/>
      <c r="N85" s="57"/>
    </row>
    <row r="86" spans="1:14" ht="15" thickBot="1">
      <c r="B86" s="836" t="s">
        <v>1037</v>
      </c>
      <c r="C86" s="837"/>
      <c r="D86" s="837"/>
      <c r="E86" s="837"/>
      <c r="F86" s="837"/>
      <c r="G86" s="837"/>
      <c r="H86" s="837"/>
      <c r="I86" s="837"/>
      <c r="J86" s="837"/>
      <c r="K86" s="837"/>
      <c r="L86" s="837"/>
      <c r="M86" s="838"/>
      <c r="N86" s="58">
        <f>L83+L84+L85</f>
        <v>287671.84963992151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1246578.0151063264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2.2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2" zoomScale="78" zoomScaleNormal="78" workbookViewId="0">
      <selection activeCell="K37" sqref="K37"/>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146</v>
      </c>
      <c r="B36" s="849" t="str">
        <f>VLOOKUP(A36,EQUIPOS!A6:D154,3,FALSE)</f>
        <v>Camabaja</v>
      </c>
      <c r="C36" s="850"/>
      <c r="D36" s="850"/>
      <c r="E36" s="850"/>
      <c r="F36" s="850"/>
      <c r="G36" s="850"/>
      <c r="H36" s="851"/>
      <c r="I36" s="276"/>
      <c r="J36" s="277"/>
      <c r="K36" s="278">
        <f>VLOOKUP(A36,EQUIPOS!A6:D163,4,FALSE)</f>
        <v>138225</v>
      </c>
      <c r="L36" s="279"/>
      <c r="M36" s="280">
        <v>0.5</v>
      </c>
      <c r="N36" s="281">
        <f>K36/M36</f>
        <v>276450</v>
      </c>
    </row>
    <row r="37" spans="1:14">
      <c r="A37" s="114" t="s">
        <v>241</v>
      </c>
      <c r="B37" s="849" t="str">
        <f>VLOOKUP(A37,EQUIPOS!A7:D154,3,FALSE)</f>
        <v>Grúa (capacidad 15 ton)</v>
      </c>
      <c r="C37" s="850"/>
      <c r="D37" s="850"/>
      <c r="E37" s="850"/>
      <c r="F37" s="850"/>
      <c r="G37" s="850"/>
      <c r="H37" s="851"/>
      <c r="I37" s="276"/>
      <c r="J37" s="277"/>
      <c r="K37" s="278">
        <f>VLOOKUP(A37,EQUIPOS!A7:D164,4,FALSE)</f>
        <v>192616</v>
      </c>
      <c r="L37" s="279"/>
      <c r="M37" s="280">
        <v>0.5</v>
      </c>
      <c r="N37" s="281">
        <f>K37/M37</f>
        <v>385232</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3191.70032538125</v>
      </c>
    </row>
    <row r="43" spans="1:14" ht="15" thickBot="1">
      <c r="B43" s="836" t="s">
        <v>1037</v>
      </c>
      <c r="C43" s="837"/>
      <c r="D43" s="837"/>
      <c r="E43" s="837"/>
      <c r="F43" s="837"/>
      <c r="G43" s="837"/>
      <c r="H43" s="837"/>
      <c r="I43" s="837"/>
      <c r="J43" s="837"/>
      <c r="K43" s="837"/>
      <c r="L43" s="837"/>
      <c r="M43" s="838"/>
      <c r="N43" s="403">
        <f>SUM(N36:N42)</f>
        <v>664873.70032538124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16300</v>
      </c>
      <c r="N49" s="281">
        <f>K49*M49</f>
        <v>16300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2290</v>
      </c>
      <c r="N50" s="281">
        <f>K50*M50</f>
        <v>2290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140000</v>
      </c>
      <c r="N51" s="281">
        <f>K51*M51</f>
        <v>280000</v>
      </c>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375940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63834.006507624996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1104647.7068330063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220929.54136660128</v>
      </c>
      <c r="M83" s="871"/>
      <c r="N83" s="57"/>
    </row>
    <row r="84" spans="1:14">
      <c r="B84" s="95" t="s">
        <v>1057</v>
      </c>
      <c r="C84" s="96"/>
      <c r="D84" s="96"/>
      <c r="E84" s="96"/>
      <c r="F84" s="96"/>
      <c r="G84" s="96"/>
      <c r="H84" s="96"/>
      <c r="I84" s="93"/>
      <c r="J84" s="94"/>
      <c r="K84" s="313">
        <v>0.05</v>
      </c>
      <c r="L84" s="870">
        <f>N78*K84</f>
        <v>55232.385341650319</v>
      </c>
      <c r="M84" s="871"/>
      <c r="N84" s="57"/>
    </row>
    <row r="85" spans="1:14" ht="15" thickBot="1">
      <c r="B85" s="97" t="s">
        <v>1058</v>
      </c>
      <c r="C85" s="98"/>
      <c r="D85" s="98"/>
      <c r="E85" s="98"/>
      <c r="F85" s="98"/>
      <c r="G85" s="98"/>
      <c r="H85" s="98"/>
      <c r="I85" s="99"/>
      <c r="J85" s="100"/>
      <c r="K85" s="314">
        <v>0.05</v>
      </c>
      <c r="L85" s="872">
        <f>N78*K85</f>
        <v>55232.385341650319</v>
      </c>
      <c r="M85" s="873"/>
      <c r="N85" s="57"/>
    </row>
    <row r="86" spans="1:14" ht="15" thickBot="1">
      <c r="B86" s="836" t="s">
        <v>1037</v>
      </c>
      <c r="C86" s="837"/>
      <c r="D86" s="837"/>
      <c r="E86" s="837"/>
      <c r="F86" s="837"/>
      <c r="G86" s="837"/>
      <c r="H86" s="837"/>
      <c r="I86" s="837"/>
      <c r="J86" s="837"/>
      <c r="K86" s="837"/>
      <c r="L86" s="837"/>
      <c r="M86" s="838"/>
      <c r="N86" s="58">
        <f>L83+L84+L85</f>
        <v>331394.31204990193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1436042.0188829084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31"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146</v>
      </c>
      <c r="B36" s="849" t="str">
        <f>VLOOKUP(A36,EQUIPOS!A6:D154,3,FALSE)</f>
        <v>Camabaja</v>
      </c>
      <c r="C36" s="850"/>
      <c r="D36" s="850"/>
      <c r="E36" s="850"/>
      <c r="F36" s="850"/>
      <c r="G36" s="850"/>
      <c r="H36" s="851"/>
      <c r="I36" s="276"/>
      <c r="J36" s="277"/>
      <c r="K36" s="278">
        <f>VLOOKUP(A36,EQUIPOS!A6:D163,4,FALSE)</f>
        <v>138225</v>
      </c>
      <c r="L36" s="279"/>
      <c r="M36" s="280">
        <v>0.4375</v>
      </c>
      <c r="N36" s="281">
        <f>K36/M36</f>
        <v>315942.85714285716</v>
      </c>
    </row>
    <row r="37" spans="1:14">
      <c r="A37" s="114" t="s">
        <v>241</v>
      </c>
      <c r="B37" s="849" t="str">
        <f>VLOOKUP(A37,EQUIPOS!A7:D154,3,FALSE)</f>
        <v>Grúa (capacidad 15 ton)</v>
      </c>
      <c r="C37" s="850"/>
      <c r="D37" s="850"/>
      <c r="E37" s="850"/>
      <c r="F37" s="850"/>
      <c r="G37" s="850"/>
      <c r="H37" s="851"/>
      <c r="I37" s="276"/>
      <c r="J37" s="277"/>
      <c r="K37" s="278">
        <f>VLOOKUP(A37,EQUIPOS!A7:D164,4,FALSE)</f>
        <v>192616</v>
      </c>
      <c r="L37" s="279"/>
      <c r="M37" s="280">
        <v>0.4375</v>
      </c>
      <c r="N37" s="281">
        <f>K37/M37</f>
        <v>440265.14285714284</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3647.657514721428</v>
      </c>
    </row>
    <row r="43" spans="1:14" ht="15" thickBot="1">
      <c r="B43" s="836" t="s">
        <v>1037</v>
      </c>
      <c r="C43" s="837"/>
      <c r="D43" s="837"/>
      <c r="E43" s="837"/>
      <c r="F43" s="837"/>
      <c r="G43" s="837"/>
      <c r="H43" s="837"/>
      <c r="I43" s="837"/>
      <c r="J43" s="837"/>
      <c r="K43" s="837"/>
      <c r="L43" s="837"/>
      <c r="M43" s="838"/>
      <c r="N43" s="403">
        <f>SUM(N36:N42)</f>
        <v>759855.65751472139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16300</v>
      </c>
      <c r="N49" s="281">
        <f>K49*M49</f>
        <v>16300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2290</v>
      </c>
      <c r="N50" s="281">
        <f>K50*M50</f>
        <v>2290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140000</v>
      </c>
      <c r="N51" s="281">
        <f>K51*M51</f>
        <v>280000</v>
      </c>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375940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72953.15029442856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1208748.8078091498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241749.76156182998</v>
      </c>
      <c r="M83" s="871"/>
      <c r="N83" s="57"/>
    </row>
    <row r="84" spans="1:14">
      <c r="B84" s="95" t="s">
        <v>1057</v>
      </c>
      <c r="C84" s="96"/>
      <c r="D84" s="96"/>
      <c r="E84" s="96"/>
      <c r="F84" s="96"/>
      <c r="G84" s="96"/>
      <c r="H84" s="96"/>
      <c r="I84" s="93"/>
      <c r="J84" s="94"/>
      <c r="K84" s="313">
        <v>0.05</v>
      </c>
      <c r="L84" s="870">
        <f>N78*K84</f>
        <v>60437.440390457494</v>
      </c>
      <c r="M84" s="871"/>
      <c r="N84" s="57"/>
    </row>
    <row r="85" spans="1:14" ht="15" thickBot="1">
      <c r="B85" s="97" t="s">
        <v>1058</v>
      </c>
      <c r="C85" s="98"/>
      <c r="D85" s="98"/>
      <c r="E85" s="98"/>
      <c r="F85" s="98"/>
      <c r="G85" s="98"/>
      <c r="H85" s="98"/>
      <c r="I85" s="99"/>
      <c r="J85" s="100"/>
      <c r="K85" s="314">
        <v>0.05</v>
      </c>
      <c r="L85" s="872">
        <f>N78*K85</f>
        <v>60437.440390457494</v>
      </c>
      <c r="M85" s="873"/>
      <c r="N85" s="57"/>
    </row>
    <row r="86" spans="1:14" ht="15" thickBot="1">
      <c r="B86" s="836" t="s">
        <v>1037</v>
      </c>
      <c r="C86" s="837"/>
      <c r="D86" s="837"/>
      <c r="E86" s="837"/>
      <c r="F86" s="837"/>
      <c r="G86" s="837"/>
      <c r="H86" s="837"/>
      <c r="I86" s="837"/>
      <c r="J86" s="837"/>
      <c r="K86" s="837"/>
      <c r="L86" s="837"/>
      <c r="M86" s="838"/>
      <c r="N86" s="58">
        <f>L83+L84+L85</f>
        <v>362624.64234274498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1571373.4501518947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0"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146</v>
      </c>
      <c r="B36" s="849" t="str">
        <f>VLOOKUP(A36,EQUIPOS!A6:D154,3,FALSE)</f>
        <v>Camabaja</v>
      </c>
      <c r="C36" s="850"/>
      <c r="D36" s="850"/>
      <c r="E36" s="850"/>
      <c r="F36" s="850"/>
      <c r="G36" s="850"/>
      <c r="H36" s="851"/>
      <c r="I36" s="276"/>
      <c r="J36" s="277"/>
      <c r="K36" s="278">
        <f>VLOOKUP(A36,EQUIPOS!A6:D163,4,FALSE)</f>
        <v>138225</v>
      </c>
      <c r="L36" s="279"/>
      <c r="M36" s="280">
        <v>0.875</v>
      </c>
      <c r="N36" s="281">
        <f>K36/M36</f>
        <v>157971.42857142858</v>
      </c>
    </row>
    <row r="37" spans="1:14">
      <c r="A37" s="114" t="s">
        <v>241</v>
      </c>
      <c r="B37" s="849" t="str">
        <f>VLOOKUP(A37,EQUIPOS!A7:D154,3,FALSE)</f>
        <v>Grúa (capacidad 15 ton)</v>
      </c>
      <c r="C37" s="850"/>
      <c r="D37" s="850"/>
      <c r="E37" s="850"/>
      <c r="F37" s="850"/>
      <c r="G37" s="850"/>
      <c r="H37" s="851"/>
      <c r="I37" s="276"/>
      <c r="J37" s="277"/>
      <c r="K37" s="278">
        <f>VLOOKUP(A37,EQUIPOS!A7:D164,4,FALSE)</f>
        <v>192616</v>
      </c>
      <c r="L37" s="279"/>
      <c r="M37" s="280">
        <v>0.875</v>
      </c>
      <c r="N37" s="281">
        <f>K37/M37</f>
        <v>220132.57142857142</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1459.0630058885715</v>
      </c>
    </row>
    <row r="43" spans="1:14" ht="15" thickBot="1">
      <c r="B43" s="836" t="s">
        <v>1037</v>
      </c>
      <c r="C43" s="837"/>
      <c r="D43" s="837"/>
      <c r="E43" s="837"/>
      <c r="F43" s="837"/>
      <c r="G43" s="837"/>
      <c r="H43" s="837"/>
      <c r="I43" s="837"/>
      <c r="J43" s="837"/>
      <c r="K43" s="837"/>
      <c r="L43" s="837"/>
      <c r="M43" s="838"/>
      <c r="N43" s="403">
        <f>SUM(N36:N42)</f>
        <v>379563.06300588854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16300</v>
      </c>
      <c r="N49" s="281">
        <f>K49*M49</f>
        <v>16300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2290</v>
      </c>
      <c r="N50" s="281">
        <f>K50*M50</f>
        <v>2290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29181.260117771428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504684.32312366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100936.864624732</v>
      </c>
      <c r="M83" s="871"/>
      <c r="N83" s="57"/>
    </row>
    <row r="84" spans="1:14">
      <c r="B84" s="95" t="s">
        <v>1057</v>
      </c>
      <c r="C84" s="96"/>
      <c r="D84" s="96"/>
      <c r="E84" s="96"/>
      <c r="F84" s="96"/>
      <c r="G84" s="96"/>
      <c r="H84" s="96"/>
      <c r="I84" s="93"/>
      <c r="J84" s="94"/>
      <c r="K84" s="313">
        <v>0.05</v>
      </c>
      <c r="L84" s="870">
        <f>N78*K84</f>
        <v>25234.216156183</v>
      </c>
      <c r="M84" s="871"/>
      <c r="N84" s="57"/>
    </row>
    <row r="85" spans="1:14" ht="15" thickBot="1">
      <c r="B85" s="97" t="s">
        <v>1058</v>
      </c>
      <c r="C85" s="98"/>
      <c r="D85" s="98"/>
      <c r="E85" s="98"/>
      <c r="F85" s="98"/>
      <c r="G85" s="98"/>
      <c r="H85" s="98"/>
      <c r="I85" s="99"/>
      <c r="J85" s="100"/>
      <c r="K85" s="314">
        <v>0.05</v>
      </c>
      <c r="L85" s="872">
        <f>N78*K85</f>
        <v>25234.216156183</v>
      </c>
      <c r="M85" s="873"/>
      <c r="N85" s="57"/>
    </row>
    <row r="86" spans="1:14" ht="15" thickBot="1">
      <c r="B86" s="836" t="s">
        <v>1037</v>
      </c>
      <c r="C86" s="837"/>
      <c r="D86" s="837"/>
      <c r="E86" s="837"/>
      <c r="F86" s="837"/>
      <c r="G86" s="837"/>
      <c r="H86" s="837"/>
      <c r="I86" s="837"/>
      <c r="J86" s="837"/>
      <c r="K86" s="837"/>
      <c r="L86" s="837"/>
      <c r="M86" s="838"/>
      <c r="N86" s="58">
        <f>L83+L84+L85</f>
        <v>151405.296937098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656089.62006075797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2.2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10"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146</v>
      </c>
      <c r="B36" s="849" t="str">
        <f>VLOOKUP(A36,EQUIPOS!A6:D154,3,FALSE)</f>
        <v>Camabaja</v>
      </c>
      <c r="C36" s="850"/>
      <c r="D36" s="850"/>
      <c r="E36" s="850"/>
      <c r="F36" s="850"/>
      <c r="G36" s="850"/>
      <c r="H36" s="851"/>
      <c r="I36" s="276"/>
      <c r="J36" s="277"/>
      <c r="K36" s="278">
        <f>VLOOKUP(A36,EQUIPOS!A6:D163,4,FALSE)</f>
        <v>138225</v>
      </c>
      <c r="L36" s="279"/>
      <c r="M36" s="280">
        <v>0.75</v>
      </c>
      <c r="N36" s="281">
        <f>K36/M36</f>
        <v>184300</v>
      </c>
    </row>
    <row r="37" spans="1:14">
      <c r="A37" s="114" t="s">
        <v>241</v>
      </c>
      <c r="B37" s="849" t="str">
        <f>VLOOKUP(A37,EQUIPOS!A7:D154,3,FALSE)</f>
        <v>Grúa (capacidad 15 ton)</v>
      </c>
      <c r="C37" s="850"/>
      <c r="D37" s="850"/>
      <c r="E37" s="850"/>
      <c r="F37" s="850"/>
      <c r="G37" s="850"/>
      <c r="H37" s="851"/>
      <c r="I37" s="276"/>
      <c r="J37" s="277"/>
      <c r="K37" s="278">
        <f>VLOOKUP(A37,EQUIPOS!A7:D164,4,FALSE)</f>
        <v>192616</v>
      </c>
      <c r="L37" s="279"/>
      <c r="M37" s="280">
        <v>0.75</v>
      </c>
      <c r="N37" s="281">
        <f>K37/M37</f>
        <v>256821.33333333334</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1702.2401735366668</v>
      </c>
    </row>
    <row r="43" spans="1:14" ht="15" thickBot="1">
      <c r="B43" s="836" t="s">
        <v>1037</v>
      </c>
      <c r="C43" s="837"/>
      <c r="D43" s="837"/>
      <c r="E43" s="837"/>
      <c r="F43" s="837"/>
      <c r="G43" s="837"/>
      <c r="H43" s="837"/>
      <c r="I43" s="837"/>
      <c r="J43" s="837"/>
      <c r="K43" s="837"/>
      <c r="L43" s="837"/>
      <c r="M43" s="838"/>
      <c r="N43" s="403">
        <f>SUM(N36:N42)</f>
        <v>442823.57350687002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16300</v>
      </c>
      <c r="N49" s="281">
        <f>K49*M49</f>
        <v>16300</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2290</v>
      </c>
      <c r="N50" s="281">
        <f>K50*M50</f>
        <v>2290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34044.803470733335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572808.37697760342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114561.6753955207</v>
      </c>
      <c r="M83" s="871"/>
      <c r="N83" s="57"/>
    </row>
    <row r="84" spans="1:14">
      <c r="B84" s="95" t="s">
        <v>1057</v>
      </c>
      <c r="C84" s="96"/>
      <c r="D84" s="96"/>
      <c r="E84" s="96"/>
      <c r="F84" s="96"/>
      <c r="G84" s="96"/>
      <c r="H84" s="96"/>
      <c r="I84" s="93"/>
      <c r="J84" s="94"/>
      <c r="K84" s="313">
        <v>0.05</v>
      </c>
      <c r="L84" s="870">
        <f>N78*K84</f>
        <v>28640.418848880174</v>
      </c>
      <c r="M84" s="871"/>
      <c r="N84" s="57"/>
    </row>
    <row r="85" spans="1:14" ht="15" thickBot="1">
      <c r="B85" s="97" t="s">
        <v>1058</v>
      </c>
      <c r="C85" s="98"/>
      <c r="D85" s="98"/>
      <c r="E85" s="98"/>
      <c r="F85" s="98"/>
      <c r="G85" s="98"/>
      <c r="H85" s="98"/>
      <c r="I85" s="99"/>
      <c r="J85" s="100"/>
      <c r="K85" s="314">
        <v>0.05</v>
      </c>
      <c r="L85" s="872">
        <f>N78*K85</f>
        <v>28640.418848880174</v>
      </c>
      <c r="M85" s="873"/>
      <c r="N85" s="57"/>
    </row>
    <row r="86" spans="1:14" ht="15" thickBot="1">
      <c r="B86" s="836" t="s">
        <v>1037</v>
      </c>
      <c r="C86" s="837"/>
      <c r="D86" s="837"/>
      <c r="E86" s="837"/>
      <c r="F86" s="837"/>
      <c r="G86" s="837"/>
      <c r="H86" s="837"/>
      <c r="I86" s="837"/>
      <c r="J86" s="837"/>
      <c r="K86" s="837"/>
      <c r="L86" s="837"/>
      <c r="M86" s="838"/>
      <c r="N86" s="58">
        <f>L83+L84+L85</f>
        <v>171842.51309328101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744650.89007088449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7"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146</v>
      </c>
      <c r="B36" s="849" t="str">
        <f>VLOOKUP(A36,EQUIPOS!A6:D154,3,FALSE)</f>
        <v>Camabaja</v>
      </c>
      <c r="C36" s="850"/>
      <c r="D36" s="850"/>
      <c r="E36" s="850"/>
      <c r="F36" s="850"/>
      <c r="G36" s="850"/>
      <c r="H36" s="851"/>
      <c r="I36" s="276"/>
      <c r="J36" s="277"/>
      <c r="K36" s="278">
        <f>VLOOKUP(A36,EQUIPOS!A6:D163,4,FALSE)</f>
        <v>138225</v>
      </c>
      <c r="L36" s="279"/>
      <c r="M36" s="280">
        <v>0.6875</v>
      </c>
      <c r="N36" s="281">
        <f>K36/M36</f>
        <v>201054.54545454544</v>
      </c>
    </row>
    <row r="37" spans="1:14">
      <c r="A37" s="114" t="s">
        <v>241</v>
      </c>
      <c r="B37" s="849" t="str">
        <f>VLOOKUP(A37,EQUIPOS!A7:D154,3,FALSE)</f>
        <v>Grúa (capacidad 15 ton)</v>
      </c>
      <c r="C37" s="850"/>
      <c r="D37" s="850"/>
      <c r="E37" s="850"/>
      <c r="F37" s="850"/>
      <c r="G37" s="850"/>
      <c r="H37" s="851"/>
      <c r="I37" s="276"/>
      <c r="J37" s="277"/>
      <c r="K37" s="278">
        <f>VLOOKUP(A37,EQUIPOS!A7:D164,4,FALSE)</f>
        <v>192616</v>
      </c>
      <c r="L37" s="279"/>
      <c r="M37" s="280">
        <v>0.6875</v>
      </c>
      <c r="N37" s="281">
        <f>K37/M37</f>
        <v>280168.72727272729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1856.9892802218183</v>
      </c>
    </row>
    <row r="43" spans="1:14" ht="15" thickBot="1">
      <c r="B43" s="836" t="s">
        <v>1037</v>
      </c>
      <c r="C43" s="837"/>
      <c r="D43" s="837"/>
      <c r="E43" s="837"/>
      <c r="F43" s="837"/>
      <c r="G43" s="837"/>
      <c r="H43" s="837"/>
      <c r="I43" s="837"/>
      <c r="J43" s="837"/>
      <c r="K43" s="837"/>
      <c r="L43" s="837"/>
      <c r="M43" s="838"/>
      <c r="N43" s="403">
        <f>SUM(N36:N42)</f>
        <v>483080.26200749452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16300</v>
      </c>
      <c r="N49" s="281">
        <f>K49*M49</f>
        <v>16300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2290</v>
      </c>
      <c r="N50" s="281">
        <f>K50*M50</f>
        <v>2290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37139.785604436365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616160.04761193087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123232.00952238619</v>
      </c>
      <c r="M83" s="871"/>
      <c r="N83" s="57"/>
    </row>
    <row r="84" spans="1:14">
      <c r="B84" s="95" t="s">
        <v>1057</v>
      </c>
      <c r="C84" s="96"/>
      <c r="D84" s="96"/>
      <c r="E84" s="96"/>
      <c r="F84" s="96"/>
      <c r="G84" s="96"/>
      <c r="H84" s="96"/>
      <c r="I84" s="93"/>
      <c r="J84" s="94"/>
      <c r="K84" s="313">
        <v>0.05</v>
      </c>
      <c r="L84" s="870">
        <f>N78*K84</f>
        <v>30808.002380596547</v>
      </c>
      <c r="M84" s="871"/>
      <c r="N84" s="57"/>
    </row>
    <row r="85" spans="1:14" ht="15" thickBot="1">
      <c r="B85" s="97" t="s">
        <v>1058</v>
      </c>
      <c r="C85" s="98"/>
      <c r="D85" s="98"/>
      <c r="E85" s="98"/>
      <c r="F85" s="98"/>
      <c r="G85" s="98"/>
      <c r="H85" s="98"/>
      <c r="I85" s="99"/>
      <c r="J85" s="100"/>
      <c r="K85" s="314">
        <v>0.05</v>
      </c>
      <c r="L85" s="872">
        <f>N78*K85</f>
        <v>30808.002380596547</v>
      </c>
      <c r="M85" s="873"/>
      <c r="N85" s="57"/>
    </row>
    <row r="86" spans="1:14" ht="15" thickBot="1">
      <c r="B86" s="836" t="s">
        <v>1037</v>
      </c>
      <c r="C86" s="837"/>
      <c r="D86" s="837"/>
      <c r="E86" s="837"/>
      <c r="F86" s="837"/>
      <c r="G86" s="837"/>
      <c r="H86" s="837"/>
      <c r="I86" s="837"/>
      <c r="J86" s="837"/>
      <c r="K86" s="837"/>
      <c r="L86" s="837"/>
      <c r="M86" s="838"/>
      <c r="N86" s="58">
        <f>L83+L84+L85</f>
        <v>184848.01428357925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801008.06189551018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58" t="s">
        <v>241</v>
      </c>
      <c r="B36" s="849" t="str">
        <f>VLOOKUP(A36,EQUIPOS!A6:D154,3,FALSE)</f>
        <v>Grúa (capacidad 15 ton)</v>
      </c>
      <c r="C36" s="850"/>
      <c r="D36" s="850"/>
      <c r="E36" s="850"/>
      <c r="F36" s="850"/>
      <c r="G36" s="850"/>
      <c r="H36" s="851"/>
      <c r="I36" s="276"/>
      <c r="J36" s="277"/>
      <c r="K36" s="278">
        <f>VLOOKUP(A36,EQUIPOS!A6:D163,4,FALSE)</f>
        <v>192616</v>
      </c>
      <c r="L36" s="279"/>
      <c r="M36" s="405">
        <v>1.125</v>
      </c>
      <c r="N36" s="281">
        <f>K36/M36</f>
        <v>171214.22222222222</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1134.8267823577778</v>
      </c>
    </row>
    <row r="43" spans="1:14" ht="15" thickBot="1">
      <c r="B43" s="836" t="s">
        <v>1037</v>
      </c>
      <c r="C43" s="837"/>
      <c r="D43" s="837"/>
      <c r="E43" s="837"/>
      <c r="F43" s="837"/>
      <c r="G43" s="837"/>
      <c r="H43" s="837"/>
      <c r="I43" s="837"/>
      <c r="J43" s="837"/>
      <c r="K43" s="837"/>
      <c r="L43" s="837"/>
      <c r="M43" s="838"/>
      <c r="N43" s="403">
        <f>SUM(N36:N42)</f>
        <v>172349.04900458001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7735</v>
      </c>
      <c r="N48" s="281">
        <f>K48*M48</f>
        <v>77350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2290</v>
      </c>
      <c r="N49" s="281">
        <f>K49*M49</f>
        <v>2290</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662">
        <f>VLOOKUP(A50,MATERIALES!A6:D373,4,FALSE)</f>
        <v>16300</v>
      </c>
      <c r="N50" s="281">
        <f>K50*M50</f>
        <v>16300</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659">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22696.535647155557</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290985.58465173555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58197.116930347111</v>
      </c>
      <c r="M83" s="871"/>
      <c r="N83" s="57"/>
    </row>
    <row r="84" spans="1:14">
      <c r="B84" s="95" t="s">
        <v>1057</v>
      </c>
      <c r="C84" s="96"/>
      <c r="D84" s="96"/>
      <c r="E84" s="96"/>
      <c r="F84" s="96"/>
      <c r="G84" s="96"/>
      <c r="H84" s="96"/>
      <c r="I84" s="93"/>
      <c r="J84" s="94"/>
      <c r="K84" s="313">
        <v>0.05</v>
      </c>
      <c r="L84" s="870">
        <f>N78*K84</f>
        <v>14549.279232586778</v>
      </c>
      <c r="M84" s="871"/>
      <c r="N84" s="57"/>
    </row>
    <row r="85" spans="1:14" ht="15" thickBot="1">
      <c r="B85" s="97" t="s">
        <v>1058</v>
      </c>
      <c r="C85" s="98"/>
      <c r="D85" s="98"/>
      <c r="E85" s="98"/>
      <c r="F85" s="98"/>
      <c r="G85" s="98"/>
      <c r="H85" s="98"/>
      <c r="I85" s="99"/>
      <c r="J85" s="100"/>
      <c r="K85" s="314">
        <v>0.05</v>
      </c>
      <c r="L85" s="872">
        <f>N78*K85</f>
        <v>14549.279232586778</v>
      </c>
      <c r="M85" s="873"/>
      <c r="N85" s="57"/>
    </row>
    <row r="86" spans="1:14" ht="15" thickBot="1">
      <c r="B86" s="836" t="s">
        <v>1037</v>
      </c>
      <c r="C86" s="837"/>
      <c r="D86" s="837"/>
      <c r="E86" s="837"/>
      <c r="F86" s="837"/>
      <c r="G86" s="837"/>
      <c r="H86" s="837"/>
      <c r="I86" s="837"/>
      <c r="J86" s="837"/>
      <c r="K86" s="837"/>
      <c r="L86" s="837"/>
      <c r="M86" s="838"/>
      <c r="N86" s="58">
        <f>L83+L84+L85</f>
        <v>87295.675395520666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378281.26004725625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2.2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1" zoomScale="78" zoomScaleNormal="78" workbookViewId="0">
      <selection activeCell="B47" sqref="B47:I47"/>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61" t="s">
        <v>241</v>
      </c>
      <c r="B36" s="849" t="str">
        <f>VLOOKUP(A36,EQUIPOS!A6:D154,3,FALSE)</f>
        <v>Grúa (capacidad 15 ton)</v>
      </c>
      <c r="C36" s="850"/>
      <c r="D36" s="850"/>
      <c r="E36" s="850"/>
      <c r="F36" s="850"/>
      <c r="G36" s="850"/>
      <c r="H36" s="851"/>
      <c r="I36" s="276"/>
      <c r="J36" s="277"/>
      <c r="K36" s="278">
        <f>VLOOKUP(A36,EQUIPOS!A6:D163,4,FALSE)</f>
        <v>192616</v>
      </c>
      <c r="L36" s="279"/>
      <c r="M36" s="471">
        <v>1</v>
      </c>
      <c r="N36" s="281">
        <f>K36/M36</f>
        <v>192616</v>
      </c>
    </row>
    <row r="37" spans="1:14">
      <c r="A37" s="161" t="s">
        <v>373</v>
      </c>
      <c r="B37" s="849" t="str">
        <f>VLOOKUP(A37,EQUIPOS!A7:D154,3,FALSE)</f>
        <v>Volqueta 6 m3</v>
      </c>
      <c r="C37" s="850"/>
      <c r="D37" s="850"/>
      <c r="E37" s="850"/>
      <c r="F37" s="850"/>
      <c r="G37" s="850"/>
      <c r="H37" s="851"/>
      <c r="I37" s="276"/>
      <c r="J37" s="277"/>
      <c r="K37" s="278">
        <f>VLOOKUP(A37,EQUIPOS!A7:D164,4,FALSE)</f>
        <v>65000</v>
      </c>
      <c r="L37" s="279"/>
      <c r="M37" s="472">
        <v>1</v>
      </c>
      <c r="N37" s="281">
        <f>K37/M37</f>
        <v>65000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1276.6801301525002</v>
      </c>
    </row>
    <row r="43" spans="1:14" ht="15" thickBot="1">
      <c r="B43" s="836" t="s">
        <v>1037</v>
      </c>
      <c r="C43" s="837"/>
      <c r="D43" s="837"/>
      <c r="E43" s="837"/>
      <c r="F43" s="837"/>
      <c r="G43" s="837"/>
      <c r="H43" s="837"/>
      <c r="I43" s="837"/>
      <c r="J43" s="837"/>
      <c r="K43" s="837"/>
      <c r="L43" s="837"/>
      <c r="M43" s="838"/>
      <c r="N43" s="403">
        <f>SUM(N36:N42)</f>
        <v>258892.6801301525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7735</v>
      </c>
      <c r="N48" s="281">
        <f>K48*M48</f>
        <v>77350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2290</v>
      </c>
      <c r="N49" s="281">
        <f>K49*M49</f>
        <v>2290</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16300</v>
      </c>
      <c r="N50" s="281">
        <f>K50*M50</f>
        <v>16300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25533.60260305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380366.2827332025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76073.256546640507</v>
      </c>
      <c r="M83" s="871"/>
      <c r="N83" s="57"/>
    </row>
    <row r="84" spans="1:14">
      <c r="B84" s="95" t="s">
        <v>1057</v>
      </c>
      <c r="C84" s="96"/>
      <c r="D84" s="96"/>
      <c r="E84" s="96"/>
      <c r="F84" s="96"/>
      <c r="G84" s="96"/>
      <c r="H84" s="96"/>
      <c r="I84" s="93"/>
      <c r="J84" s="94"/>
      <c r="K84" s="313">
        <v>0.05</v>
      </c>
      <c r="L84" s="870">
        <f>N78*K84</f>
        <v>19018.314136660127</v>
      </c>
      <c r="M84" s="871"/>
      <c r="N84" s="57"/>
    </row>
    <row r="85" spans="1:14" ht="15" thickBot="1">
      <c r="B85" s="97" t="s">
        <v>1058</v>
      </c>
      <c r="C85" s="98"/>
      <c r="D85" s="98"/>
      <c r="E85" s="98"/>
      <c r="F85" s="98"/>
      <c r="G85" s="98"/>
      <c r="H85" s="98"/>
      <c r="I85" s="99"/>
      <c r="J85" s="100"/>
      <c r="K85" s="314">
        <v>0.05</v>
      </c>
      <c r="L85" s="872">
        <f>N78*K85</f>
        <v>19018.314136660127</v>
      </c>
      <c r="M85" s="873"/>
      <c r="N85" s="57"/>
    </row>
    <row r="86" spans="1:14" ht="15" thickBot="1">
      <c r="B86" s="836" t="s">
        <v>1037</v>
      </c>
      <c r="C86" s="837"/>
      <c r="D86" s="837"/>
      <c r="E86" s="837"/>
      <c r="F86" s="837"/>
      <c r="G86" s="837"/>
      <c r="H86" s="837"/>
      <c r="I86" s="837"/>
      <c r="J86" s="837"/>
      <c r="K86" s="837"/>
      <c r="L86" s="837"/>
      <c r="M86" s="838"/>
      <c r="N86" s="58">
        <f>L83+L84+L85</f>
        <v>114109.88481996077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494476.16755316325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13"/>
      <c r="K118" s="813"/>
      <c r="L118" s="813"/>
      <c r="M118" s="813"/>
      <c r="N118" s="814"/>
    </row>
    <row r="119" spans="2:14" ht="15.75" customHeight="1"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50" t="s">
        <v>241</v>
      </c>
      <c r="B36" s="849" t="str">
        <f>VLOOKUP(A36,EQUIPOS!A6:D154,3,FALSE)</f>
        <v>Grúa (capacidad 15 ton)</v>
      </c>
      <c r="C36" s="850"/>
      <c r="D36" s="850"/>
      <c r="E36" s="850"/>
      <c r="F36" s="850"/>
      <c r="G36" s="850"/>
      <c r="H36" s="851"/>
      <c r="I36" s="276"/>
      <c r="J36" s="277"/>
      <c r="K36" s="278">
        <f>VLOOKUP(A36,EQUIPOS!A6:D163,4,FALSE)</f>
        <v>192616</v>
      </c>
      <c r="L36" s="279"/>
      <c r="M36" s="280">
        <v>0.9375</v>
      </c>
      <c r="N36" s="281">
        <f>K36/M36</f>
        <v>205457.06666666668</v>
      </c>
    </row>
    <row r="37" spans="1:14">
      <c r="A37" s="150" t="s">
        <v>373</v>
      </c>
      <c r="B37" s="849" t="str">
        <f>VLOOKUP(A37,EQUIPOS!A7:D154,3,FALSE)</f>
        <v>Volqueta 6 m3</v>
      </c>
      <c r="C37" s="850"/>
      <c r="D37" s="850"/>
      <c r="E37" s="850"/>
      <c r="F37" s="850"/>
      <c r="G37" s="850"/>
      <c r="H37" s="851"/>
      <c r="I37" s="276"/>
      <c r="J37" s="277"/>
      <c r="K37" s="278">
        <f>VLOOKUP(A37,EQUIPOS!A7:D164,4,FALSE)</f>
        <v>65000</v>
      </c>
      <c r="L37" s="279"/>
      <c r="M37" s="280">
        <v>0.9375</v>
      </c>
      <c r="N37" s="281">
        <f>K37/M37</f>
        <v>69333.333333333328</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1361.7921388293335</v>
      </c>
    </row>
    <row r="43" spans="1:14" ht="15" thickBot="1">
      <c r="B43" s="836" t="s">
        <v>1037</v>
      </c>
      <c r="C43" s="837"/>
      <c r="D43" s="837"/>
      <c r="E43" s="837"/>
      <c r="F43" s="837"/>
      <c r="G43" s="837"/>
      <c r="H43" s="837"/>
      <c r="I43" s="837"/>
      <c r="J43" s="837"/>
      <c r="K43" s="837"/>
      <c r="L43" s="837"/>
      <c r="M43" s="838"/>
      <c r="N43" s="403">
        <f>SUM(N36:N42)</f>
        <v>276152.19213882938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16300</v>
      </c>
      <c r="N49" s="281">
        <f>K49*M49</f>
        <v>16300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2290</v>
      </c>
      <c r="N50" s="281">
        <f>K50*M50</f>
        <v>2290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27235.842776586665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399328.03491541604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79865.606983083213</v>
      </c>
      <c r="M83" s="871"/>
      <c r="N83" s="57"/>
    </row>
    <row r="84" spans="1:14">
      <c r="B84" s="95" t="s">
        <v>1057</v>
      </c>
      <c r="C84" s="96"/>
      <c r="D84" s="96"/>
      <c r="E84" s="96"/>
      <c r="F84" s="96"/>
      <c r="G84" s="96"/>
      <c r="H84" s="96"/>
      <c r="I84" s="93"/>
      <c r="J84" s="94"/>
      <c r="K84" s="313">
        <v>0.05</v>
      </c>
      <c r="L84" s="870">
        <f>N78*K84</f>
        <v>19966.401745770803</v>
      </c>
      <c r="M84" s="871"/>
      <c r="N84" s="57"/>
    </row>
    <row r="85" spans="1:14" ht="15" thickBot="1">
      <c r="B85" s="97" t="s">
        <v>1058</v>
      </c>
      <c r="C85" s="98"/>
      <c r="D85" s="98"/>
      <c r="E85" s="98"/>
      <c r="F85" s="98"/>
      <c r="G85" s="98"/>
      <c r="H85" s="98"/>
      <c r="I85" s="99"/>
      <c r="J85" s="100"/>
      <c r="K85" s="314">
        <v>0.05</v>
      </c>
      <c r="L85" s="872">
        <f>N78*K85</f>
        <v>19966.401745770803</v>
      </c>
      <c r="M85" s="873"/>
      <c r="N85" s="57"/>
    </row>
    <row r="86" spans="1:14" ht="15" thickBot="1">
      <c r="B86" s="836" t="s">
        <v>1037</v>
      </c>
      <c r="C86" s="837"/>
      <c r="D86" s="837"/>
      <c r="E86" s="837"/>
      <c r="F86" s="837"/>
      <c r="G86" s="837"/>
      <c r="H86" s="837"/>
      <c r="I86" s="837"/>
      <c r="J86" s="837"/>
      <c r="K86" s="837"/>
      <c r="L86" s="837"/>
      <c r="M86" s="838"/>
      <c r="N86" s="58">
        <f>L83+L84+L85</f>
        <v>119798.4104746248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519126.44539004087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13"/>
      <c r="K118" s="813"/>
      <c r="L118" s="813"/>
      <c r="M118" s="813"/>
      <c r="N118" s="814"/>
    </row>
    <row r="119" spans="2:14" ht="15.75" customHeight="1"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50" t="s">
        <v>241</v>
      </c>
      <c r="B36" s="849" t="str">
        <f>VLOOKUP(A36,EQUIPOS!A6:D154,3,FALSE)</f>
        <v>Grúa (capacidad 15 ton)</v>
      </c>
      <c r="C36" s="850"/>
      <c r="D36" s="850"/>
      <c r="E36" s="850"/>
      <c r="F36" s="850"/>
      <c r="G36" s="850"/>
      <c r="H36" s="851"/>
      <c r="I36" s="276"/>
      <c r="J36" s="277"/>
      <c r="K36" s="278">
        <f>VLOOKUP(A36,EQUIPOS!A6:D163,4,FALSE)</f>
        <v>192616</v>
      </c>
      <c r="L36" s="279"/>
      <c r="M36" s="280">
        <v>1.5</v>
      </c>
      <c r="N36" s="281">
        <f>K36/M36</f>
        <v>128410.66666666667</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851.12008676833341</v>
      </c>
    </row>
    <row r="43" spans="1:14" ht="15" thickBot="1">
      <c r="B43" s="836" t="s">
        <v>1037</v>
      </c>
      <c r="C43" s="837"/>
      <c r="D43" s="837"/>
      <c r="E43" s="837"/>
      <c r="F43" s="837"/>
      <c r="G43" s="837"/>
      <c r="H43" s="837"/>
      <c r="I43" s="837"/>
      <c r="J43" s="837"/>
      <c r="K43" s="837"/>
      <c r="L43" s="837"/>
      <c r="M43" s="838"/>
      <c r="N43" s="403">
        <f>SUM(N36:N42)</f>
        <v>129261.78675343501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16300</v>
      </c>
      <c r="N49" s="281">
        <f>K49*M49</f>
        <v>16300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2290</v>
      </c>
      <c r="N50" s="281">
        <f>K50*M50</f>
        <v>2290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17022.401735366668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242224.18848880168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48444.83769776034</v>
      </c>
      <c r="M83" s="871"/>
      <c r="N83" s="57"/>
    </row>
    <row r="84" spans="1:14">
      <c r="B84" s="95" t="s">
        <v>1057</v>
      </c>
      <c r="C84" s="96"/>
      <c r="D84" s="96"/>
      <c r="E84" s="96"/>
      <c r="F84" s="96"/>
      <c r="G84" s="96"/>
      <c r="H84" s="96"/>
      <c r="I84" s="93"/>
      <c r="J84" s="94"/>
      <c r="K84" s="313">
        <v>0.05</v>
      </c>
      <c r="L84" s="870">
        <f>N78*K84</f>
        <v>12111.209424440085</v>
      </c>
      <c r="M84" s="871"/>
      <c r="N84" s="57"/>
    </row>
    <row r="85" spans="1:14" ht="15" thickBot="1">
      <c r="B85" s="97" t="s">
        <v>1058</v>
      </c>
      <c r="C85" s="98"/>
      <c r="D85" s="98"/>
      <c r="E85" s="98"/>
      <c r="F85" s="98"/>
      <c r="G85" s="98"/>
      <c r="H85" s="98"/>
      <c r="I85" s="99"/>
      <c r="J85" s="100"/>
      <c r="K85" s="314">
        <v>0.05</v>
      </c>
      <c r="L85" s="872">
        <f>N78*K85</f>
        <v>12111.209424440085</v>
      </c>
      <c r="M85" s="873"/>
      <c r="N85" s="57"/>
    </row>
    <row r="86" spans="1:14" ht="15" thickBot="1">
      <c r="B86" s="836" t="s">
        <v>1037</v>
      </c>
      <c r="C86" s="837"/>
      <c r="D86" s="837"/>
      <c r="E86" s="837"/>
      <c r="F86" s="837"/>
      <c r="G86" s="837"/>
      <c r="H86" s="837"/>
      <c r="I86" s="837"/>
      <c r="J86" s="837"/>
      <c r="K86" s="837"/>
      <c r="L86" s="837"/>
      <c r="M86" s="838"/>
      <c r="N86" s="58">
        <f>L83+L84+L85</f>
        <v>72667.256546640507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314891.44503544219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13"/>
      <c r="K118" s="813"/>
      <c r="L118" s="813"/>
      <c r="M118" s="813"/>
      <c r="N118" s="814"/>
    </row>
    <row r="119" spans="2:14" ht="15.75" customHeight="1"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50" t="s">
        <v>241</v>
      </c>
      <c r="B36" s="849" t="str">
        <f>VLOOKUP(A36,EQUIPOS!A6:D154,3,FALSE)</f>
        <v>Grúa (capacidad 15 ton)</v>
      </c>
      <c r="C36" s="850"/>
      <c r="D36" s="850"/>
      <c r="E36" s="850"/>
      <c r="F36" s="850"/>
      <c r="G36" s="850"/>
      <c r="H36" s="851"/>
      <c r="I36" s="276"/>
      <c r="J36" s="277"/>
      <c r="K36" s="278">
        <f>VLOOKUP(A36,EQUIPOS!A6:D163,4,FALSE)</f>
        <v>192616</v>
      </c>
      <c r="L36" s="279"/>
      <c r="M36" s="280">
        <v>1.375</v>
      </c>
      <c r="N36" s="281">
        <f>K36/M36</f>
        <v>140084.36363636365</v>
      </c>
    </row>
    <row r="37" spans="1:14">
      <c r="A37" s="150" t="s">
        <v>373</v>
      </c>
      <c r="B37" s="849" t="str">
        <f>VLOOKUP(A37,EQUIPOS!A7:D154,3,FALSE)</f>
        <v>Volqueta 6 m3</v>
      </c>
      <c r="C37" s="850"/>
      <c r="D37" s="850"/>
      <c r="E37" s="850"/>
      <c r="F37" s="850"/>
      <c r="G37" s="850"/>
      <c r="H37" s="851"/>
      <c r="I37" s="276"/>
      <c r="J37" s="277"/>
      <c r="K37" s="278">
        <f>VLOOKUP(A37,EQUIPOS!A7:D164,4,FALSE)</f>
        <v>65000</v>
      </c>
      <c r="L37" s="279"/>
      <c r="M37" s="280">
        <v>1.375</v>
      </c>
      <c r="N37" s="281">
        <f>K37/M37</f>
        <v>47272.727272727272</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928.49464011090913</v>
      </c>
    </row>
    <row r="43" spans="1:14" ht="15" thickBot="1">
      <c r="B43" s="836" t="s">
        <v>1037</v>
      </c>
      <c r="C43" s="837"/>
      <c r="D43" s="837"/>
      <c r="E43" s="837"/>
      <c r="F43" s="837"/>
      <c r="G43" s="837"/>
      <c r="H43" s="837"/>
      <c r="I43" s="837"/>
      <c r="J43" s="837"/>
      <c r="K43" s="837"/>
      <c r="L43" s="837"/>
      <c r="M43" s="838"/>
      <c r="N43" s="403">
        <f>SUM(N36:N42)</f>
        <v>188285.58554920182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16300</v>
      </c>
      <c r="N49" s="281">
        <f>K49*M49</f>
        <v>16300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2290</v>
      </c>
      <c r="N50" s="281">
        <f>K50*M50</f>
        <v>2290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18569.892802218183</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302795.47835142002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60559.095670284005</v>
      </c>
      <c r="M83" s="871"/>
      <c r="N83" s="57"/>
    </row>
    <row r="84" spans="1:14">
      <c r="B84" s="95" t="s">
        <v>1057</v>
      </c>
      <c r="C84" s="96"/>
      <c r="D84" s="96"/>
      <c r="E84" s="96"/>
      <c r="F84" s="96"/>
      <c r="G84" s="96"/>
      <c r="H84" s="96"/>
      <c r="I84" s="93"/>
      <c r="J84" s="94"/>
      <c r="K84" s="313">
        <v>0.05</v>
      </c>
      <c r="L84" s="870">
        <f>N78*K84</f>
        <v>15139.773917571001</v>
      </c>
      <c r="M84" s="871"/>
      <c r="N84" s="57"/>
    </row>
    <row r="85" spans="1:14" ht="15" thickBot="1">
      <c r="B85" s="97" t="s">
        <v>1058</v>
      </c>
      <c r="C85" s="98"/>
      <c r="D85" s="98"/>
      <c r="E85" s="98"/>
      <c r="F85" s="98"/>
      <c r="G85" s="98"/>
      <c r="H85" s="98"/>
      <c r="I85" s="99"/>
      <c r="J85" s="100"/>
      <c r="K85" s="314">
        <v>0.05</v>
      </c>
      <c r="L85" s="872">
        <f>N78*K85</f>
        <v>15139.773917571001</v>
      </c>
      <c r="M85" s="873"/>
      <c r="N85" s="57"/>
    </row>
    <row r="86" spans="1:14" ht="15" thickBot="1">
      <c r="B86" s="836" t="s">
        <v>1037</v>
      </c>
      <c r="C86" s="837"/>
      <c r="D86" s="837"/>
      <c r="E86" s="837"/>
      <c r="F86" s="837"/>
      <c r="G86" s="837"/>
      <c r="H86" s="837"/>
      <c r="I86" s="837"/>
      <c r="J86" s="837"/>
      <c r="K86" s="837"/>
      <c r="L86" s="837"/>
      <c r="M86" s="838"/>
      <c r="N86" s="58">
        <f>L83+L84+L85</f>
        <v>90838.643505426007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393634.12185684603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13"/>
      <c r="K118" s="813"/>
      <c r="L118" s="813"/>
      <c r="M118" s="813"/>
      <c r="N118" s="814"/>
    </row>
    <row r="119" spans="2:14" ht="15.75" customHeight="1"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50" t="s">
        <v>241</v>
      </c>
      <c r="B36" s="849" t="str">
        <f>VLOOKUP(A36,EQUIPOS!A6:D154,3,FALSE)</f>
        <v>Grúa (capacidad 15 ton)</v>
      </c>
      <c r="C36" s="850"/>
      <c r="D36" s="850"/>
      <c r="E36" s="850"/>
      <c r="F36" s="850"/>
      <c r="G36" s="850"/>
      <c r="H36" s="851"/>
      <c r="I36" s="276"/>
      <c r="J36" s="277"/>
      <c r="K36" s="278">
        <f>VLOOKUP(A36,EQUIPOS!A6:D163,4,FALSE)</f>
        <v>192616</v>
      </c>
      <c r="L36" s="279"/>
      <c r="M36" s="280">
        <v>1.3125</v>
      </c>
      <c r="N36" s="281">
        <f>K36/M36</f>
        <v>146755.04761904763</v>
      </c>
    </row>
    <row r="37" spans="1:14">
      <c r="A37" s="150" t="s">
        <v>373</v>
      </c>
      <c r="B37" s="849" t="str">
        <f>VLOOKUP(A37,EQUIPOS!A7:D154,3,FALSE)</f>
        <v>Volqueta 6 m3</v>
      </c>
      <c r="C37" s="850"/>
      <c r="D37" s="850"/>
      <c r="E37" s="850"/>
      <c r="F37" s="850"/>
      <c r="G37" s="850"/>
      <c r="H37" s="851"/>
      <c r="I37" s="276"/>
      <c r="J37" s="277"/>
      <c r="K37" s="278">
        <f>VLOOKUP(A37,EQUIPOS!A7:D164,4,FALSE)</f>
        <v>65000</v>
      </c>
      <c r="L37" s="279"/>
      <c r="M37" s="280">
        <v>1.3125</v>
      </c>
      <c r="N37" s="281">
        <f>K37/M37</f>
        <v>49523.809523809527</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0.05</v>
      </c>
      <c r="M42" s="861"/>
      <c r="N42" s="111">
        <f>N76*L42</f>
        <v>972.70867059238105</v>
      </c>
    </row>
    <row r="43" spans="1:14" ht="15" thickBot="1">
      <c r="B43" s="836" t="s">
        <v>1037</v>
      </c>
      <c r="C43" s="837"/>
      <c r="D43" s="837"/>
      <c r="E43" s="837"/>
      <c r="F43" s="837"/>
      <c r="G43" s="837"/>
      <c r="H43" s="837"/>
      <c r="I43" s="837"/>
      <c r="J43" s="837"/>
      <c r="K43" s="837"/>
      <c r="L43" s="837"/>
      <c r="M43" s="838"/>
      <c r="N43" s="403">
        <f>SUM(N36:N42)</f>
        <v>197251.56581344953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7735</v>
      </c>
      <c r="N48" s="281">
        <f>K48*M48</f>
        <v>77350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16300</v>
      </c>
      <c r="N49" s="281">
        <f>K49*M49</f>
        <v>16300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2290</v>
      </c>
      <c r="N50" s="281">
        <f>K50*M50</f>
        <v>2290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19454.17341184762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312645.73922529718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62529.147845059437</v>
      </c>
      <c r="M83" s="871"/>
      <c r="N83" s="57"/>
    </row>
    <row r="84" spans="1:14">
      <c r="B84" s="95" t="s">
        <v>1057</v>
      </c>
      <c r="C84" s="96"/>
      <c r="D84" s="96"/>
      <c r="E84" s="96"/>
      <c r="F84" s="96"/>
      <c r="G84" s="96"/>
      <c r="H84" s="96"/>
      <c r="I84" s="93"/>
      <c r="J84" s="94"/>
      <c r="K84" s="313">
        <v>0.05</v>
      </c>
      <c r="L84" s="870">
        <f>N78*K84</f>
        <v>15632.286961264859</v>
      </c>
      <c r="M84" s="871"/>
      <c r="N84" s="57"/>
    </row>
    <row r="85" spans="1:14" ht="15" thickBot="1">
      <c r="B85" s="97" t="s">
        <v>1058</v>
      </c>
      <c r="C85" s="98"/>
      <c r="D85" s="98"/>
      <c r="E85" s="98"/>
      <c r="F85" s="98"/>
      <c r="G85" s="98"/>
      <c r="H85" s="98"/>
      <c r="I85" s="99"/>
      <c r="J85" s="100"/>
      <c r="K85" s="314">
        <v>0.05</v>
      </c>
      <c r="L85" s="872">
        <f>N78*K85</f>
        <v>15632.286961264859</v>
      </c>
      <c r="M85" s="873"/>
      <c r="N85" s="57"/>
    </row>
    <row r="86" spans="1:14" ht="15" thickBot="1">
      <c r="B86" s="836" t="s">
        <v>1037</v>
      </c>
      <c r="C86" s="837"/>
      <c r="D86" s="837"/>
      <c r="E86" s="837"/>
      <c r="F86" s="837"/>
      <c r="G86" s="837"/>
      <c r="H86" s="837"/>
      <c r="I86" s="837"/>
      <c r="J86" s="837"/>
      <c r="K86" s="837"/>
      <c r="L86" s="837"/>
      <c r="M86" s="838"/>
      <c r="N86" s="58">
        <f>L83+L84+L85</f>
        <v>93793.721767589159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406439.46099288634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50" t="s">
        <v>312</v>
      </c>
      <c r="B36" s="849" t="str">
        <f>VLOOKUP(A36,EQUIPOS!A6:D154,3,FALSE)</f>
        <v>Retroexcavadora sobre oruga, potencia 138 HP, balde de 1,5 m3.</v>
      </c>
      <c r="C36" s="850"/>
      <c r="D36" s="850"/>
      <c r="E36" s="850"/>
      <c r="F36" s="850"/>
      <c r="G36" s="850"/>
      <c r="H36" s="851"/>
      <c r="I36" s="276"/>
      <c r="J36" s="277"/>
      <c r="K36" s="278">
        <f>VLOOKUP(A36,EQUIPOS!A6:D163,4,FALSE)</f>
        <v>245050</v>
      </c>
      <c r="L36" s="279"/>
      <c r="M36" s="280">
        <v>66</v>
      </c>
      <c r="N36" s="281">
        <f>K36/M36</f>
        <v>3712.878787878788</v>
      </c>
    </row>
    <row r="37" spans="1:14">
      <c r="A37" s="150" t="s">
        <v>129</v>
      </c>
      <c r="B37" s="849" t="str">
        <f>VLOOKUP(A37,EQUIPOS!A7:D154,3,FALSE)</f>
        <v xml:space="preserve">Buldozer, Potencia al volante de 140 HP, motor de 2200 RPM, longitud de hoja 4,80m. </v>
      </c>
      <c r="C37" s="850"/>
      <c r="D37" s="850"/>
      <c r="E37" s="850"/>
      <c r="F37" s="850"/>
      <c r="G37" s="850"/>
      <c r="H37" s="851"/>
      <c r="I37" s="276"/>
      <c r="J37" s="277"/>
      <c r="K37" s="278">
        <f>VLOOKUP(A37,EQUIPOS!A7:D164,4,FALSE)</f>
        <v>202000</v>
      </c>
      <c r="L37" s="279"/>
      <c r="M37" s="280">
        <v>100</v>
      </c>
      <c r="N37" s="281">
        <f>K37/M37</f>
        <v>2020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0.967181916782197</v>
      </c>
    </row>
    <row r="43" spans="1:14" ht="15" thickBot="1">
      <c r="B43" s="836" t="s">
        <v>1037</v>
      </c>
      <c r="C43" s="837"/>
      <c r="D43" s="837"/>
      <c r="E43" s="837"/>
      <c r="F43" s="837"/>
      <c r="G43" s="837"/>
      <c r="H43" s="837"/>
      <c r="I43" s="837"/>
      <c r="J43" s="837"/>
      <c r="K43" s="837"/>
      <c r="L43" s="837"/>
      <c r="M43" s="838"/>
      <c r="N43" s="403">
        <f>SUM(N36:N42)</f>
        <v>5733.8459697955705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7000</v>
      </c>
      <c r="N48" s="281">
        <f>K48*M48</f>
        <v>7000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7000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96.718191678219696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12830.564161473789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2566.1128322947579</v>
      </c>
      <c r="M83" s="871"/>
      <c r="N83" s="57"/>
    </row>
    <row r="84" spans="1:14">
      <c r="B84" s="95" t="s">
        <v>1057</v>
      </c>
      <c r="C84" s="96"/>
      <c r="D84" s="96"/>
      <c r="E84" s="96"/>
      <c r="F84" s="96"/>
      <c r="G84" s="96"/>
      <c r="H84" s="96"/>
      <c r="I84" s="93"/>
      <c r="J84" s="94"/>
      <c r="K84" s="313">
        <v>0.05</v>
      </c>
      <c r="L84" s="870">
        <f>N78*K84</f>
        <v>641.52820807368948</v>
      </c>
      <c r="M84" s="871"/>
      <c r="N84" s="57"/>
    </row>
    <row r="85" spans="1:14" ht="15" thickBot="1">
      <c r="B85" s="97" t="s">
        <v>1058</v>
      </c>
      <c r="C85" s="98"/>
      <c r="D85" s="98"/>
      <c r="E85" s="98"/>
      <c r="F85" s="98"/>
      <c r="G85" s="98"/>
      <c r="H85" s="98"/>
      <c r="I85" s="99"/>
      <c r="J85" s="100"/>
      <c r="K85" s="314">
        <v>0.05</v>
      </c>
      <c r="L85" s="872">
        <f>N78*K85</f>
        <v>641.52820807368948</v>
      </c>
      <c r="M85" s="873"/>
      <c r="N85" s="57"/>
    </row>
    <row r="86" spans="1:14" ht="15" thickBot="1">
      <c r="B86" s="836" t="s">
        <v>1037</v>
      </c>
      <c r="C86" s="837"/>
      <c r="D86" s="837"/>
      <c r="E86" s="837"/>
      <c r="F86" s="837"/>
      <c r="G86" s="837"/>
      <c r="H86" s="837"/>
      <c r="I86" s="837"/>
      <c r="J86" s="837"/>
      <c r="K86" s="837"/>
      <c r="L86" s="837"/>
      <c r="M86" s="838"/>
      <c r="N86" s="58">
        <f>L83+L84+L85</f>
        <v>3849.1692484421374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16679.733409915927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50" t="s">
        <v>312</v>
      </c>
      <c r="B36" s="849" t="str">
        <f>VLOOKUP(A36,EQUIPOS!A6:D154,3,FALSE)</f>
        <v>Retroexcavadora sobre oruga, potencia 138 HP, balde de 1,5 m3.</v>
      </c>
      <c r="C36" s="850"/>
      <c r="D36" s="850"/>
      <c r="E36" s="850"/>
      <c r="F36" s="850"/>
      <c r="G36" s="850"/>
      <c r="H36" s="851"/>
      <c r="I36" s="276"/>
      <c r="J36" s="277"/>
      <c r="K36" s="278">
        <f>VLOOKUP(A36,EQUIPOS!A6:D163,4,FALSE)</f>
        <v>245050</v>
      </c>
      <c r="L36" s="279"/>
      <c r="M36" s="280">
        <v>66</v>
      </c>
      <c r="N36" s="281">
        <f>K36/M36</f>
        <v>3712.878787878788</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0.967181916782197</v>
      </c>
    </row>
    <row r="43" spans="1:14" ht="15" thickBot="1">
      <c r="B43" s="836" t="s">
        <v>1037</v>
      </c>
      <c r="C43" s="837"/>
      <c r="D43" s="837"/>
      <c r="E43" s="837"/>
      <c r="F43" s="837"/>
      <c r="G43" s="837"/>
      <c r="H43" s="837"/>
      <c r="I43" s="837"/>
      <c r="J43" s="837"/>
      <c r="K43" s="837"/>
      <c r="L43" s="837"/>
      <c r="M43" s="838"/>
      <c r="N43" s="403">
        <f>SUM(N36:N42)</f>
        <v>3713.84596979557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96.718191678219696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3810.5641614737897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762.11283229475794</v>
      </c>
      <c r="M83" s="871"/>
      <c r="N83" s="57"/>
    </row>
    <row r="84" spans="1:14">
      <c r="B84" s="95" t="s">
        <v>1057</v>
      </c>
      <c r="C84" s="96"/>
      <c r="D84" s="96"/>
      <c r="E84" s="96"/>
      <c r="F84" s="96"/>
      <c r="G84" s="96"/>
      <c r="H84" s="96"/>
      <c r="I84" s="93"/>
      <c r="J84" s="94"/>
      <c r="K84" s="313">
        <v>0.05</v>
      </c>
      <c r="L84" s="870">
        <f>N78*K84</f>
        <v>190.52820807368948</v>
      </c>
      <c r="M84" s="871"/>
      <c r="N84" s="57"/>
    </row>
    <row r="85" spans="1:14" ht="15" thickBot="1">
      <c r="B85" s="97" t="s">
        <v>1058</v>
      </c>
      <c r="C85" s="98"/>
      <c r="D85" s="98"/>
      <c r="E85" s="98"/>
      <c r="F85" s="98"/>
      <c r="G85" s="98"/>
      <c r="H85" s="98"/>
      <c r="I85" s="99"/>
      <c r="J85" s="100"/>
      <c r="K85" s="314">
        <v>0.05</v>
      </c>
      <c r="L85" s="872">
        <f>N78*K85</f>
        <v>190.52820807368948</v>
      </c>
      <c r="M85" s="873"/>
      <c r="N85" s="57"/>
    </row>
    <row r="86" spans="1:14" ht="15" thickBot="1">
      <c r="B86" s="836" t="s">
        <v>1037</v>
      </c>
      <c r="C86" s="837"/>
      <c r="D86" s="837"/>
      <c r="E86" s="837"/>
      <c r="F86" s="837"/>
      <c r="G86" s="837"/>
      <c r="H86" s="837"/>
      <c r="I86" s="837"/>
      <c r="J86" s="837"/>
      <c r="K86" s="837"/>
      <c r="L86" s="837"/>
      <c r="M86" s="838"/>
      <c r="N86" s="58">
        <f>L83+L84+L85</f>
        <v>1143.1692484421369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4953.733409915927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55" zoomScale="78" zoomScaleNormal="78" workbookViewId="0">
      <selection activeCell="M53" sqref="M53"/>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180</v>
      </c>
      <c r="B36" s="849" t="str">
        <f>VLOOKUP(A36,EQUIPOS!A6:D154,3,FALSE)</f>
        <v>Compresor 120 HP, con martillo.</v>
      </c>
      <c r="C36" s="850"/>
      <c r="D36" s="850"/>
      <c r="E36" s="850"/>
      <c r="F36" s="850"/>
      <c r="G36" s="850"/>
      <c r="H36" s="851"/>
      <c r="I36" s="276"/>
      <c r="J36" s="277"/>
      <c r="K36" s="278">
        <f>VLOOKUP(A36,EQUIPOS!A6:D163,4,FALSE)</f>
        <v>65000</v>
      </c>
      <c r="L36" s="279"/>
      <c r="M36" s="280">
        <v>66</v>
      </c>
      <c r="N36" s="281">
        <f>K36/M36</f>
        <v>984.84848484848487</v>
      </c>
    </row>
    <row r="37" spans="1:14">
      <c r="A37" s="114" t="s">
        <v>129</v>
      </c>
      <c r="B37" s="849" t="str">
        <f>VLOOKUP(A37,EQUIPOS!A7:D154,3,FALSE)</f>
        <v xml:space="preserve">Buldozer, Potencia al volante de 140 HP, motor de 2200 RPM, longitud de hoja 4,80m. </v>
      </c>
      <c r="C37" s="850"/>
      <c r="D37" s="850"/>
      <c r="E37" s="850"/>
      <c r="F37" s="850"/>
      <c r="G37" s="850"/>
      <c r="H37" s="851"/>
      <c r="I37" s="276"/>
      <c r="J37" s="277"/>
      <c r="K37" s="278">
        <f>VLOOKUP(A37,EQUIPOS!A7:D164,4,FALSE)</f>
        <v>202000</v>
      </c>
      <c r="L37" s="279"/>
      <c r="M37" s="280">
        <v>100</v>
      </c>
      <c r="N37" s="281">
        <f>K37/M37</f>
        <v>2020</v>
      </c>
    </row>
    <row r="38" spans="1:14">
      <c r="A38" t="s">
        <v>312</v>
      </c>
      <c r="B38" s="849" t="str">
        <f>VLOOKUP(A38,EQUIPOS!A8:D154,3,FALSE)</f>
        <v>Retroexcavadora sobre oruga, potencia 138 HP, balde de 1,5 m3.</v>
      </c>
      <c r="C38" s="850"/>
      <c r="D38" s="850"/>
      <c r="E38" s="850"/>
      <c r="F38" s="850"/>
      <c r="G38" s="850"/>
      <c r="H38" s="851"/>
      <c r="I38" s="276"/>
      <c r="J38" s="277"/>
      <c r="K38" s="278">
        <f>VLOOKUP(A38,EQUIPOS!A8:D165,4,FALSE)</f>
        <v>245050</v>
      </c>
      <c r="L38" s="279"/>
      <c r="M38" s="280">
        <v>66</v>
      </c>
      <c r="N38" s="281">
        <f>K38/M38</f>
        <v>3712.878787878788</v>
      </c>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N78*L42</f>
        <v>5.8030915006931822</v>
      </c>
    </row>
    <row r="43" spans="1:14" ht="15" thickBot="1">
      <c r="B43" s="836" t="s">
        <v>1037</v>
      </c>
      <c r="C43" s="837"/>
      <c r="D43" s="837"/>
      <c r="E43" s="837"/>
      <c r="F43" s="837"/>
      <c r="G43" s="837"/>
      <c r="H43" s="837"/>
      <c r="I43" s="837"/>
      <c r="J43" s="837"/>
      <c r="K43" s="837"/>
      <c r="L43" s="837"/>
      <c r="M43" s="838"/>
      <c r="N43" s="403">
        <f>SUM(N36:N42)</f>
        <v>6723.5303642279659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5520</v>
      </c>
      <c r="N48" s="281">
        <f>K48*M48</f>
        <v>1104</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3280</v>
      </c>
      <c r="N49" s="281">
        <f t="shared" ref="N49:N54" si="0">K49*M49</f>
        <v>9840</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9100</v>
      </c>
      <c r="N50" s="281">
        <f t="shared" si="0"/>
        <v>2730</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1230</v>
      </c>
      <c r="N51" s="281">
        <f t="shared" si="0"/>
        <v>246</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960</v>
      </c>
      <c r="N52" s="281">
        <f t="shared" si="0"/>
        <v>480</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80">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7000</v>
      </c>
      <c r="N54" s="281">
        <f t="shared" si="0"/>
        <v>7000</v>
      </c>
    </row>
    <row r="55" spans="1:14" ht="15" thickBot="1">
      <c r="B55" s="831"/>
      <c r="C55" s="832"/>
      <c r="D55" s="832"/>
      <c r="E55" s="832"/>
      <c r="F55" s="832"/>
      <c r="G55" s="832"/>
      <c r="H55" s="832"/>
      <c r="I55" s="833"/>
      <c r="J55" s="48"/>
      <c r="K55" s="50"/>
      <c r="L55" s="834"/>
      <c r="M55" s="835"/>
      <c r="N55" s="51"/>
    </row>
    <row r="56" spans="1:14" ht="15" thickBot="1">
      <c r="B56" s="836" t="s">
        <v>1037</v>
      </c>
      <c r="C56" s="837"/>
      <c r="D56" s="837"/>
      <c r="E56" s="837"/>
      <c r="F56" s="837"/>
      <c r="G56" s="837"/>
      <c r="H56" s="837"/>
      <c r="I56" s="837"/>
      <c r="J56" s="837"/>
      <c r="K56" s="837"/>
      <c r="L56" s="837"/>
      <c r="M56" s="838"/>
      <c r="N56" s="403">
        <f>SUM(N48:N55)</f>
        <v>21400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B61" s="52"/>
      <c r="C61" s="326"/>
      <c r="D61" s="326"/>
      <c r="E61" s="326"/>
      <c r="F61" s="326"/>
      <c r="G61" s="326"/>
      <c r="H61" s="320"/>
      <c r="I61" s="288"/>
      <c r="J61" s="295"/>
      <c r="K61" s="288"/>
      <c r="L61" s="840"/>
      <c r="M61" s="841"/>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51"/>
    </row>
    <row r="78" spans="1:15" ht="15" thickBot="1">
      <c r="B78" s="836" t="s">
        <v>1037</v>
      </c>
      <c r="C78" s="837"/>
      <c r="D78" s="837"/>
      <c r="E78" s="837"/>
      <c r="F78" s="837"/>
      <c r="G78" s="837"/>
      <c r="H78" s="837"/>
      <c r="I78" s="843"/>
      <c r="J78" s="843"/>
      <c r="K78" s="843"/>
      <c r="L78" s="843"/>
      <c r="M78" s="844"/>
      <c r="N78" s="310">
        <f>SUM(N72:N77)</f>
        <v>290.1545750346591</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28413.684939262625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5682.7369878525251</v>
      </c>
      <c r="M85" s="871"/>
      <c r="N85" s="57"/>
    </row>
    <row r="86" spans="1:14">
      <c r="B86" s="95" t="s">
        <v>1057</v>
      </c>
      <c r="C86" s="96"/>
      <c r="D86" s="96"/>
      <c r="E86" s="96"/>
      <c r="F86" s="96"/>
      <c r="G86" s="96"/>
      <c r="H86" s="96"/>
      <c r="I86" s="93"/>
      <c r="J86" s="94"/>
      <c r="K86" s="313">
        <v>0.05</v>
      </c>
      <c r="L86" s="870">
        <f>N80*K86</f>
        <v>1420.6842469631313</v>
      </c>
      <c r="M86" s="871"/>
      <c r="N86" s="57"/>
    </row>
    <row r="87" spans="1:14" ht="15" thickBot="1">
      <c r="B87" s="97" t="s">
        <v>1058</v>
      </c>
      <c r="C87" s="98"/>
      <c r="D87" s="98"/>
      <c r="E87" s="98"/>
      <c r="F87" s="98"/>
      <c r="G87" s="98"/>
      <c r="H87" s="98"/>
      <c r="I87" s="99"/>
      <c r="J87" s="100"/>
      <c r="K87" s="314">
        <v>0.05</v>
      </c>
      <c r="L87" s="872">
        <f>N80*K87</f>
        <v>1420.6842469631313</v>
      </c>
      <c r="M87" s="873"/>
      <c r="N87" s="57"/>
    </row>
    <row r="88" spans="1:14" ht="15" thickBot="1">
      <c r="B88" s="836" t="s">
        <v>1037</v>
      </c>
      <c r="C88" s="837"/>
      <c r="D88" s="837"/>
      <c r="E88" s="837"/>
      <c r="F88" s="837"/>
      <c r="G88" s="837"/>
      <c r="H88" s="837"/>
      <c r="I88" s="837"/>
      <c r="J88" s="837"/>
      <c r="K88" s="837"/>
      <c r="L88" s="837"/>
      <c r="M88" s="838"/>
      <c r="N88" s="58">
        <f>L85+L86+L87</f>
        <v>8524.1054817787881</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36937.790421041413</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74" t="s">
        <v>2324</v>
      </c>
      <c r="C107" s="875"/>
      <c r="D107" s="875"/>
      <c r="E107" s="875"/>
      <c r="F107" s="875"/>
      <c r="G107" s="875"/>
      <c r="H107" s="875"/>
      <c r="I107" s="875"/>
      <c r="J107" s="875"/>
      <c r="K107" s="875"/>
      <c r="L107" s="875"/>
      <c r="M107" s="875"/>
      <c r="N107" s="876"/>
    </row>
    <row r="108" spans="2:14" ht="15" customHeight="1">
      <c r="B108" s="874"/>
      <c r="C108" s="875"/>
      <c r="D108" s="875"/>
      <c r="E108" s="875"/>
      <c r="F108" s="875"/>
      <c r="G108" s="875"/>
      <c r="H108" s="875"/>
      <c r="I108" s="875"/>
      <c r="J108" s="875"/>
      <c r="K108" s="875"/>
      <c r="L108" s="875"/>
      <c r="M108" s="875"/>
      <c r="N108" s="876"/>
    </row>
    <row r="109" spans="2:14" ht="30" customHeight="1">
      <c r="B109" s="877" t="s">
        <v>2325</v>
      </c>
      <c r="C109" s="878"/>
      <c r="D109" s="878"/>
      <c r="E109" s="878"/>
      <c r="F109" s="878"/>
      <c r="G109" s="878"/>
      <c r="H109" s="878"/>
      <c r="I109" s="878"/>
      <c r="J109" s="878"/>
      <c r="K109" s="878"/>
      <c r="L109" s="878"/>
      <c r="M109" s="878"/>
      <c r="N109" s="879"/>
    </row>
    <row r="110" spans="2:14">
      <c r="B110" s="877"/>
      <c r="C110" s="878"/>
      <c r="D110" s="878"/>
      <c r="E110" s="878"/>
      <c r="F110" s="878"/>
      <c r="G110" s="878"/>
      <c r="H110" s="878"/>
      <c r="I110" s="878"/>
      <c r="J110" s="878"/>
      <c r="K110" s="878"/>
      <c r="L110" s="878"/>
      <c r="M110" s="878"/>
      <c r="N110" s="87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13"/>
      <c r="K120" s="813"/>
      <c r="L120" s="813"/>
      <c r="M120" s="813"/>
      <c r="N120" s="814"/>
    </row>
    <row r="121" spans="2:14" ht="15" thickBot="1">
      <c r="B121" s="270" t="s">
        <v>2327</v>
      </c>
      <c r="C121" s="402"/>
      <c r="D121" s="402"/>
      <c r="E121" s="63"/>
      <c r="F121" s="63"/>
      <c r="G121" s="63"/>
      <c r="H121" s="63"/>
      <c r="I121" s="63"/>
      <c r="J121" s="815"/>
      <c r="K121" s="815"/>
      <c r="L121" s="815"/>
      <c r="M121" s="815"/>
      <c r="N121"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312</v>
      </c>
      <c r="B36" s="849" t="str">
        <f>VLOOKUP(A36,EQUIPOS!A6:D154,3,FALSE)</f>
        <v>Retroexcavadora sobre oruga, potencia 138 HP, balde de 1,5 m3.</v>
      </c>
      <c r="C36" s="850"/>
      <c r="D36" s="850"/>
      <c r="E36" s="850"/>
      <c r="F36" s="850"/>
      <c r="G36" s="850"/>
      <c r="H36" s="851"/>
      <c r="I36" s="276"/>
      <c r="J36" s="277"/>
      <c r="K36" s="278">
        <f>VLOOKUP(A36,EQUIPOS!A6:D163,4,FALSE)</f>
        <v>245050</v>
      </c>
      <c r="L36" s="279"/>
      <c r="M36" s="280">
        <v>66</v>
      </c>
      <c r="N36" s="281">
        <f>K36/M36</f>
        <v>3712.878787878788</v>
      </c>
    </row>
    <row r="37" spans="1:14">
      <c r="A37" s="114" t="s">
        <v>129</v>
      </c>
      <c r="B37" s="849" t="str">
        <f>VLOOKUP(A37,EQUIPOS!A7:D154,3,FALSE)</f>
        <v xml:space="preserve">Buldozer, Potencia al volante de 140 HP, motor de 2200 RPM, longitud de hoja 4,80m. </v>
      </c>
      <c r="C37" s="850"/>
      <c r="D37" s="850"/>
      <c r="E37" s="850"/>
      <c r="F37" s="850"/>
      <c r="G37" s="850"/>
      <c r="H37" s="851"/>
      <c r="I37" s="276"/>
      <c r="J37" s="277"/>
      <c r="K37" s="278">
        <f>VLOOKUP(A37,EQUIPOS!A7:D164,4,FALSE)</f>
        <v>202000</v>
      </c>
      <c r="L37" s="279"/>
      <c r="M37" s="280">
        <v>100</v>
      </c>
      <c r="N37" s="281">
        <f>K37/M37</f>
        <v>2020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0.967181916782197</v>
      </c>
    </row>
    <row r="43" spans="1:14" ht="15" thickBot="1">
      <c r="B43" s="836" t="s">
        <v>1037</v>
      </c>
      <c r="C43" s="837"/>
      <c r="D43" s="837"/>
      <c r="E43" s="837"/>
      <c r="F43" s="837"/>
      <c r="G43" s="837"/>
      <c r="H43" s="837"/>
      <c r="I43" s="837"/>
      <c r="J43" s="837"/>
      <c r="K43" s="837"/>
      <c r="L43" s="837"/>
      <c r="M43" s="838"/>
      <c r="N43" s="403">
        <f>SUM(N36:N42)</f>
        <v>5733.8459697955705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7000</v>
      </c>
      <c r="N48" s="281">
        <f>K48*M48</f>
        <v>7000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7000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96.718191678219696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12830.564161473789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2566.1128322947579</v>
      </c>
      <c r="M83" s="871"/>
      <c r="N83" s="57"/>
    </row>
    <row r="84" spans="1:14">
      <c r="B84" s="95" t="s">
        <v>1057</v>
      </c>
      <c r="C84" s="96"/>
      <c r="D84" s="96"/>
      <c r="E84" s="96"/>
      <c r="F84" s="96"/>
      <c r="G84" s="96"/>
      <c r="H84" s="96"/>
      <c r="I84" s="93"/>
      <c r="J84" s="94"/>
      <c r="K84" s="313">
        <v>0.05</v>
      </c>
      <c r="L84" s="870">
        <f>N78*K84</f>
        <v>641.52820807368948</v>
      </c>
      <c r="M84" s="871"/>
      <c r="N84" s="57"/>
    </row>
    <row r="85" spans="1:14" ht="15" thickBot="1">
      <c r="B85" s="97" t="s">
        <v>1058</v>
      </c>
      <c r="C85" s="98"/>
      <c r="D85" s="98"/>
      <c r="E85" s="98"/>
      <c r="F85" s="98"/>
      <c r="G85" s="98"/>
      <c r="H85" s="98"/>
      <c r="I85" s="99"/>
      <c r="J85" s="100"/>
      <c r="K85" s="314">
        <v>0.05</v>
      </c>
      <c r="L85" s="872">
        <f>N78*K85</f>
        <v>641.52820807368948</v>
      </c>
      <c r="M85" s="873"/>
      <c r="N85" s="57"/>
    </row>
    <row r="86" spans="1:14" ht="15" thickBot="1">
      <c r="B86" s="836" t="s">
        <v>1037</v>
      </c>
      <c r="C86" s="837"/>
      <c r="D86" s="837"/>
      <c r="E86" s="837"/>
      <c r="F86" s="837"/>
      <c r="G86" s="837"/>
      <c r="H86" s="837"/>
      <c r="I86" s="837"/>
      <c r="J86" s="837"/>
      <c r="K86" s="837"/>
      <c r="L86" s="837"/>
      <c r="M86" s="838"/>
      <c r="N86" s="58">
        <f>L83+L84+L85</f>
        <v>3849.1692484421374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16679.733409915927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312</v>
      </c>
      <c r="B36" s="849" t="str">
        <f>VLOOKUP(A36,EQUIPOS!A6:D154,3,FALSE)</f>
        <v>Retroexcavadora sobre oruga, potencia 138 HP, balde de 1,5 m3.</v>
      </c>
      <c r="C36" s="850"/>
      <c r="D36" s="850"/>
      <c r="E36" s="850"/>
      <c r="F36" s="850"/>
      <c r="G36" s="850"/>
      <c r="H36" s="851"/>
      <c r="I36" s="276"/>
      <c r="J36" s="277"/>
      <c r="K36" s="278">
        <f>VLOOKUP(A36,EQUIPOS!A6:D163,4,FALSE)</f>
        <v>245050</v>
      </c>
      <c r="L36" s="279"/>
      <c r="M36" s="280">
        <v>66</v>
      </c>
      <c r="N36" s="281">
        <f>K36/M36</f>
        <v>3712.878787878788</v>
      </c>
    </row>
    <row r="37" spans="1:14">
      <c r="A37" s="114" t="s">
        <v>180</v>
      </c>
      <c r="B37" s="849" t="str">
        <f>VLOOKUP(A37,EQUIPOS!A7:D154,3,FALSE)</f>
        <v>Compresor 120 HP, con martillo.</v>
      </c>
      <c r="C37" s="850"/>
      <c r="D37" s="850"/>
      <c r="E37" s="850"/>
      <c r="F37" s="850"/>
      <c r="G37" s="850"/>
      <c r="H37" s="851"/>
      <c r="I37" s="276"/>
      <c r="J37" s="277"/>
      <c r="K37" s="278">
        <f>VLOOKUP(A37,EQUIPOS!A7:D164,4,FALSE)</f>
        <v>65000</v>
      </c>
      <c r="L37" s="279"/>
      <c r="M37" s="280">
        <v>66</v>
      </c>
      <c r="N37" s="281">
        <f>K37/M37</f>
        <v>984.84848484848487</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N79*L42</f>
        <v>5.8030915006931822</v>
      </c>
    </row>
    <row r="43" spans="1:14" ht="15" thickBot="1">
      <c r="B43" s="836" t="s">
        <v>1037</v>
      </c>
      <c r="C43" s="837"/>
      <c r="D43" s="837"/>
      <c r="E43" s="837"/>
      <c r="F43" s="837"/>
      <c r="G43" s="837"/>
      <c r="H43" s="837"/>
      <c r="I43" s="837"/>
      <c r="J43" s="837"/>
      <c r="K43" s="837"/>
      <c r="L43" s="837"/>
      <c r="M43" s="838"/>
      <c r="N43" s="403">
        <f>SUM(N36:N42)</f>
        <v>4703.5303642279659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5520</v>
      </c>
      <c r="N48" s="281">
        <f t="shared" ref="N48:N53" si="0">K48*M48</f>
        <v>1104</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3280</v>
      </c>
      <c r="N49" s="281">
        <f t="shared" si="0"/>
        <v>9840</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9100</v>
      </c>
      <c r="N50" s="281">
        <f t="shared" si="0"/>
        <v>2730</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1230</v>
      </c>
      <c r="N51" s="281">
        <f t="shared" si="0"/>
        <v>246</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960</v>
      </c>
      <c r="N52" s="281">
        <f t="shared" si="0"/>
        <v>480</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 thickBot="1">
      <c r="B54" s="831"/>
      <c r="C54" s="832"/>
      <c r="D54" s="832"/>
      <c r="E54" s="832"/>
      <c r="F54" s="832"/>
      <c r="G54" s="832"/>
      <c r="H54" s="832"/>
      <c r="I54" s="833"/>
      <c r="J54" s="48"/>
      <c r="K54" s="50"/>
      <c r="L54" s="834"/>
      <c r="M54" s="835"/>
      <c r="N54" s="51"/>
    </row>
    <row r="55" spans="1:14" ht="15" thickBot="1">
      <c r="B55" s="836" t="s">
        <v>1037</v>
      </c>
      <c r="C55" s="837"/>
      <c r="D55" s="837"/>
      <c r="E55" s="837"/>
      <c r="F55" s="837"/>
      <c r="G55" s="837"/>
      <c r="H55" s="837"/>
      <c r="I55" s="837"/>
      <c r="J55" s="837"/>
      <c r="K55" s="837"/>
      <c r="L55" s="837"/>
      <c r="M55" s="838"/>
      <c r="N55" s="403">
        <f>SUM(N48:N54)</f>
        <v>14400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961"/>
      <c r="C65" s="962"/>
      <c r="D65" s="962"/>
      <c r="E65" s="962"/>
      <c r="F65" s="962"/>
      <c r="G65" s="963"/>
      <c r="H65" s="320"/>
      <c r="I65" s="288"/>
      <c r="J65" s="295"/>
      <c r="K65" s="288"/>
      <c r="L65" s="840"/>
      <c r="M65" s="841"/>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25"/>
      <c r="M67" s="826"/>
      <c r="N67" s="133"/>
    </row>
    <row r="68" spans="1:15" ht="15" thickBot="1">
      <c r="B68" s="842" t="s">
        <v>1037</v>
      </c>
      <c r="C68" s="843"/>
      <c r="D68" s="843"/>
      <c r="E68" s="843"/>
      <c r="F68" s="843"/>
      <c r="G68" s="843"/>
      <c r="H68" s="843"/>
      <c r="I68" s="843"/>
      <c r="J68" s="843"/>
      <c r="K68" s="843"/>
      <c r="L68" s="843"/>
      <c r="M68" s="844"/>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23"/>
      <c r="C78" s="824"/>
      <c r="D78" s="824"/>
      <c r="E78" s="824"/>
      <c r="F78" s="824"/>
      <c r="G78" s="824"/>
      <c r="H78" s="824"/>
      <c r="I78" s="132"/>
      <c r="J78" s="132"/>
      <c r="K78" s="132"/>
      <c r="L78" s="924"/>
      <c r="M78" s="924"/>
      <c r="N78" s="51"/>
    </row>
    <row r="79" spans="1:15" ht="15" thickBot="1">
      <c r="B79" s="842" t="s">
        <v>1037</v>
      </c>
      <c r="C79" s="843"/>
      <c r="D79" s="843"/>
      <c r="E79" s="843"/>
      <c r="F79" s="843"/>
      <c r="G79" s="843"/>
      <c r="H79" s="843"/>
      <c r="I79" s="843"/>
      <c r="J79" s="843"/>
      <c r="K79" s="843"/>
      <c r="L79" s="843"/>
      <c r="M79" s="844"/>
      <c r="N79" s="310">
        <f>SUM(N73:N78)</f>
        <v>290.1545750346591</v>
      </c>
    </row>
    <row r="80" spans="1:15" ht="15" thickBot="1">
      <c r="B80" s="39"/>
      <c r="C80" s="40"/>
      <c r="D80" s="40"/>
      <c r="E80" s="40"/>
      <c r="F80" s="40"/>
      <c r="G80" s="40"/>
      <c r="H80" s="40"/>
      <c r="I80" s="40"/>
      <c r="J80" s="40"/>
      <c r="K80" s="40"/>
      <c r="L80" s="40"/>
      <c r="M80" s="40"/>
      <c r="N80" s="41"/>
    </row>
    <row r="81" spans="1:14" ht="15" thickBot="1">
      <c r="B81" s="836" t="s">
        <v>1051</v>
      </c>
      <c r="C81" s="837"/>
      <c r="D81" s="837"/>
      <c r="E81" s="837"/>
      <c r="F81" s="837"/>
      <c r="G81" s="837"/>
      <c r="H81" s="837"/>
      <c r="I81" s="837"/>
      <c r="J81" s="837"/>
      <c r="K81" s="837"/>
      <c r="L81" s="837"/>
      <c r="M81" s="838"/>
      <c r="N81" s="105">
        <f>N43+N55+N68+N79</f>
        <v>19393.684939262625</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27" t="s">
        <v>1053</v>
      </c>
      <c r="C85" s="828"/>
      <c r="D85" s="828"/>
      <c r="E85" s="828"/>
      <c r="F85" s="828"/>
      <c r="G85" s="828"/>
      <c r="H85" s="828"/>
      <c r="I85" s="323"/>
      <c r="J85" s="343"/>
      <c r="K85" s="311" t="s">
        <v>1054</v>
      </c>
      <c r="L85" s="866" t="s">
        <v>1055</v>
      </c>
      <c r="M85" s="867"/>
      <c r="N85" s="312"/>
    </row>
    <row r="86" spans="1:14">
      <c r="B86" s="868" t="s">
        <v>1056</v>
      </c>
      <c r="C86" s="869"/>
      <c r="D86" s="869"/>
      <c r="E86" s="869"/>
      <c r="F86" s="869"/>
      <c r="G86" s="869"/>
      <c r="H86" s="869"/>
      <c r="I86" s="93"/>
      <c r="J86" s="94"/>
      <c r="K86" s="313">
        <v>0.2</v>
      </c>
      <c r="L86" s="870">
        <f>N81*K86</f>
        <v>3878.7369878525251</v>
      </c>
      <c r="M86" s="871"/>
      <c r="N86" s="57"/>
    </row>
    <row r="87" spans="1:14">
      <c r="B87" s="95" t="s">
        <v>1057</v>
      </c>
      <c r="C87" s="96"/>
      <c r="D87" s="96"/>
      <c r="E87" s="96"/>
      <c r="F87" s="96"/>
      <c r="G87" s="96"/>
      <c r="H87" s="96"/>
      <c r="I87" s="93"/>
      <c r="J87" s="94"/>
      <c r="K87" s="313">
        <v>0.05</v>
      </c>
      <c r="L87" s="870">
        <f>N81*K87</f>
        <v>969.68424696313127</v>
      </c>
      <c r="M87" s="871"/>
      <c r="N87" s="57"/>
    </row>
    <row r="88" spans="1:14" ht="15" thickBot="1">
      <c r="B88" s="97" t="s">
        <v>1058</v>
      </c>
      <c r="C88" s="98"/>
      <c r="D88" s="98"/>
      <c r="E88" s="98"/>
      <c r="F88" s="98"/>
      <c r="G88" s="98"/>
      <c r="H88" s="98"/>
      <c r="I88" s="99"/>
      <c r="J88" s="100"/>
      <c r="K88" s="314">
        <v>0.05</v>
      </c>
      <c r="L88" s="872">
        <f>N81*K88</f>
        <v>969.68424696313127</v>
      </c>
      <c r="M88" s="873"/>
      <c r="N88" s="57"/>
    </row>
    <row r="89" spans="1:14" ht="15" thickBot="1">
      <c r="B89" s="836" t="s">
        <v>1037</v>
      </c>
      <c r="C89" s="837"/>
      <c r="D89" s="837"/>
      <c r="E89" s="837"/>
      <c r="F89" s="837"/>
      <c r="G89" s="837"/>
      <c r="H89" s="837"/>
      <c r="I89" s="837"/>
      <c r="J89" s="837"/>
      <c r="K89" s="837"/>
      <c r="L89" s="837"/>
      <c r="M89" s="838"/>
      <c r="N89" s="58">
        <f>L86+L87+L88</f>
        <v>5818.1054817787872</v>
      </c>
    </row>
    <row r="90" spans="1:14" ht="15" thickBot="1">
      <c r="B90" s="39"/>
      <c r="C90" s="40"/>
      <c r="D90" s="40"/>
      <c r="E90" s="40"/>
      <c r="F90" s="40"/>
      <c r="G90" s="40"/>
      <c r="H90" s="40"/>
      <c r="I90" s="40"/>
      <c r="J90" s="40"/>
      <c r="K90" s="40"/>
      <c r="L90" s="40"/>
      <c r="M90" s="40"/>
      <c r="N90" s="41"/>
    </row>
    <row r="91" spans="1:14" ht="15" thickBot="1">
      <c r="A91" t="s">
        <v>2122</v>
      </c>
      <c r="B91" s="836" t="s">
        <v>1059</v>
      </c>
      <c r="C91" s="837"/>
      <c r="D91" s="837"/>
      <c r="E91" s="837"/>
      <c r="F91" s="837"/>
      <c r="G91" s="837"/>
      <c r="H91" s="837"/>
      <c r="I91" s="837"/>
      <c r="J91" s="837"/>
      <c r="K91" s="837"/>
      <c r="L91" s="837"/>
      <c r="M91" s="838"/>
      <c r="N91" s="196">
        <f>N81+N89</f>
        <v>25211.790421041413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74" t="s">
        <v>2324</v>
      </c>
      <c r="C108" s="875"/>
      <c r="D108" s="875"/>
      <c r="E108" s="875"/>
      <c r="F108" s="875"/>
      <c r="G108" s="875"/>
      <c r="H108" s="875"/>
      <c r="I108" s="875"/>
      <c r="J108" s="875"/>
      <c r="K108" s="875"/>
      <c r="L108" s="875"/>
      <c r="M108" s="875"/>
      <c r="N108" s="876"/>
    </row>
    <row r="109" spans="2:14" ht="15" customHeight="1">
      <c r="B109" s="874"/>
      <c r="C109" s="875"/>
      <c r="D109" s="875"/>
      <c r="E109" s="875"/>
      <c r="F109" s="875"/>
      <c r="G109" s="875"/>
      <c r="H109" s="875"/>
      <c r="I109" s="875"/>
      <c r="J109" s="875"/>
      <c r="K109" s="875"/>
      <c r="L109" s="875"/>
      <c r="M109" s="875"/>
      <c r="N109" s="876"/>
    </row>
    <row r="110" spans="2:14" ht="32.25" customHeight="1">
      <c r="B110" s="877" t="s">
        <v>2325</v>
      </c>
      <c r="C110" s="878"/>
      <c r="D110" s="878"/>
      <c r="E110" s="878"/>
      <c r="F110" s="878"/>
      <c r="G110" s="878"/>
      <c r="H110" s="878"/>
      <c r="I110" s="878"/>
      <c r="J110" s="878"/>
      <c r="K110" s="878"/>
      <c r="L110" s="878"/>
      <c r="M110" s="878"/>
      <c r="N110" s="879"/>
    </row>
    <row r="111" spans="2:14">
      <c r="B111" s="877"/>
      <c r="C111" s="878"/>
      <c r="D111" s="878"/>
      <c r="E111" s="878"/>
      <c r="F111" s="878"/>
      <c r="G111" s="878"/>
      <c r="H111" s="878"/>
      <c r="I111" s="878"/>
      <c r="J111" s="878"/>
      <c r="K111" s="878"/>
      <c r="L111" s="878"/>
      <c r="M111" s="878"/>
      <c r="N111" s="879"/>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13"/>
      <c r="K121" s="813"/>
      <c r="L121" s="813"/>
      <c r="M121" s="813"/>
      <c r="N121" s="814"/>
    </row>
    <row r="122" spans="2:14" ht="15" thickBot="1">
      <c r="B122" s="270" t="s">
        <v>2327</v>
      </c>
      <c r="C122" s="402"/>
      <c r="D122" s="402"/>
      <c r="E122" s="63"/>
      <c r="F122" s="63"/>
      <c r="G122" s="63"/>
      <c r="H122" s="63"/>
      <c r="I122" s="63"/>
      <c r="J122" s="815"/>
      <c r="K122" s="815"/>
      <c r="L122" s="815"/>
      <c r="M122" s="815"/>
      <c r="N122" s="816"/>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312</v>
      </c>
      <c r="B36" s="849" t="str">
        <f>VLOOKUP(A36,EQUIPOS!A6:D154,3,FALSE)</f>
        <v>Retroexcavadora sobre oruga, potencia 138 HP, balde de 1,5 m3.</v>
      </c>
      <c r="C36" s="850"/>
      <c r="D36" s="850"/>
      <c r="E36" s="850"/>
      <c r="F36" s="850"/>
      <c r="G36" s="850"/>
      <c r="H36" s="851"/>
      <c r="I36" s="276"/>
      <c r="J36" s="277"/>
      <c r="K36" s="278">
        <f>VLOOKUP(A36,EQUIPOS!A6:D163,4,FALSE)</f>
        <v>245050</v>
      </c>
      <c r="L36" s="279"/>
      <c r="M36" s="280">
        <v>66</v>
      </c>
      <c r="N36" s="281">
        <f>K36/M36</f>
        <v>3712.878787878788</v>
      </c>
    </row>
    <row r="37" spans="1:14">
      <c r="A37" 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0.967181916782197</v>
      </c>
    </row>
    <row r="43" spans="1:14" ht="15" thickBot="1">
      <c r="B43" s="836" t="s">
        <v>1037</v>
      </c>
      <c r="C43" s="837"/>
      <c r="D43" s="837"/>
      <c r="E43" s="837"/>
      <c r="F43" s="837"/>
      <c r="G43" s="837"/>
      <c r="H43" s="837"/>
      <c r="I43" s="837"/>
      <c r="J43" s="837"/>
      <c r="K43" s="837"/>
      <c r="L43" s="837"/>
      <c r="M43" s="838"/>
      <c r="N43" s="403">
        <f>SUM(N36:N42)</f>
        <v>3713.84596979557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96.718191678219696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3810.5641614737897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762.11283229475794</v>
      </c>
      <c r="M83" s="871"/>
      <c r="N83" s="57"/>
    </row>
    <row r="84" spans="1:14">
      <c r="B84" s="95" t="s">
        <v>1057</v>
      </c>
      <c r="C84" s="96"/>
      <c r="D84" s="96"/>
      <c r="E84" s="96"/>
      <c r="F84" s="96"/>
      <c r="G84" s="96"/>
      <c r="H84" s="96"/>
      <c r="I84" s="93"/>
      <c r="J84" s="94"/>
      <c r="K84" s="313">
        <v>0.05</v>
      </c>
      <c r="L84" s="870">
        <f>N78*K84</f>
        <v>190.52820807368948</v>
      </c>
      <c r="M84" s="871"/>
      <c r="N84" s="57"/>
    </row>
    <row r="85" spans="1:14" ht="15" thickBot="1">
      <c r="B85" s="97" t="s">
        <v>1058</v>
      </c>
      <c r="C85" s="98"/>
      <c r="D85" s="98"/>
      <c r="E85" s="98"/>
      <c r="F85" s="98"/>
      <c r="G85" s="98"/>
      <c r="H85" s="98"/>
      <c r="I85" s="99"/>
      <c r="J85" s="100"/>
      <c r="K85" s="314">
        <v>0.05</v>
      </c>
      <c r="L85" s="872">
        <f>N78*K85</f>
        <v>190.52820807368948</v>
      </c>
      <c r="M85" s="873"/>
      <c r="N85" s="57"/>
    </row>
    <row r="86" spans="1:14" ht="15" thickBot="1">
      <c r="B86" s="836" t="s">
        <v>1037</v>
      </c>
      <c r="C86" s="837"/>
      <c r="D86" s="837"/>
      <c r="E86" s="837"/>
      <c r="F86" s="837"/>
      <c r="G86" s="837"/>
      <c r="H86" s="837"/>
      <c r="I86" s="837"/>
      <c r="J86" s="837"/>
      <c r="K86" s="837"/>
      <c r="L86" s="837"/>
      <c r="M86" s="838"/>
      <c r="N86" s="58">
        <f>L83+L84+L85</f>
        <v>1143.1692484421369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4953.733409915927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148</v>
      </c>
      <c r="B36" s="849" t="str">
        <f>VLOOKUP(A36,EQUIPOS!A6:D154,3,FALSE)</f>
        <v>Cargador : Potencia en el volante 110 hp, Clasificación de RPM del motor 2300.</v>
      </c>
      <c r="C36" s="850"/>
      <c r="D36" s="850"/>
      <c r="E36" s="850"/>
      <c r="F36" s="850"/>
      <c r="G36" s="850"/>
      <c r="H36" s="851"/>
      <c r="I36" s="276"/>
      <c r="J36" s="277"/>
      <c r="K36" s="278">
        <f>VLOOKUP(A36,EQUIPOS!A6:D163,4,FALSE)</f>
        <v>145000</v>
      </c>
      <c r="L36" s="279"/>
      <c r="M36" s="280">
        <v>66</v>
      </c>
      <c r="N36" s="281">
        <f>K36/M36</f>
        <v>2196.969696969697</v>
      </c>
    </row>
    <row r="37" spans="1:14">
      <c r="A37" s="114" t="s">
        <v>129</v>
      </c>
      <c r="B37" s="849" t="str">
        <f>VLOOKUP(A37,EQUIPOS!A7:D154,3,FALSE)</f>
        <v xml:space="preserve">Buldozer, Potencia al volante de 140 HP, motor de 2200 RPM, longitud de hoja 4,80m. </v>
      </c>
      <c r="C37" s="850"/>
      <c r="D37" s="850"/>
      <c r="E37" s="850"/>
      <c r="F37" s="850"/>
      <c r="G37" s="850"/>
      <c r="H37" s="851"/>
      <c r="I37" s="276"/>
      <c r="J37" s="277"/>
      <c r="K37" s="278">
        <f>VLOOKUP(A37,EQUIPOS!A7:D164,4,FALSE)</f>
        <v>202000</v>
      </c>
      <c r="L37" s="279"/>
      <c r="M37" s="280">
        <v>100</v>
      </c>
      <c r="N37" s="281">
        <f>K37/M37</f>
        <v>2020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83"/>
      <c r="L39" s="853"/>
      <c r="M39" s="854"/>
      <c r="N39" s="282"/>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1.934363833564394</v>
      </c>
    </row>
    <row r="43" spans="1:14" ht="15" thickBot="1">
      <c r="B43" s="836" t="s">
        <v>1037</v>
      </c>
      <c r="C43" s="837"/>
      <c r="D43" s="837"/>
      <c r="E43" s="837"/>
      <c r="F43" s="837"/>
      <c r="G43" s="837"/>
      <c r="H43" s="837"/>
      <c r="I43" s="837"/>
      <c r="J43" s="837"/>
      <c r="K43" s="837"/>
      <c r="L43" s="837"/>
      <c r="M43" s="838"/>
      <c r="N43" s="403">
        <f>SUM(N36:N42)</f>
        <v>4218.904060803261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32000</v>
      </c>
      <c r="N48" s="281">
        <f>K48*M48</f>
        <v>32000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193.43638335643939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36412.340444159701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7282.4680888319408</v>
      </c>
      <c r="M83" s="871"/>
      <c r="N83" s="57"/>
    </row>
    <row r="84" spans="1:14">
      <c r="B84" s="95" t="s">
        <v>1057</v>
      </c>
      <c r="C84" s="96"/>
      <c r="D84" s="96"/>
      <c r="E84" s="96"/>
      <c r="F84" s="96"/>
      <c r="G84" s="96"/>
      <c r="H84" s="96"/>
      <c r="I84" s="93"/>
      <c r="J84" s="94"/>
      <c r="K84" s="313">
        <v>0.05</v>
      </c>
      <c r="L84" s="870">
        <f>N78*K84</f>
        <v>1820.6170222079852</v>
      </c>
      <c r="M84" s="871"/>
      <c r="N84" s="57"/>
    </row>
    <row r="85" spans="1:14" ht="15" thickBot="1">
      <c r="B85" s="97" t="s">
        <v>1058</v>
      </c>
      <c r="C85" s="98"/>
      <c r="D85" s="98"/>
      <c r="E85" s="98"/>
      <c r="F85" s="98"/>
      <c r="G85" s="98"/>
      <c r="H85" s="98"/>
      <c r="I85" s="99"/>
      <c r="J85" s="100"/>
      <c r="K85" s="314">
        <v>0.05</v>
      </c>
      <c r="L85" s="872">
        <f>N78*K85</f>
        <v>1820.6170222079852</v>
      </c>
      <c r="M85" s="873"/>
      <c r="N85" s="57"/>
    </row>
    <row r="86" spans="1:14" ht="15" thickBot="1">
      <c r="B86" s="836" t="s">
        <v>1037</v>
      </c>
      <c r="C86" s="837"/>
      <c r="D86" s="837"/>
      <c r="E86" s="837"/>
      <c r="F86" s="837"/>
      <c r="G86" s="837"/>
      <c r="H86" s="837"/>
      <c r="I86" s="837"/>
      <c r="J86" s="837"/>
      <c r="K86" s="837"/>
      <c r="L86" s="837"/>
      <c r="M86" s="838"/>
      <c r="N86" s="58">
        <f>L83+L84+L85</f>
        <v>10923.702133247911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47336.042577407614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4" t="s">
        <v>129</v>
      </c>
      <c r="B36" s="849" t="str">
        <f>VLOOKUP(A36,EQUIPOS!A6:D154,3,FALSE)</f>
        <v xml:space="preserve">Buldozer, Potencia al volante de 140 HP, motor de 2200 RPM, longitud de hoja 4,80m. </v>
      </c>
      <c r="C36" s="850"/>
      <c r="D36" s="850"/>
      <c r="E36" s="850"/>
      <c r="F36" s="850"/>
      <c r="G36" s="850"/>
      <c r="H36" s="851"/>
      <c r="I36" s="276"/>
      <c r="J36" s="277"/>
      <c r="K36" s="278">
        <f>VLOOKUP(A36,EQUIPOS!A6:D163,4,FALSE)</f>
        <v>202000</v>
      </c>
      <c r="L36" s="473"/>
      <c r="M36" s="292">
        <v>50</v>
      </c>
      <c r="N36" s="281">
        <f>K36/M36</f>
        <v>4040</v>
      </c>
    </row>
    <row r="37" spans="1:14">
      <c r="A37" s="114" t="s">
        <v>152</v>
      </c>
      <c r="B37" s="849" t="str">
        <f>VLOOKUP(A37,EQUIPOS!A7:D154,3,FALSE)</f>
        <v xml:space="preserve">Carrotanque de agua(1000 Galones) </v>
      </c>
      <c r="C37" s="850"/>
      <c r="D37" s="850"/>
      <c r="E37" s="850"/>
      <c r="F37" s="850"/>
      <c r="G37" s="850"/>
      <c r="H37" s="851"/>
      <c r="I37" s="276"/>
      <c r="J37" s="277"/>
      <c r="K37" s="278">
        <f>VLOOKUP(A37,EQUIPOS!A7:D164,4,FALSE)</f>
        <v>101920</v>
      </c>
      <c r="L37" s="473"/>
      <c r="M37" s="292">
        <v>50</v>
      </c>
      <c r="N37" s="281">
        <f>K37/M37</f>
        <v>2038.4</v>
      </c>
    </row>
    <row r="38" spans="1:14">
      <c r="A38" s="214" t="s">
        <v>269</v>
      </c>
      <c r="B38" s="849" t="str">
        <f>VLOOKUP(A38,EQUIPOS!A8:D154,3,FALSE)</f>
        <v>Motoniveladora  potencia 215 HP, ancho de cuchilla 4,27 m, peso 18 ton.</v>
      </c>
      <c r="C38" s="850"/>
      <c r="D38" s="850"/>
      <c r="E38" s="850"/>
      <c r="F38" s="850"/>
      <c r="G38" s="850"/>
      <c r="H38" s="851"/>
      <c r="I38" s="276"/>
      <c r="J38" s="277"/>
      <c r="K38" s="278">
        <f>VLOOKUP(A38,EQUIPOS!A8:D165,4,FALSE)</f>
        <v>228500</v>
      </c>
      <c r="L38" s="473"/>
      <c r="M38" s="292">
        <v>50</v>
      </c>
      <c r="N38" s="281">
        <f>K38/M38</f>
        <v>4570</v>
      </c>
    </row>
    <row r="39" spans="1:14">
      <c r="A39" s="214" t="s">
        <v>365</v>
      </c>
      <c r="B39" s="849" t="str">
        <f>VLOOKUP(A39,EQUIPOS!A9:D154,3,FALSE)</f>
        <v xml:space="preserve">Vibrocompatador, potencia 153 HP, peso 10 Ton. </v>
      </c>
      <c r="C39" s="850"/>
      <c r="D39" s="850"/>
      <c r="E39" s="850"/>
      <c r="F39" s="850"/>
      <c r="G39" s="850"/>
      <c r="H39" s="851"/>
      <c r="I39" s="852"/>
      <c r="J39" s="833"/>
      <c r="K39" s="278">
        <f>VLOOKUP(A39,EQUIPOS!A9:D166,4,FALSE)</f>
        <v>139000</v>
      </c>
      <c r="L39" s="964">
        <v>50</v>
      </c>
      <c r="M39" s="965"/>
      <c r="N39" s="281">
        <f>K39/L39</f>
        <v>2780</v>
      </c>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13428.4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383.00403904575001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13811.40403904575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2762.2808078091502</v>
      </c>
      <c r="M83" s="871"/>
      <c r="N83" s="57"/>
    </row>
    <row r="84" spans="1:14">
      <c r="B84" s="95" t="s">
        <v>1057</v>
      </c>
      <c r="C84" s="96"/>
      <c r="D84" s="96"/>
      <c r="E84" s="96"/>
      <c r="F84" s="96"/>
      <c r="G84" s="96"/>
      <c r="H84" s="96"/>
      <c r="I84" s="93"/>
      <c r="J84" s="94"/>
      <c r="K84" s="313">
        <v>0.05</v>
      </c>
      <c r="L84" s="870">
        <f>N78*K84</f>
        <v>690.57020195228756</v>
      </c>
      <c r="M84" s="871"/>
      <c r="N84" s="57"/>
    </row>
    <row r="85" spans="1:14" ht="15" thickBot="1">
      <c r="B85" s="97" t="s">
        <v>1058</v>
      </c>
      <c r="C85" s="98"/>
      <c r="D85" s="98"/>
      <c r="E85" s="98"/>
      <c r="F85" s="98"/>
      <c r="G85" s="98"/>
      <c r="H85" s="98"/>
      <c r="I85" s="99"/>
      <c r="J85" s="100"/>
      <c r="K85" s="314">
        <v>0.05</v>
      </c>
      <c r="L85" s="872">
        <f>N78*K85</f>
        <v>690.57020195228756</v>
      </c>
      <c r="M85" s="873"/>
      <c r="N85" s="57"/>
    </row>
    <row r="86" spans="1:14" ht="15" thickBot="1">
      <c r="B86" s="836" t="s">
        <v>1037</v>
      </c>
      <c r="C86" s="837"/>
      <c r="D86" s="837"/>
      <c r="E86" s="837"/>
      <c r="F86" s="837"/>
      <c r="G86" s="837"/>
      <c r="H86" s="837"/>
      <c r="I86" s="837"/>
      <c r="J86" s="837"/>
      <c r="K86" s="837"/>
      <c r="L86" s="837"/>
      <c r="M86" s="838"/>
      <c r="N86" s="58">
        <f>L83+L84+L85</f>
        <v>4143.4212117137258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17954.825250759477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129</v>
      </c>
      <c r="B36" s="849" t="str">
        <f>VLOOKUP(A36,EQUIPOS!A6:D154,3,FALSE)</f>
        <v xml:space="preserve">Buldozer, Potencia al volante de 140 HP, motor de 2200 RPM, longitud de hoja 4,80m. </v>
      </c>
      <c r="C36" s="850"/>
      <c r="D36" s="850"/>
      <c r="E36" s="850"/>
      <c r="F36" s="850"/>
      <c r="G36" s="850"/>
      <c r="H36" s="851"/>
      <c r="I36" s="276"/>
      <c r="J36" s="277"/>
      <c r="K36" s="278">
        <f>VLOOKUP(A36,EQUIPOS!A6:D163,4,FALSE)</f>
        <v>202000</v>
      </c>
      <c r="L36" s="279"/>
      <c r="M36" s="280">
        <v>40</v>
      </c>
      <c r="N36" s="281">
        <f>K36/M36</f>
        <v>5050</v>
      </c>
    </row>
    <row r="37" spans="1:14">
      <c r="A37" s="119" t="s">
        <v>365</v>
      </c>
      <c r="B37" s="849" t="str">
        <f>VLOOKUP(A37,EQUIPOS!A7:D154,3,FALSE)</f>
        <v xml:space="preserve">Vibrocompatador, potencia 153 HP, peso 10 Ton. </v>
      </c>
      <c r="C37" s="850"/>
      <c r="D37" s="850"/>
      <c r="E37" s="850"/>
      <c r="F37" s="850"/>
      <c r="G37" s="850"/>
      <c r="H37" s="851"/>
      <c r="I37" s="276"/>
      <c r="J37" s="277"/>
      <c r="K37" s="278">
        <f>VLOOKUP(A37,EQUIPOS!A7:D164,4,FALSE)</f>
        <v>139000</v>
      </c>
      <c r="L37" s="279"/>
      <c r="M37" s="280">
        <v>40</v>
      </c>
      <c r="N37" s="281">
        <f>K37/M37</f>
        <v>3475</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478.75504880718745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9003.7550488071865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1800.7510097614374</v>
      </c>
      <c r="M83" s="871"/>
      <c r="N83" s="57"/>
    </row>
    <row r="84" spans="1:14">
      <c r="B84" s="95" t="s">
        <v>1057</v>
      </c>
      <c r="C84" s="96"/>
      <c r="D84" s="96"/>
      <c r="E84" s="96"/>
      <c r="F84" s="96"/>
      <c r="G84" s="96"/>
      <c r="H84" s="96"/>
      <c r="I84" s="93"/>
      <c r="J84" s="94"/>
      <c r="K84" s="313">
        <v>0.05</v>
      </c>
      <c r="L84" s="870">
        <f>N78*K84</f>
        <v>450.18775244035936</v>
      </c>
      <c r="M84" s="871"/>
      <c r="N84" s="57"/>
    </row>
    <row r="85" spans="1:14" ht="15" thickBot="1">
      <c r="B85" s="97" t="s">
        <v>1058</v>
      </c>
      <c r="C85" s="98"/>
      <c r="D85" s="98"/>
      <c r="E85" s="98"/>
      <c r="F85" s="98"/>
      <c r="G85" s="98"/>
      <c r="H85" s="98"/>
      <c r="I85" s="99"/>
      <c r="J85" s="100"/>
      <c r="K85" s="314">
        <v>0.05</v>
      </c>
      <c r="L85" s="872">
        <f>N78*K85</f>
        <v>450.18775244035936</v>
      </c>
      <c r="M85" s="873"/>
      <c r="N85" s="57"/>
    </row>
    <row r="86" spans="1:14" ht="15" thickBot="1">
      <c r="B86" s="836" t="s">
        <v>1037</v>
      </c>
      <c r="C86" s="837"/>
      <c r="D86" s="837"/>
      <c r="E86" s="837"/>
      <c r="F86" s="837"/>
      <c r="G86" s="837"/>
      <c r="H86" s="837"/>
      <c r="I86" s="837"/>
      <c r="J86" s="837"/>
      <c r="K86" s="837"/>
      <c r="L86" s="837"/>
      <c r="M86" s="838"/>
      <c r="N86" s="58">
        <f>L83+L84+L85</f>
        <v>2701.1265146421561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11704.881563449342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129</v>
      </c>
      <c r="B36" s="849" t="str">
        <f>VLOOKUP(A36,EQUIPOS!A6:D154,3,FALSE)</f>
        <v xml:space="preserve">Buldozer, Potencia al volante de 140 HP, motor de 2200 RPM, longitud de hoja 4,80m. </v>
      </c>
      <c r="C36" s="850"/>
      <c r="D36" s="850"/>
      <c r="E36" s="850"/>
      <c r="F36" s="850"/>
      <c r="G36" s="850"/>
      <c r="H36" s="851"/>
      <c r="I36" s="276"/>
      <c r="J36" s="277"/>
      <c r="K36" s="278">
        <f>VLOOKUP(A36,EQUIPOS!A6:D163,4,FALSE)</f>
        <v>202000</v>
      </c>
      <c r="L36" s="279"/>
      <c r="M36" s="280">
        <v>40</v>
      </c>
      <c r="N36" s="281">
        <f>K36/M36</f>
        <v>5050</v>
      </c>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5050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478.75504880718745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5528.7550488071874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1105.7510097614374</v>
      </c>
      <c r="M83" s="871"/>
      <c r="N83" s="57"/>
    </row>
    <row r="84" spans="1:14">
      <c r="B84" s="95" t="s">
        <v>1057</v>
      </c>
      <c r="C84" s="96"/>
      <c r="D84" s="96"/>
      <c r="E84" s="96"/>
      <c r="F84" s="96"/>
      <c r="G84" s="96"/>
      <c r="H84" s="96"/>
      <c r="I84" s="93"/>
      <c r="J84" s="94"/>
      <c r="K84" s="313">
        <v>0.05</v>
      </c>
      <c r="L84" s="870">
        <f>N78*K84</f>
        <v>276.43775244035936</v>
      </c>
      <c r="M84" s="871"/>
      <c r="N84" s="57"/>
    </row>
    <row r="85" spans="1:14" ht="15" thickBot="1">
      <c r="B85" s="97" t="s">
        <v>1058</v>
      </c>
      <c r="C85" s="98"/>
      <c r="D85" s="98"/>
      <c r="E85" s="98"/>
      <c r="F85" s="98"/>
      <c r="G85" s="98"/>
      <c r="H85" s="98"/>
      <c r="I85" s="99"/>
      <c r="J85" s="100"/>
      <c r="K85" s="314">
        <v>0.05</v>
      </c>
      <c r="L85" s="872">
        <f>N78*K85</f>
        <v>276.43775244035936</v>
      </c>
      <c r="M85" s="873"/>
      <c r="N85" s="57"/>
    </row>
    <row r="86" spans="1:14" ht="15" thickBot="1">
      <c r="B86" s="836" t="s">
        <v>1037</v>
      </c>
      <c r="C86" s="837"/>
      <c r="D86" s="837"/>
      <c r="E86" s="837"/>
      <c r="F86" s="837"/>
      <c r="G86" s="837"/>
      <c r="H86" s="837"/>
      <c r="I86" s="837"/>
      <c r="J86" s="837"/>
      <c r="K86" s="837"/>
      <c r="L86" s="837"/>
      <c r="M86" s="838"/>
      <c r="N86" s="58">
        <f>L83+L84+L85</f>
        <v>1658.6265146421563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7187.381563449344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2.0426882082439999</v>
      </c>
    </row>
    <row r="43" spans="1:14" ht="15" thickBot="1">
      <c r="B43" s="836" t="s">
        <v>1037</v>
      </c>
      <c r="C43" s="837"/>
      <c r="D43" s="837"/>
      <c r="E43" s="837"/>
      <c r="F43" s="837"/>
      <c r="G43" s="837"/>
      <c r="H43" s="837"/>
      <c r="I43" s="837"/>
      <c r="J43" s="837"/>
      <c r="K43" s="837"/>
      <c r="L43" s="837"/>
      <c r="M43" s="83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5102</v>
      </c>
      <c r="N48" s="281">
        <f>K48*M48</f>
        <v>6632.6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6632.6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53"/>
      <c r="D59" s="53"/>
      <c r="E59" s="53"/>
      <c r="F59" s="53"/>
      <c r="G59" s="53"/>
      <c r="H59" s="297"/>
      <c r="I59" s="288"/>
      <c r="J59" s="288"/>
      <c r="K59" s="288"/>
      <c r="L59" s="840"/>
      <c r="M59" s="841"/>
      <c r="N59" s="300"/>
    </row>
    <row r="60" spans="1:14" ht="24.75" customHeight="1">
      <c r="B60" s="52"/>
      <c r="C60" s="326"/>
      <c r="D60" s="326"/>
      <c r="E60" s="326"/>
      <c r="F60" s="326"/>
      <c r="G60" s="326"/>
      <c r="H60" s="320"/>
      <c r="I60" s="408"/>
      <c r="J60" s="295"/>
      <c r="K60" s="288"/>
      <c r="L60" s="840"/>
      <c r="M60" s="841"/>
      <c r="N60" s="296"/>
    </row>
    <row r="61" spans="1:14">
      <c r="B61" s="52"/>
      <c r="C61" s="53"/>
      <c r="D61" s="53"/>
      <c r="E61" s="53"/>
      <c r="F61" s="53"/>
      <c r="G61" s="326"/>
      <c r="H61" s="320"/>
      <c r="I61" s="408"/>
      <c r="J61" s="295"/>
      <c r="K61" s="288"/>
      <c r="L61" s="840"/>
      <c r="M61" s="841"/>
      <c r="N61" s="300"/>
    </row>
    <row r="62" spans="1:14">
      <c r="B62" s="52"/>
      <c r="C62" s="53"/>
      <c r="D62" s="53"/>
      <c r="E62" s="53"/>
      <c r="F62" s="53"/>
      <c r="G62" s="53"/>
      <c r="H62" s="297"/>
      <c r="I62" s="288"/>
      <c r="J62" s="288"/>
      <c r="K62" s="288"/>
      <c r="L62" s="840"/>
      <c r="M62" s="841"/>
      <c r="N62" s="300"/>
    </row>
    <row r="63" spans="1:14">
      <c r="B63" s="52"/>
      <c r="C63" s="53"/>
      <c r="D63" s="53"/>
      <c r="E63" s="53"/>
      <c r="F63" s="53"/>
      <c r="G63" s="53"/>
      <c r="H63" s="297"/>
      <c r="I63" s="288"/>
      <c r="J63" s="288"/>
      <c r="K63" s="288"/>
      <c r="L63" s="840"/>
      <c r="M63" s="841"/>
      <c r="N63" s="300"/>
    </row>
    <row r="64" spans="1:14" ht="15" thickBot="1">
      <c r="B64" s="474"/>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204.2688208244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6838.9115090326441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1367.7823018065289</v>
      </c>
      <c r="M83" s="871"/>
      <c r="N83" s="57"/>
    </row>
    <row r="84" spans="1:14">
      <c r="B84" s="95" t="s">
        <v>1057</v>
      </c>
      <c r="C84" s="96"/>
      <c r="D84" s="96"/>
      <c r="E84" s="96"/>
      <c r="F84" s="96"/>
      <c r="G84" s="96"/>
      <c r="H84" s="96"/>
      <c r="I84" s="93"/>
      <c r="J84" s="94"/>
      <c r="K84" s="313">
        <v>0.05</v>
      </c>
      <c r="L84" s="870">
        <f>N78*K84</f>
        <v>341.94557545163224</v>
      </c>
      <c r="M84" s="871"/>
      <c r="N84" s="57"/>
    </row>
    <row r="85" spans="1:14" ht="15" thickBot="1">
      <c r="B85" s="97" t="s">
        <v>1058</v>
      </c>
      <c r="C85" s="98"/>
      <c r="D85" s="98"/>
      <c r="E85" s="98"/>
      <c r="F85" s="98"/>
      <c r="G85" s="98"/>
      <c r="H85" s="98"/>
      <c r="I85" s="99"/>
      <c r="J85" s="100"/>
      <c r="K85" s="314">
        <v>0.05</v>
      </c>
      <c r="L85" s="872">
        <f>N78*K85</f>
        <v>341.94557545163224</v>
      </c>
      <c r="M85" s="873"/>
      <c r="N85" s="57"/>
    </row>
    <row r="86" spans="1:14" ht="15" thickBot="1">
      <c r="B86" s="836" t="s">
        <v>1037</v>
      </c>
      <c r="C86" s="837"/>
      <c r="D86" s="837"/>
      <c r="E86" s="837"/>
      <c r="F86" s="837"/>
      <c r="G86" s="837"/>
      <c r="H86" s="837"/>
      <c r="I86" s="837"/>
      <c r="J86" s="837"/>
      <c r="K86" s="837"/>
      <c r="L86" s="837"/>
      <c r="M86" s="838"/>
      <c r="N86" s="58">
        <f>L83+L84+L85</f>
        <v>2051.6734527097933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8890.5849617424374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1.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1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0.01</v>
      </c>
      <c r="M42" s="861"/>
      <c r="N42" s="111">
        <f>N76*L42</f>
        <v>2.0426882082439999</v>
      </c>
    </row>
    <row r="43" spans="1:14" ht="15" thickBot="1">
      <c r="B43" s="836" t="s">
        <v>1037</v>
      </c>
      <c r="C43" s="837"/>
      <c r="D43" s="837"/>
      <c r="E43" s="837"/>
      <c r="F43" s="837"/>
      <c r="G43" s="837"/>
      <c r="H43" s="837"/>
      <c r="I43" s="837"/>
      <c r="J43" s="837"/>
      <c r="K43" s="837"/>
      <c r="L43" s="837"/>
      <c r="M43" s="83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7943</v>
      </c>
      <c r="N48" s="281">
        <f>K48*M48</f>
        <v>9531.6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9531.6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53"/>
      <c r="D59" s="53"/>
      <c r="E59" s="53"/>
      <c r="F59" s="53"/>
      <c r="G59" s="53"/>
      <c r="H59" s="297"/>
      <c r="I59" s="288"/>
      <c r="J59" s="288"/>
      <c r="K59" s="288"/>
      <c r="L59" s="840"/>
      <c r="M59" s="841"/>
      <c r="N59" s="300"/>
    </row>
    <row r="60" spans="1:14" ht="24.75" customHeight="1">
      <c r="B60" s="52"/>
      <c r="C60" s="326"/>
      <c r="D60" s="326"/>
      <c r="E60" s="326"/>
      <c r="F60" s="326"/>
      <c r="G60" s="326"/>
      <c r="H60" s="320"/>
      <c r="I60" s="408"/>
      <c r="J60" s="295"/>
      <c r="K60" s="288"/>
      <c r="L60" s="840"/>
      <c r="M60" s="841"/>
      <c r="N60" s="296"/>
    </row>
    <row r="61" spans="1:14">
      <c r="B61" s="52"/>
      <c r="C61" s="53"/>
      <c r="D61" s="53"/>
      <c r="E61" s="53"/>
      <c r="F61" s="53"/>
      <c r="G61" s="326"/>
      <c r="H61" s="320"/>
      <c r="I61" s="408"/>
      <c r="J61" s="295"/>
      <c r="K61" s="288"/>
      <c r="L61" s="840"/>
      <c r="M61" s="841"/>
      <c r="N61" s="300"/>
    </row>
    <row r="62" spans="1:14">
      <c r="B62" s="52"/>
      <c r="C62" s="53"/>
      <c r="D62" s="53"/>
      <c r="E62" s="53"/>
      <c r="F62" s="53"/>
      <c r="G62" s="53"/>
      <c r="H62" s="297"/>
      <c r="I62" s="288"/>
      <c r="J62" s="288"/>
      <c r="K62" s="288"/>
      <c r="L62" s="840"/>
      <c r="M62" s="841"/>
      <c r="N62" s="300"/>
    </row>
    <row r="63" spans="1:14">
      <c r="B63" s="52"/>
      <c r="C63" s="53"/>
      <c r="D63" s="53"/>
      <c r="E63" s="53"/>
      <c r="F63" s="53"/>
      <c r="G63" s="53"/>
      <c r="H63" s="297"/>
      <c r="I63" s="288"/>
      <c r="J63" s="288"/>
      <c r="K63" s="288"/>
      <c r="L63" s="840"/>
      <c r="M63" s="841"/>
      <c r="N63" s="300"/>
    </row>
    <row r="64" spans="1:14" ht="15" thickBot="1">
      <c r="B64" s="474"/>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204.2688208244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9737.911509032645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1947.5823018065291</v>
      </c>
      <c r="M83" s="871"/>
      <c r="N83" s="57"/>
    </row>
    <row r="84" spans="1:14">
      <c r="B84" s="95" t="s">
        <v>1057</v>
      </c>
      <c r="C84" s="96"/>
      <c r="D84" s="96"/>
      <c r="E84" s="96"/>
      <c r="F84" s="96"/>
      <c r="G84" s="96"/>
      <c r="H84" s="96"/>
      <c r="I84" s="93"/>
      <c r="J84" s="94"/>
      <c r="K84" s="313">
        <v>0.05</v>
      </c>
      <c r="L84" s="870">
        <f>N78*K84</f>
        <v>486.89557545163228</v>
      </c>
      <c r="M84" s="871"/>
      <c r="N84" s="57"/>
    </row>
    <row r="85" spans="1:14" ht="15" thickBot="1">
      <c r="B85" s="97" t="s">
        <v>1058</v>
      </c>
      <c r="C85" s="98"/>
      <c r="D85" s="98"/>
      <c r="E85" s="98"/>
      <c r="F85" s="98"/>
      <c r="G85" s="98"/>
      <c r="H85" s="98"/>
      <c r="I85" s="99"/>
      <c r="J85" s="100"/>
      <c r="K85" s="314">
        <v>0.05</v>
      </c>
      <c r="L85" s="872">
        <f>N78*K85</f>
        <v>486.89557545163228</v>
      </c>
      <c r="M85" s="873"/>
      <c r="N85" s="57"/>
    </row>
    <row r="86" spans="1:14" ht="15" thickBot="1">
      <c r="B86" s="836" t="s">
        <v>1037</v>
      </c>
      <c r="C86" s="837"/>
      <c r="D86" s="837"/>
      <c r="E86" s="837"/>
      <c r="F86" s="837"/>
      <c r="G86" s="837"/>
      <c r="H86" s="837"/>
      <c r="I86" s="837"/>
      <c r="J86" s="837"/>
      <c r="K86" s="837"/>
      <c r="L86" s="837"/>
      <c r="M86" s="838"/>
      <c r="N86" s="58">
        <f>L83+L84+L85</f>
        <v>2921.3734527097936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12659.284961742438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46"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129</v>
      </c>
      <c r="B36" s="849" t="str">
        <f>VLOOKUP(A36,EQUIPOS!A6:D186,3,FALSE)</f>
        <v xml:space="preserve">Buldozer, Potencia al volante de 140 HP, motor de 2200 RPM, longitud de hoja 4,80m. </v>
      </c>
      <c r="C36" s="850"/>
      <c r="D36" s="850"/>
      <c r="E36" s="850"/>
      <c r="F36" s="850"/>
      <c r="G36" s="850"/>
      <c r="H36" s="851"/>
      <c r="I36" s="276"/>
      <c r="J36" s="277"/>
      <c r="K36" s="278">
        <f>VLOOKUP(A36,EQUIPOS!A6:D186,4,FALSE)</f>
        <v>202000</v>
      </c>
      <c r="L36" s="279"/>
      <c r="M36" s="280">
        <v>45</v>
      </c>
      <c r="N36" s="281">
        <f>K36/M36</f>
        <v>4488.8888888888887</v>
      </c>
    </row>
    <row r="37" spans="1:14">
      <c r="A37" s="119" t="s">
        <v>152</v>
      </c>
      <c r="B37" s="849" t="str">
        <f>VLOOKUP(A37,EQUIPOS!A7:D187,3,FALSE)</f>
        <v xml:space="preserve">Carrotanque de agua(1000 Galones) </v>
      </c>
      <c r="C37" s="850"/>
      <c r="D37" s="850"/>
      <c r="E37" s="850"/>
      <c r="F37" s="850"/>
      <c r="G37" s="850"/>
      <c r="H37" s="851"/>
      <c r="I37" s="276"/>
      <c r="J37" s="277"/>
      <c r="K37" s="278">
        <f>VLOOKUP(A37,EQUIPOS!A7:D187,4,FALSE)</f>
        <v>101920</v>
      </c>
      <c r="L37" s="279"/>
      <c r="M37" s="280">
        <v>45</v>
      </c>
      <c r="N37" s="281">
        <f>K37/M37</f>
        <v>2264.8888888888887</v>
      </c>
    </row>
    <row r="38" spans="1:14">
      <c r="A38" t="s">
        <v>269</v>
      </c>
      <c r="B38" s="849" t="str">
        <f>VLOOKUP(A38,EQUIPOS!A8:D188,3,FALSE)</f>
        <v>Motoniveladora  potencia 215 HP, ancho de cuchilla 4,27 m, peso 18 ton.</v>
      </c>
      <c r="C38" s="850"/>
      <c r="D38" s="850"/>
      <c r="E38" s="850"/>
      <c r="F38" s="850"/>
      <c r="G38" s="850"/>
      <c r="H38" s="851"/>
      <c r="I38" s="276"/>
      <c r="J38" s="277"/>
      <c r="K38" s="278">
        <f>VLOOKUP(A38,EQUIPOS!A8:D188,4,FALSE)</f>
        <v>228500</v>
      </c>
      <c r="L38" s="279"/>
      <c r="M38" s="280">
        <v>45</v>
      </c>
      <c r="N38" s="281">
        <f>K38/M38</f>
        <v>5077.7777777777774</v>
      </c>
    </row>
    <row r="39" spans="1:14">
      <c r="A39" t="s">
        <v>365</v>
      </c>
      <c r="B39" s="849" t="str">
        <f>VLOOKUP(A39,EQUIPOS!A9:D189,3,FALSE)</f>
        <v xml:space="preserve">Vibrocompatador, potencia 153 HP, peso 10 Ton. </v>
      </c>
      <c r="C39" s="850"/>
      <c r="D39" s="850"/>
      <c r="E39" s="850"/>
      <c r="F39" s="850"/>
      <c r="G39" s="850"/>
      <c r="H39" s="851"/>
      <c r="I39" s="852"/>
      <c r="J39" s="833"/>
      <c r="K39" s="278">
        <f>VLOOKUP(A39,EQUIPOS!A9:D189,4,FALSE)</f>
        <v>139000</v>
      </c>
      <c r="L39" s="853">
        <v>45</v>
      </c>
      <c r="M39" s="854"/>
      <c r="N39" s="281">
        <f>K39/L39</f>
        <v>3088.8888888888887</v>
      </c>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11.348267823577778</v>
      </c>
    </row>
    <row r="43" spans="1:14" ht="15" thickBot="1">
      <c r="B43" s="836" t="s">
        <v>1037</v>
      </c>
      <c r="C43" s="837"/>
      <c r="D43" s="837"/>
      <c r="E43" s="837"/>
      <c r="F43" s="837"/>
      <c r="G43" s="837"/>
      <c r="H43" s="837"/>
      <c r="I43" s="837"/>
      <c r="J43" s="837"/>
      <c r="K43" s="837"/>
      <c r="L43" s="837"/>
      <c r="M43" s="838"/>
      <c r="N43" s="403">
        <f>SUM(N36:N42)</f>
        <v>14931.792712268021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20000</v>
      </c>
      <c r="N48" s="281">
        <f>K48*M48</f>
        <v>25000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25000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40">
        <f>VLOOKUP(A59,TRANSPORTE!A5:D123,4,FALSE)</f>
        <v>1350</v>
      </c>
      <c r="M59" s="841"/>
      <c r="N59" s="300">
        <f>K59*L59</f>
        <v>1687.5</v>
      </c>
    </row>
    <row r="60" spans="1:14" ht="24.75" customHeight="1">
      <c r="B60" s="52"/>
      <c r="C60" s="326"/>
      <c r="D60" s="326"/>
      <c r="E60" s="326"/>
      <c r="F60" s="326"/>
      <c r="G60" s="326"/>
      <c r="H60" s="320"/>
      <c r="I60" s="408"/>
      <c r="J60" s="295"/>
      <c r="K60" s="288"/>
      <c r="L60" s="840"/>
      <c r="M60" s="841"/>
      <c r="N60" s="296"/>
    </row>
    <row r="61" spans="1:14">
      <c r="B61" s="52"/>
      <c r="C61" s="53"/>
      <c r="D61" s="53"/>
      <c r="E61" s="53"/>
      <c r="F61" s="53"/>
      <c r="G61" s="326"/>
      <c r="H61" s="320"/>
      <c r="I61" s="408"/>
      <c r="J61" s="295"/>
      <c r="K61" s="288"/>
      <c r="L61" s="840"/>
      <c r="M61" s="841"/>
      <c r="N61" s="300"/>
    </row>
    <row r="62" spans="1:14">
      <c r="B62" s="52"/>
      <c r="C62" s="53"/>
      <c r="D62" s="53"/>
      <c r="E62" s="53"/>
      <c r="F62" s="53"/>
      <c r="G62" s="53"/>
      <c r="H62" s="297"/>
      <c r="I62" s="288"/>
      <c r="J62" s="288"/>
      <c r="K62" s="288"/>
      <c r="L62" s="840"/>
      <c r="M62" s="841"/>
      <c r="N62" s="300"/>
    </row>
    <row r="63" spans="1:14">
      <c r="B63" s="52"/>
      <c r="C63" s="53"/>
      <c r="D63" s="53"/>
      <c r="E63" s="53"/>
      <c r="F63" s="53"/>
      <c r="G63" s="53"/>
      <c r="H63" s="297"/>
      <c r="I63" s="288"/>
      <c r="J63" s="288"/>
      <c r="K63" s="288"/>
      <c r="L63" s="840"/>
      <c r="M63" s="841"/>
      <c r="N63" s="300"/>
    </row>
    <row r="64" spans="1:14" ht="15" thickBot="1">
      <c r="B64" s="474"/>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SUM(N59:N64)</f>
        <v>1687.5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42186.706103446908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8437.3412206893827</v>
      </c>
      <c r="M83" s="871"/>
      <c r="N83" s="57"/>
    </row>
    <row r="84" spans="1:14">
      <c r="B84" s="95" t="s">
        <v>1057</v>
      </c>
      <c r="C84" s="96"/>
      <c r="D84" s="96"/>
      <c r="E84" s="96"/>
      <c r="F84" s="96"/>
      <c r="G84" s="96"/>
      <c r="H84" s="96"/>
      <c r="I84" s="93"/>
      <c r="J84" s="94"/>
      <c r="K84" s="313">
        <v>0.05</v>
      </c>
      <c r="L84" s="870">
        <f>N78*K84</f>
        <v>2109.3353051723457</v>
      </c>
      <c r="M84" s="871"/>
      <c r="N84" s="57"/>
    </row>
    <row r="85" spans="1:14" ht="15" thickBot="1">
      <c r="B85" s="97" t="s">
        <v>1058</v>
      </c>
      <c r="C85" s="98"/>
      <c r="D85" s="98"/>
      <c r="E85" s="98"/>
      <c r="F85" s="98"/>
      <c r="G85" s="98"/>
      <c r="H85" s="98"/>
      <c r="I85" s="99"/>
      <c r="J85" s="100"/>
      <c r="K85" s="314">
        <v>0.05</v>
      </c>
      <c r="L85" s="872">
        <f>N78*K85</f>
        <v>2109.3353051723457</v>
      </c>
      <c r="M85" s="873"/>
      <c r="N85" s="57"/>
    </row>
    <row r="86" spans="1:14" ht="15" thickBot="1">
      <c r="B86" s="836" t="s">
        <v>1037</v>
      </c>
      <c r="C86" s="837"/>
      <c r="D86" s="837"/>
      <c r="E86" s="837"/>
      <c r="F86" s="837"/>
      <c r="G86" s="837"/>
      <c r="H86" s="837"/>
      <c r="I86" s="837"/>
      <c r="J86" s="837"/>
      <c r="K86" s="837"/>
      <c r="L86" s="837"/>
      <c r="M86" s="838"/>
      <c r="N86" s="58">
        <f>L83+L84+L85</f>
        <v>12656.011831034075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ROUND((N78+N86),0)</f>
        <v>54843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28"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129</v>
      </c>
      <c r="B36" s="849" t="str">
        <f>VLOOKUP(A36,EQUIPOS!A6:D186,3,FALSE)</f>
        <v xml:space="preserve">Buldozer, Potencia al volante de 140 HP, motor de 2200 RPM, longitud de hoja 4,80m. </v>
      </c>
      <c r="C36" s="850"/>
      <c r="D36" s="850"/>
      <c r="E36" s="850"/>
      <c r="F36" s="850"/>
      <c r="G36" s="850"/>
      <c r="H36" s="851"/>
      <c r="I36" s="276"/>
      <c r="J36" s="277"/>
      <c r="K36" s="278">
        <f>VLOOKUP(A36,EQUIPOS!A6:D186,4,FALSE)</f>
        <v>202000</v>
      </c>
      <c r="L36" s="279"/>
      <c r="M36" s="280">
        <v>45</v>
      </c>
      <c r="N36" s="281">
        <f>K36/M36</f>
        <v>4488.8888888888887</v>
      </c>
    </row>
    <row r="37" spans="1:14">
      <c r="A37" s="119" t="s">
        <v>152</v>
      </c>
      <c r="B37" s="849" t="str">
        <f>VLOOKUP(A37,EQUIPOS!A7:D187,3,FALSE)</f>
        <v xml:space="preserve">Carrotanque de agua(1000 Galones) </v>
      </c>
      <c r="C37" s="850"/>
      <c r="D37" s="850"/>
      <c r="E37" s="850"/>
      <c r="F37" s="850"/>
      <c r="G37" s="850"/>
      <c r="H37" s="851"/>
      <c r="I37" s="276"/>
      <c r="J37" s="277"/>
      <c r="K37" s="278">
        <f>VLOOKUP(A37,EQUIPOS!A7:D187,4,FALSE)</f>
        <v>101920</v>
      </c>
      <c r="L37" s="279"/>
      <c r="M37" s="280">
        <v>45</v>
      </c>
      <c r="N37" s="281">
        <f>K37/M37</f>
        <v>2264.8888888888887</v>
      </c>
    </row>
    <row r="38" spans="1:14">
      <c r="A38" t="s">
        <v>269</v>
      </c>
      <c r="B38" s="849" t="str">
        <f>VLOOKUP(A38,EQUIPOS!A8:D188,3,FALSE)</f>
        <v>Motoniveladora  potencia 215 HP, ancho de cuchilla 4,27 m, peso 18 ton.</v>
      </c>
      <c r="C38" s="850"/>
      <c r="D38" s="850"/>
      <c r="E38" s="850"/>
      <c r="F38" s="850"/>
      <c r="G38" s="850"/>
      <c r="H38" s="851"/>
      <c r="I38" s="276"/>
      <c r="J38" s="277"/>
      <c r="K38" s="278">
        <f>VLOOKUP(A38,EQUIPOS!A8:D188,4,FALSE)</f>
        <v>228500</v>
      </c>
      <c r="L38" s="279"/>
      <c r="M38" s="280">
        <v>45</v>
      </c>
      <c r="N38" s="281">
        <f>K38/M38</f>
        <v>5077.7777777777774</v>
      </c>
    </row>
    <row r="39" spans="1:14">
      <c r="A39" t="s">
        <v>365</v>
      </c>
      <c r="B39" s="849" t="str">
        <f>VLOOKUP(A39,EQUIPOS!A9:D189,3,FALSE)</f>
        <v xml:space="preserve">Vibrocompatador, potencia 153 HP, peso 10 Ton. </v>
      </c>
      <c r="C39" s="850"/>
      <c r="D39" s="850"/>
      <c r="E39" s="850"/>
      <c r="F39" s="850"/>
      <c r="G39" s="850"/>
      <c r="H39" s="851"/>
      <c r="I39" s="852"/>
      <c r="J39" s="833"/>
      <c r="K39" s="278">
        <f>VLOOKUP(A39,EQUIPOS!A9:D189,4,FALSE)</f>
        <v>139000</v>
      </c>
      <c r="L39" s="853">
        <v>45</v>
      </c>
      <c r="M39" s="854"/>
      <c r="N39" s="281">
        <f>K39/L39</f>
        <v>3088.8888888888887</v>
      </c>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11.348267823577778</v>
      </c>
    </row>
    <row r="43" spans="1:14" ht="15" thickBot="1">
      <c r="B43" s="836" t="s">
        <v>1037</v>
      </c>
      <c r="C43" s="837"/>
      <c r="D43" s="837"/>
      <c r="E43" s="837"/>
      <c r="F43" s="837"/>
      <c r="G43" s="837"/>
      <c r="H43" s="837"/>
      <c r="I43" s="837"/>
      <c r="J43" s="837"/>
      <c r="K43" s="837"/>
      <c r="L43" s="837"/>
      <c r="M43" s="838"/>
      <c r="N43" s="403">
        <f>SUM(N36:N42)</f>
        <v>14931.792712268021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46700</v>
      </c>
      <c r="N48" s="281">
        <f>K48*M48</f>
        <v>58375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58375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40">
        <f>VLOOKUP(A59,TRANSPORTE!A5:D123,4,FALSE)</f>
        <v>1350</v>
      </c>
      <c r="M59" s="841"/>
      <c r="N59" s="300">
        <f>K59*L59</f>
        <v>1687.5</v>
      </c>
    </row>
    <row r="60" spans="1:14" ht="24.75" customHeight="1">
      <c r="B60" s="52"/>
      <c r="C60" s="326"/>
      <c r="D60" s="326"/>
      <c r="E60" s="326"/>
      <c r="F60" s="326"/>
      <c r="G60" s="326"/>
      <c r="H60" s="320"/>
      <c r="I60" s="408"/>
      <c r="J60" s="295"/>
      <c r="K60" s="288"/>
      <c r="L60" s="840"/>
      <c r="M60" s="841"/>
      <c r="N60" s="296"/>
    </row>
    <row r="61" spans="1:14">
      <c r="B61" s="52"/>
      <c r="C61" s="53"/>
      <c r="D61" s="53"/>
      <c r="E61" s="53"/>
      <c r="F61" s="53"/>
      <c r="G61" s="326"/>
      <c r="H61" s="320"/>
      <c r="I61" s="408"/>
      <c r="J61" s="295"/>
      <c r="K61" s="288"/>
      <c r="L61" s="840"/>
      <c r="M61" s="841"/>
      <c r="N61" s="300"/>
    </row>
    <row r="62" spans="1:14">
      <c r="B62" s="52"/>
      <c r="C62" s="53"/>
      <c r="D62" s="53"/>
      <c r="E62" s="53"/>
      <c r="F62" s="53"/>
      <c r="G62" s="53"/>
      <c r="H62" s="297"/>
      <c r="I62" s="288"/>
      <c r="J62" s="288"/>
      <c r="K62" s="288"/>
      <c r="L62" s="840"/>
      <c r="M62" s="841"/>
      <c r="N62" s="300"/>
    </row>
    <row r="63" spans="1:14">
      <c r="B63" s="52"/>
      <c r="C63" s="53"/>
      <c r="D63" s="53"/>
      <c r="E63" s="53"/>
      <c r="F63" s="53"/>
      <c r="G63" s="53"/>
      <c r="H63" s="297"/>
      <c r="I63" s="288"/>
      <c r="J63" s="288"/>
      <c r="K63" s="288"/>
      <c r="L63" s="840"/>
      <c r="M63" s="841"/>
      <c r="N63" s="300"/>
    </row>
    <row r="64" spans="1:14" ht="15" thickBot="1">
      <c r="B64" s="474"/>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SUM(N59:N64)</f>
        <v>1687.5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75561.706103446922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15112.341220689384</v>
      </c>
      <c r="M83" s="871"/>
      <c r="N83" s="57"/>
    </row>
    <row r="84" spans="1:14">
      <c r="B84" s="95" t="s">
        <v>1057</v>
      </c>
      <c r="C84" s="96"/>
      <c r="D84" s="96"/>
      <c r="E84" s="96"/>
      <c r="F84" s="96"/>
      <c r="G84" s="96"/>
      <c r="H84" s="96"/>
      <c r="I84" s="93"/>
      <c r="J84" s="94"/>
      <c r="K84" s="313">
        <v>0.05</v>
      </c>
      <c r="L84" s="870">
        <f>N78*K84</f>
        <v>3778.0853051723461</v>
      </c>
      <c r="M84" s="871"/>
      <c r="N84" s="57"/>
    </row>
    <row r="85" spans="1:14" ht="15" thickBot="1">
      <c r="B85" s="97" t="s">
        <v>1058</v>
      </c>
      <c r="C85" s="98"/>
      <c r="D85" s="98"/>
      <c r="E85" s="98"/>
      <c r="F85" s="98"/>
      <c r="G85" s="98"/>
      <c r="H85" s="98"/>
      <c r="I85" s="99"/>
      <c r="J85" s="100"/>
      <c r="K85" s="314">
        <v>0.05</v>
      </c>
      <c r="L85" s="872">
        <f>N78*K85</f>
        <v>3778.0853051723461</v>
      </c>
      <c r="M85" s="873"/>
      <c r="N85" s="57"/>
    </row>
    <row r="86" spans="1:14" ht="15" thickBot="1">
      <c r="B86" s="836" t="s">
        <v>1037</v>
      </c>
      <c r="C86" s="837"/>
      <c r="D86" s="837"/>
      <c r="E86" s="837"/>
      <c r="F86" s="837"/>
      <c r="G86" s="837"/>
      <c r="H86" s="837"/>
      <c r="I86" s="837"/>
      <c r="J86" s="837"/>
      <c r="K86" s="837"/>
      <c r="L86" s="837"/>
      <c r="M86" s="838"/>
      <c r="N86" s="58">
        <f>L83+L84+L85</f>
        <v>22668.511831034077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98230.217934480999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37"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129</v>
      </c>
      <c r="B36" s="849" t="str">
        <f>VLOOKUP(A36,EQUIPOS!A6:D186,3,FALSE)</f>
        <v xml:space="preserve">Buldozer, Potencia al volante de 140 HP, motor de 2200 RPM, longitud de hoja 4,80m. </v>
      </c>
      <c r="C36" s="850"/>
      <c r="D36" s="850"/>
      <c r="E36" s="850"/>
      <c r="F36" s="850"/>
      <c r="G36" s="850"/>
      <c r="H36" s="851"/>
      <c r="I36" s="276"/>
      <c r="J36" s="277"/>
      <c r="K36" s="278">
        <f>VLOOKUP(A36,EQUIPOS!A6:D186,4,FALSE)</f>
        <v>202000</v>
      </c>
      <c r="L36" s="279"/>
      <c r="M36" s="280">
        <v>45</v>
      </c>
      <c r="N36" s="281">
        <f>K36/M36</f>
        <v>4488.8888888888887</v>
      </c>
    </row>
    <row r="37" spans="1:14">
      <c r="A37" s="119" t="s">
        <v>152</v>
      </c>
      <c r="B37" s="849" t="str">
        <f>VLOOKUP(A37,EQUIPOS!A7:D187,3,FALSE)</f>
        <v xml:space="preserve">Carrotanque de agua(1000 Galones) </v>
      </c>
      <c r="C37" s="850"/>
      <c r="D37" s="850"/>
      <c r="E37" s="850"/>
      <c r="F37" s="850"/>
      <c r="G37" s="850"/>
      <c r="H37" s="851"/>
      <c r="I37" s="276"/>
      <c r="J37" s="277"/>
      <c r="K37" s="278">
        <f>VLOOKUP(A37,EQUIPOS!A7:D187,4,FALSE)</f>
        <v>101920</v>
      </c>
      <c r="L37" s="279"/>
      <c r="M37" s="280">
        <v>45</v>
      </c>
      <c r="N37" s="281">
        <f>K37/M37</f>
        <v>2264.8888888888887</v>
      </c>
    </row>
    <row r="38" spans="1:14">
      <c r="A38" t="s">
        <v>269</v>
      </c>
      <c r="B38" s="849" t="str">
        <f>VLOOKUP(A38,EQUIPOS!A8:D188,3,FALSE)</f>
        <v>Motoniveladora  potencia 215 HP, ancho de cuchilla 4,27 m, peso 18 ton.</v>
      </c>
      <c r="C38" s="850"/>
      <c r="D38" s="850"/>
      <c r="E38" s="850"/>
      <c r="F38" s="850"/>
      <c r="G38" s="850"/>
      <c r="H38" s="851"/>
      <c r="I38" s="276"/>
      <c r="J38" s="277"/>
      <c r="K38" s="278">
        <f>VLOOKUP(A38,EQUIPOS!A8:D188,4,FALSE)</f>
        <v>228500</v>
      </c>
      <c r="L38" s="279"/>
      <c r="M38" s="280">
        <v>45</v>
      </c>
      <c r="N38" s="281">
        <f>K38/M38</f>
        <v>5077.7777777777774</v>
      </c>
    </row>
    <row r="39" spans="1:14">
      <c r="A39" t="s">
        <v>365</v>
      </c>
      <c r="B39" s="849" t="str">
        <f>VLOOKUP(A39,EQUIPOS!A9:D189,3,FALSE)</f>
        <v xml:space="preserve">Vibrocompatador, potencia 153 HP, peso 10 Ton. </v>
      </c>
      <c r="C39" s="850"/>
      <c r="D39" s="850"/>
      <c r="E39" s="850"/>
      <c r="F39" s="850"/>
      <c r="G39" s="850"/>
      <c r="H39" s="851"/>
      <c r="I39" s="852"/>
      <c r="J39" s="833"/>
      <c r="K39" s="278">
        <f>VLOOKUP(A39,EQUIPOS!A9:D189,4,FALSE)</f>
        <v>139000</v>
      </c>
      <c r="L39" s="853">
        <v>45</v>
      </c>
      <c r="M39" s="854"/>
      <c r="N39" s="281">
        <f>K39/L39</f>
        <v>3088.8888888888887</v>
      </c>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t="s">
        <v>1036</v>
      </c>
      <c r="C42" s="850"/>
      <c r="D42" s="850"/>
      <c r="E42" s="850"/>
      <c r="F42" s="850"/>
      <c r="G42" s="850"/>
      <c r="H42" s="851"/>
      <c r="I42" s="858"/>
      <c r="J42" s="859"/>
      <c r="K42" s="47"/>
      <c r="L42" s="860">
        <v>0.02</v>
      </c>
      <c r="M42" s="861"/>
      <c r="N42" s="111">
        <f>N76*L42</f>
        <v>11.348267823577778</v>
      </c>
    </row>
    <row r="43" spans="1:14" ht="15" thickBot="1">
      <c r="B43" s="836" t="s">
        <v>1037</v>
      </c>
      <c r="C43" s="837"/>
      <c r="D43" s="837"/>
      <c r="E43" s="837"/>
      <c r="F43" s="837"/>
      <c r="G43" s="837"/>
      <c r="H43" s="837"/>
      <c r="I43" s="837"/>
      <c r="J43" s="837"/>
      <c r="K43" s="837"/>
      <c r="L43" s="837"/>
      <c r="M43" s="838"/>
      <c r="N43" s="403">
        <f>SUM(N36:N42)</f>
        <v>14931.792712268021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50000</v>
      </c>
      <c r="N48" s="281">
        <f>K48*M48</f>
        <v>62500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62500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40">
        <f>VLOOKUP(A59,TRANSPORTE!A5:D123,4,FALSE)</f>
        <v>1350</v>
      </c>
      <c r="M59" s="841"/>
      <c r="N59" s="300">
        <f>K59*L59</f>
        <v>1687.5</v>
      </c>
    </row>
    <row r="60" spans="1:14" ht="24.75" customHeight="1">
      <c r="B60" s="52"/>
      <c r="C60" s="326"/>
      <c r="D60" s="326"/>
      <c r="E60" s="326"/>
      <c r="F60" s="326"/>
      <c r="G60" s="326"/>
      <c r="H60" s="320"/>
      <c r="I60" s="408"/>
      <c r="J60" s="295"/>
      <c r="K60" s="288"/>
      <c r="L60" s="840"/>
      <c r="M60" s="841"/>
      <c r="N60" s="296"/>
    </row>
    <row r="61" spans="1:14">
      <c r="B61" s="52"/>
      <c r="C61" s="53"/>
      <c r="D61" s="53"/>
      <c r="E61" s="53"/>
      <c r="F61" s="53"/>
      <c r="G61" s="326"/>
      <c r="H61" s="320"/>
      <c r="I61" s="408"/>
      <c r="J61" s="295"/>
      <c r="K61" s="288"/>
      <c r="L61" s="840"/>
      <c r="M61" s="841"/>
      <c r="N61" s="300"/>
    </row>
    <row r="62" spans="1:14">
      <c r="B62" s="52"/>
      <c r="C62" s="53"/>
      <c r="D62" s="53"/>
      <c r="E62" s="53"/>
      <c r="F62" s="53"/>
      <c r="G62" s="53"/>
      <c r="H62" s="297"/>
      <c r="I62" s="288"/>
      <c r="J62" s="288"/>
      <c r="K62" s="288"/>
      <c r="L62" s="840"/>
      <c r="M62" s="841"/>
      <c r="N62" s="300"/>
    </row>
    <row r="63" spans="1:14">
      <c r="B63" s="52"/>
      <c r="C63" s="53"/>
      <c r="D63" s="53"/>
      <c r="E63" s="53"/>
      <c r="F63" s="53"/>
      <c r="G63" s="53"/>
      <c r="H63" s="297"/>
      <c r="I63" s="288"/>
      <c r="J63" s="288"/>
      <c r="K63" s="288"/>
      <c r="L63" s="840"/>
      <c r="M63" s="841"/>
      <c r="N63" s="300"/>
    </row>
    <row r="64" spans="1:14" ht="15" thickBot="1">
      <c r="B64" s="474"/>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SUM(N59:N64)</f>
        <v>1687.5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79686.706103446922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15937.341220689384</v>
      </c>
      <c r="M83" s="871"/>
      <c r="N83" s="57"/>
    </row>
    <row r="84" spans="1:14">
      <c r="B84" s="95" t="s">
        <v>1057</v>
      </c>
      <c r="C84" s="96"/>
      <c r="D84" s="96"/>
      <c r="E84" s="96"/>
      <c r="F84" s="96"/>
      <c r="G84" s="96"/>
      <c r="H84" s="96"/>
      <c r="I84" s="93"/>
      <c r="J84" s="94"/>
      <c r="K84" s="313">
        <v>0.05</v>
      </c>
      <c r="L84" s="870">
        <f>N78*K84</f>
        <v>3984.3353051723461</v>
      </c>
      <c r="M84" s="871"/>
      <c r="N84" s="57"/>
    </row>
    <row r="85" spans="1:14" ht="15" thickBot="1">
      <c r="B85" s="97" t="s">
        <v>1058</v>
      </c>
      <c r="C85" s="98"/>
      <c r="D85" s="98"/>
      <c r="E85" s="98"/>
      <c r="F85" s="98"/>
      <c r="G85" s="98"/>
      <c r="H85" s="98"/>
      <c r="I85" s="99"/>
      <c r="J85" s="100"/>
      <c r="K85" s="314">
        <v>0.05</v>
      </c>
      <c r="L85" s="872">
        <f>N78*K85</f>
        <v>3984.3353051723461</v>
      </c>
      <c r="M85" s="873"/>
      <c r="N85" s="57"/>
    </row>
    <row r="86" spans="1:14" ht="15" thickBot="1">
      <c r="B86" s="836" t="s">
        <v>1037</v>
      </c>
      <c r="C86" s="837"/>
      <c r="D86" s="837"/>
      <c r="E86" s="837"/>
      <c r="F86" s="837"/>
      <c r="G86" s="837"/>
      <c r="H86" s="837"/>
      <c r="I86" s="837"/>
      <c r="J86" s="837"/>
      <c r="K86" s="837"/>
      <c r="L86" s="837"/>
      <c r="M86" s="838"/>
      <c r="N86" s="58">
        <f>L83+L84+L85</f>
        <v>23906.011831034077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103592.717934481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129</v>
      </c>
      <c r="B36" s="849" t="str">
        <f>VLOOKUP(A36,EQUIPOS!A6:D154,3,FALSE)</f>
        <v xml:space="preserve">Buldozer, Potencia al volante de 140 HP, motor de 2200 RPM, longitud de hoja 4,80m. </v>
      </c>
      <c r="C36" s="850"/>
      <c r="D36" s="850"/>
      <c r="E36" s="850"/>
      <c r="F36" s="850"/>
      <c r="G36" s="850"/>
      <c r="H36" s="851"/>
      <c r="I36" s="276"/>
      <c r="J36" s="277"/>
      <c r="K36" s="278">
        <f>VLOOKUP(A36,EQUIPOS!A6:D163,4,FALSE)</f>
        <v>202000</v>
      </c>
      <c r="L36" s="279"/>
      <c r="M36" s="280">
        <v>400</v>
      </c>
      <c r="N36" s="281">
        <f>K36/M36</f>
        <v>505</v>
      </c>
    </row>
    <row r="37" spans="1:14">
      <c r="A37" s="119" t="s">
        <v>152</v>
      </c>
      <c r="B37" s="849" t="str">
        <f>VLOOKUP(A37,EQUIPOS!A7:D154,3,FALSE)</f>
        <v xml:space="preserve">Carrotanque de agua(1000 Galones) </v>
      </c>
      <c r="C37" s="850"/>
      <c r="D37" s="850"/>
      <c r="E37" s="850"/>
      <c r="F37" s="850"/>
      <c r="G37" s="850"/>
      <c r="H37" s="851"/>
      <c r="I37" s="276"/>
      <c r="J37" s="277"/>
      <c r="K37" s="278">
        <f>VLOOKUP(A37,EQUIPOS!A7:D164,4,FALSE)</f>
        <v>101920</v>
      </c>
      <c r="L37" s="279"/>
      <c r="M37" s="280">
        <v>200</v>
      </c>
      <c r="N37" s="281">
        <f>K37/M37</f>
        <v>509.6</v>
      </c>
    </row>
    <row r="38" spans="1:14">
      <c r="A38" t="s">
        <v>269</v>
      </c>
      <c r="B38" s="849" t="str">
        <f>VLOOKUP(A38,EQUIPOS!A8:D154,3,FALSE)</f>
        <v>Motoniveladora  potencia 215 HP, ancho de cuchilla 4,27 m, peso 18 ton.</v>
      </c>
      <c r="C38" s="850"/>
      <c r="D38" s="850"/>
      <c r="E38" s="850"/>
      <c r="F38" s="850"/>
      <c r="G38" s="850"/>
      <c r="H38" s="851"/>
      <c r="I38" s="276"/>
      <c r="J38" s="277"/>
      <c r="K38" s="278">
        <f>VLOOKUP(A38,EQUIPOS!A8:D165,4,FALSE)</f>
        <v>228500</v>
      </c>
      <c r="L38" s="279"/>
      <c r="M38" s="280">
        <v>200</v>
      </c>
      <c r="N38" s="281">
        <f>K38/M38</f>
        <v>1142.5</v>
      </c>
    </row>
    <row r="39" spans="1:14">
      <c r="A39" t="s">
        <v>365</v>
      </c>
      <c r="B39" s="849" t="str">
        <f>VLOOKUP(A39,EQUIPOS!A9:D155,3,FALSE)</f>
        <v xml:space="preserve">Vibrocompatador, potencia 153 HP, peso 10 Ton. </v>
      </c>
      <c r="C39" s="850"/>
      <c r="D39" s="850"/>
      <c r="E39" s="850"/>
      <c r="F39" s="850"/>
      <c r="G39" s="850"/>
      <c r="H39" s="851"/>
      <c r="I39" s="852"/>
      <c r="J39" s="833"/>
      <c r="K39" s="278">
        <f>VLOOKUP(A39,EQUIPOS!A9:D166,4,FALSE)</f>
        <v>139000</v>
      </c>
      <c r="L39" s="853">
        <v>200</v>
      </c>
      <c r="M39" s="854"/>
      <c r="N39" s="281">
        <f>K39/L39</f>
        <v>695</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0.02</v>
      </c>
      <c r="N41" s="353">
        <f>N76*M41</f>
        <v>2.5533602603049999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2854.6533602603049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127.66801301525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2982.3213732755548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596.46427465511101</v>
      </c>
      <c r="M83" s="871"/>
      <c r="N83" s="57"/>
    </row>
    <row r="84" spans="1:14">
      <c r="B84" s="95" t="s">
        <v>1057</v>
      </c>
      <c r="C84" s="96"/>
      <c r="D84" s="96"/>
      <c r="E84" s="96"/>
      <c r="F84" s="96"/>
      <c r="G84" s="96"/>
      <c r="H84" s="96"/>
      <c r="I84" s="93"/>
      <c r="J84" s="94"/>
      <c r="K84" s="313">
        <v>0.05</v>
      </c>
      <c r="L84" s="870">
        <f>N78*K84</f>
        <v>149.11606866377775</v>
      </c>
      <c r="M84" s="871"/>
      <c r="N84" s="57"/>
    </row>
    <row r="85" spans="1:14" ht="15" thickBot="1">
      <c r="B85" s="97" t="s">
        <v>1058</v>
      </c>
      <c r="C85" s="98"/>
      <c r="D85" s="98"/>
      <c r="E85" s="98"/>
      <c r="F85" s="98"/>
      <c r="G85" s="98"/>
      <c r="H85" s="98"/>
      <c r="I85" s="99"/>
      <c r="J85" s="100"/>
      <c r="K85" s="314">
        <v>0.05</v>
      </c>
      <c r="L85" s="872">
        <f>N78*K85</f>
        <v>149.11606866377775</v>
      </c>
      <c r="M85" s="873"/>
      <c r="N85" s="57"/>
    </row>
    <row r="86" spans="1:14" ht="15" thickBot="1">
      <c r="B86" s="836" t="s">
        <v>1037</v>
      </c>
      <c r="C86" s="837"/>
      <c r="D86" s="837"/>
      <c r="E86" s="837"/>
      <c r="F86" s="837"/>
      <c r="G86" s="837"/>
      <c r="H86" s="837"/>
      <c r="I86" s="837"/>
      <c r="J86" s="837"/>
      <c r="K86" s="837"/>
      <c r="L86" s="837"/>
      <c r="M86" s="838"/>
      <c r="N86" s="58">
        <f>L83+L84+L85</f>
        <v>894.6964119826664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3877.017785258221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2.0426882082439999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5531</v>
      </c>
      <c r="N48" s="281">
        <f>K48*M48</f>
        <v>6637.2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6637.2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204.2688208244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6843.5115090326435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1368.7023018065288</v>
      </c>
      <c r="M83" s="871"/>
      <c r="N83" s="57"/>
    </row>
    <row r="84" spans="1:14">
      <c r="B84" s="95" t="s">
        <v>1057</v>
      </c>
      <c r="C84" s="96"/>
      <c r="D84" s="96"/>
      <c r="E84" s="96"/>
      <c r="F84" s="96"/>
      <c r="G84" s="96"/>
      <c r="H84" s="96"/>
      <c r="I84" s="93"/>
      <c r="J84" s="94"/>
      <c r="K84" s="313">
        <v>0.05</v>
      </c>
      <c r="L84" s="870">
        <f>N78*K84</f>
        <v>342.1755754516322</v>
      </c>
      <c r="M84" s="871"/>
      <c r="N84" s="57"/>
    </row>
    <row r="85" spans="1:14" ht="15" thickBot="1">
      <c r="B85" s="97" t="s">
        <v>1058</v>
      </c>
      <c r="C85" s="98"/>
      <c r="D85" s="98"/>
      <c r="E85" s="98"/>
      <c r="F85" s="98"/>
      <c r="G85" s="98"/>
      <c r="H85" s="98"/>
      <c r="I85" s="99"/>
      <c r="J85" s="100"/>
      <c r="K85" s="314">
        <v>0.05</v>
      </c>
      <c r="L85" s="872">
        <f>N78*K85</f>
        <v>342.1755754516322</v>
      </c>
      <c r="M85" s="873"/>
      <c r="N85" s="57"/>
    </row>
    <row r="86" spans="1:14" ht="15" thickBot="1">
      <c r="B86" s="836" t="s">
        <v>1037</v>
      </c>
      <c r="C86" s="837"/>
      <c r="D86" s="837"/>
      <c r="E86" s="837"/>
      <c r="F86" s="837"/>
      <c r="G86" s="837"/>
      <c r="H86" s="837"/>
      <c r="I86" s="837"/>
      <c r="J86" s="837"/>
      <c r="K86" s="837"/>
      <c r="L86" s="837"/>
      <c r="M86" s="838"/>
      <c r="N86" s="58">
        <f>L83+L84+L85</f>
        <v>2053.053452709793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8896.5649617424369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2.0426882082439999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204.2688208244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1158.3343018065289</v>
      </c>
      <c r="M83" s="871"/>
      <c r="N83" s="57"/>
    </row>
    <row r="84" spans="1:14">
      <c r="B84" s="95" t="s">
        <v>1057</v>
      </c>
      <c r="C84" s="96"/>
      <c r="D84" s="96"/>
      <c r="E84" s="96"/>
      <c r="F84" s="96"/>
      <c r="G84" s="96"/>
      <c r="H84" s="96"/>
      <c r="I84" s="93"/>
      <c r="J84" s="94"/>
      <c r="K84" s="313">
        <v>0.05</v>
      </c>
      <c r="L84" s="870">
        <f>N78*K84</f>
        <v>289.58357545163221</v>
      </c>
      <c r="M84" s="871"/>
      <c r="N84" s="57"/>
    </row>
    <row r="85" spans="1:14" ht="15" thickBot="1">
      <c r="B85" s="97" t="s">
        <v>1058</v>
      </c>
      <c r="C85" s="98"/>
      <c r="D85" s="98"/>
      <c r="E85" s="98"/>
      <c r="F85" s="98"/>
      <c r="G85" s="98"/>
      <c r="H85" s="98"/>
      <c r="I85" s="99"/>
      <c r="J85" s="100"/>
      <c r="K85" s="314">
        <v>0.05</v>
      </c>
      <c r="L85" s="872">
        <f>N78*K85</f>
        <v>289.58357545163221</v>
      </c>
      <c r="M85" s="873"/>
      <c r="N85" s="57"/>
    </row>
    <row r="86" spans="1:14" ht="15" thickBot="1">
      <c r="B86" s="836" t="s">
        <v>1037</v>
      </c>
      <c r="C86" s="837"/>
      <c r="D86" s="837"/>
      <c r="E86" s="837"/>
      <c r="F86" s="837"/>
      <c r="G86" s="837"/>
      <c r="H86" s="837"/>
      <c r="I86" s="837"/>
      <c r="J86" s="837"/>
      <c r="K86" s="837"/>
      <c r="L86" s="837"/>
      <c r="M86" s="838"/>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2.0426882082439999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5408</v>
      </c>
      <c r="N48" s="281">
        <f>K48*M48</f>
        <v>6489.5999999999995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6489.5999999999995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204.2688208244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6695.9115090326432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1339.1823018065288</v>
      </c>
      <c r="M83" s="871"/>
      <c r="N83" s="57"/>
    </row>
    <row r="84" spans="1:14">
      <c r="B84" s="95" t="s">
        <v>1057</v>
      </c>
      <c r="C84" s="96"/>
      <c r="D84" s="96"/>
      <c r="E84" s="96"/>
      <c r="F84" s="96"/>
      <c r="G84" s="96"/>
      <c r="H84" s="96"/>
      <c r="I84" s="93"/>
      <c r="J84" s="94"/>
      <c r="K84" s="313">
        <v>0.05</v>
      </c>
      <c r="L84" s="870">
        <f>N78*K84</f>
        <v>334.7955754516322</v>
      </c>
      <c r="M84" s="871"/>
      <c r="N84" s="57"/>
    </row>
    <row r="85" spans="1:14" ht="15" thickBot="1">
      <c r="B85" s="97" t="s">
        <v>1058</v>
      </c>
      <c r="C85" s="98"/>
      <c r="D85" s="98"/>
      <c r="E85" s="98"/>
      <c r="F85" s="98"/>
      <c r="G85" s="98"/>
      <c r="H85" s="98"/>
      <c r="I85" s="99"/>
      <c r="J85" s="100"/>
      <c r="K85" s="314">
        <v>0.05</v>
      </c>
      <c r="L85" s="872">
        <f>N78*K85</f>
        <v>334.7955754516322</v>
      </c>
      <c r="M85" s="873"/>
      <c r="N85" s="57"/>
    </row>
    <row r="86" spans="1:14" ht="15" thickBot="1">
      <c r="B86" s="836" t="s">
        <v>1037</v>
      </c>
      <c r="C86" s="837"/>
      <c r="D86" s="837"/>
      <c r="E86" s="837"/>
      <c r="F86" s="837"/>
      <c r="G86" s="837"/>
      <c r="H86" s="837"/>
      <c r="I86" s="837"/>
      <c r="J86" s="837"/>
      <c r="K86" s="837"/>
      <c r="L86" s="837"/>
      <c r="M86" s="838"/>
      <c r="N86" s="58">
        <f>L83+L84+L85</f>
        <v>2008.7734527097932</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8704.6849617424359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2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2.0426882082439999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11986</v>
      </c>
      <c r="N48" s="281">
        <f>K48*M48</f>
        <v>15581.800000000001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15581.800000000001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204.2688208244</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15788.111509032646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3157.6223018065293</v>
      </c>
      <c r="M83" s="871"/>
      <c r="N83" s="57"/>
    </row>
    <row r="84" spans="1:14">
      <c r="B84" s="95" t="s">
        <v>1057</v>
      </c>
      <c r="C84" s="96"/>
      <c r="D84" s="96"/>
      <c r="E84" s="96"/>
      <c r="F84" s="96"/>
      <c r="G84" s="96"/>
      <c r="H84" s="96"/>
      <c r="I84" s="93"/>
      <c r="J84" s="94"/>
      <c r="K84" s="313">
        <v>0.05</v>
      </c>
      <c r="L84" s="870">
        <f>N78*K84</f>
        <v>789.40557545163233</v>
      </c>
      <c r="M84" s="871"/>
      <c r="N84" s="57"/>
    </row>
    <row r="85" spans="1:14" ht="15" thickBot="1">
      <c r="B85" s="97" t="s">
        <v>1058</v>
      </c>
      <c r="C85" s="98"/>
      <c r="D85" s="98"/>
      <c r="E85" s="98"/>
      <c r="F85" s="98"/>
      <c r="G85" s="98"/>
      <c r="H85" s="98"/>
      <c r="I85" s="99"/>
      <c r="J85" s="100"/>
      <c r="K85" s="314">
        <v>0.05</v>
      </c>
      <c r="L85" s="872">
        <f>N78*K85</f>
        <v>789.40557545163233</v>
      </c>
      <c r="M85" s="873"/>
      <c r="N85" s="57"/>
    </row>
    <row r="86" spans="1:14" ht="15" thickBot="1">
      <c r="B86" s="836" t="s">
        <v>1037</v>
      </c>
      <c r="C86" s="837"/>
      <c r="D86" s="837"/>
      <c r="E86" s="837"/>
      <c r="F86" s="837"/>
      <c r="G86" s="837"/>
      <c r="H86" s="837"/>
      <c r="I86" s="837"/>
      <c r="J86" s="837"/>
      <c r="K86" s="837"/>
      <c r="L86" s="837"/>
      <c r="M86" s="838"/>
      <c r="N86" s="58">
        <f>L83+L84+L85</f>
        <v>4736.4334527097935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20524.544961742438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4"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303</v>
      </c>
      <c r="B36" s="849" t="str">
        <f>VLOOKUP(A36,EQUIPOS!A6:D154,3,FALSE)</f>
        <v>Retrocargador, pala de 1,1 m3 de capacidad, profundidad de excavación de 4.400 mm y una altura de 5.680 mm</v>
      </c>
      <c r="C36" s="850"/>
      <c r="D36" s="850"/>
      <c r="E36" s="850"/>
      <c r="F36" s="850"/>
      <c r="G36" s="850"/>
      <c r="H36" s="851"/>
      <c r="I36" s="276"/>
      <c r="J36" s="277"/>
      <c r="K36" s="278">
        <f>VLOOKUP(A36,EQUIPOS!A6:D163,4,FALSE)</f>
        <v>118872</v>
      </c>
      <c r="L36" s="279"/>
      <c r="M36" s="280">
        <v>250</v>
      </c>
      <c r="N36" s="281">
        <f>K36/M36</f>
        <v>475.488</v>
      </c>
    </row>
    <row r="37" spans="1:14">
      <c r="A37" s="119" t="s">
        <v>373</v>
      </c>
      <c r="B37" s="849" t="str">
        <f>VLOOKUP(A37,EQUIPOS!A7:D154,3,FALSE)</f>
        <v>Volqueta 6 m3</v>
      </c>
      <c r="C37" s="850"/>
      <c r="D37" s="850"/>
      <c r="E37" s="850"/>
      <c r="F37" s="850"/>
      <c r="G37" s="850"/>
      <c r="H37" s="851"/>
      <c r="I37" s="276"/>
      <c r="J37" s="277"/>
      <c r="K37" s="278">
        <f>VLOOKUP(A37,EQUIPOS!A7:D164,4,FALSE)</f>
        <v>65000</v>
      </c>
      <c r="L37" s="279"/>
      <c r="M37" s="280">
        <v>250</v>
      </c>
      <c r="N37" s="281">
        <f>K37/M37</f>
        <v>260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0.05</v>
      </c>
      <c r="N41" s="353">
        <f>N76*M41</f>
        <v>5.1067205206100006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740.59472052061005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102.1344104122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842.72913093280999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168.54582618656201</v>
      </c>
      <c r="M83" s="871"/>
      <c r="N83" s="57"/>
    </row>
    <row r="84" spans="1:14">
      <c r="B84" s="95" t="s">
        <v>1057</v>
      </c>
      <c r="C84" s="96"/>
      <c r="D84" s="96"/>
      <c r="E84" s="96"/>
      <c r="F84" s="96"/>
      <c r="G84" s="96"/>
      <c r="H84" s="96"/>
      <c r="I84" s="93"/>
      <c r="J84" s="94"/>
      <c r="K84" s="313">
        <v>0.05</v>
      </c>
      <c r="L84" s="870">
        <f>N78*K84</f>
        <v>42.136456546640503</v>
      </c>
      <c r="M84" s="871"/>
      <c r="N84" s="57"/>
    </row>
    <row r="85" spans="1:14" ht="15" thickBot="1">
      <c r="B85" s="97" t="s">
        <v>1058</v>
      </c>
      <c r="C85" s="98"/>
      <c r="D85" s="98"/>
      <c r="E85" s="98"/>
      <c r="F85" s="98"/>
      <c r="G85" s="98"/>
      <c r="H85" s="98"/>
      <c r="I85" s="99"/>
      <c r="J85" s="100"/>
      <c r="K85" s="314">
        <v>0.05</v>
      </c>
      <c r="L85" s="872">
        <f>N78*K85</f>
        <v>42.136456546640503</v>
      </c>
      <c r="M85" s="873"/>
      <c r="N85" s="57"/>
    </row>
    <row r="86" spans="1:14" ht="15" thickBot="1">
      <c r="B86" s="836" t="s">
        <v>1037</v>
      </c>
      <c r="C86" s="837"/>
      <c r="D86" s="837"/>
      <c r="E86" s="837"/>
      <c r="F86" s="837"/>
      <c r="G86" s="837"/>
      <c r="H86" s="837"/>
      <c r="I86" s="837"/>
      <c r="J86" s="837"/>
      <c r="K86" s="837"/>
      <c r="L86" s="837"/>
      <c r="M86" s="838"/>
      <c r="N86" s="58">
        <f>L83+L84+L85</f>
        <v>252.81873927984299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1095.5478702126529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35</v>
      </c>
      <c r="N36" s="281">
        <f>K36/M36</f>
        <v>2912</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35</v>
      </c>
      <c r="N37" s="281">
        <f>K37/M37</f>
        <v>6528.5714285714284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35</v>
      </c>
      <c r="N38" s="281">
        <f>K38/M38</f>
        <v>3971.4285714285716</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0.02</v>
      </c>
      <c r="N41" s="353">
        <f>N76*M41</f>
        <v>14.590630058885715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13426.590630058885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67</v>
      </c>
      <c r="N48" s="281">
        <f>K48*M48</f>
        <v>1675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350</v>
      </c>
      <c r="N49" s="281">
        <f>K49*M49</f>
        <v>28000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29675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729.53150294428576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43831.122133003169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8766.2244266006346</v>
      </c>
      <c r="M83" s="871"/>
      <c r="N83" s="57"/>
    </row>
    <row r="84" spans="1:14">
      <c r="B84" s="95" t="s">
        <v>1057</v>
      </c>
      <c r="C84" s="96"/>
      <c r="D84" s="96"/>
      <c r="E84" s="96"/>
      <c r="F84" s="96"/>
      <c r="G84" s="96"/>
      <c r="H84" s="96"/>
      <c r="I84" s="93"/>
      <c r="J84" s="94"/>
      <c r="K84" s="313">
        <v>0.05</v>
      </c>
      <c r="L84" s="870">
        <f>N78*K84</f>
        <v>2191.5561066501587</v>
      </c>
      <c r="M84" s="871"/>
      <c r="N84" s="57"/>
    </row>
    <row r="85" spans="1:14" ht="15" thickBot="1">
      <c r="B85" s="97" t="s">
        <v>1058</v>
      </c>
      <c r="C85" s="98"/>
      <c r="D85" s="98"/>
      <c r="E85" s="98"/>
      <c r="F85" s="98"/>
      <c r="G85" s="98"/>
      <c r="H85" s="98"/>
      <c r="I85" s="99"/>
      <c r="J85" s="100"/>
      <c r="K85" s="314">
        <v>0.05</v>
      </c>
      <c r="L85" s="872">
        <f>N78*K85</f>
        <v>2191.5561066501587</v>
      </c>
      <c r="M85" s="873"/>
      <c r="N85" s="57"/>
    </row>
    <row r="86" spans="1:14" ht="15" thickBot="1">
      <c r="B86" s="836" t="s">
        <v>1037</v>
      </c>
      <c r="C86" s="837"/>
      <c r="D86" s="837"/>
      <c r="E86" s="837"/>
      <c r="F86" s="837"/>
      <c r="G86" s="837"/>
      <c r="H86" s="837"/>
      <c r="I86" s="837"/>
      <c r="J86" s="837"/>
      <c r="K86" s="837"/>
      <c r="L86" s="837"/>
      <c r="M86" s="838"/>
      <c r="N86" s="58">
        <f>L83+L84+L85</f>
        <v>13149.33663990095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56980.458772904123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35</v>
      </c>
      <c r="N36" s="281">
        <f>K36/M36</f>
        <v>2912</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35</v>
      </c>
      <c r="N37" s="281">
        <f>K37/M37</f>
        <v>6528.5714285714284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35</v>
      </c>
      <c r="N38" s="281">
        <f>K38/M38</f>
        <v>3971.4285714285716</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0.02</v>
      </c>
      <c r="N41" s="353">
        <f>N76*M41</f>
        <v>14.590630058885715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13426.590630058885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67</v>
      </c>
      <c r="N48" s="281">
        <f>K48*M48</f>
        <v>1675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729.53150294428576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15831.122133003171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3166.2244266006346</v>
      </c>
      <c r="M83" s="871"/>
      <c r="N83" s="57"/>
    </row>
    <row r="84" spans="1:14">
      <c r="B84" s="95" t="s">
        <v>1057</v>
      </c>
      <c r="C84" s="96"/>
      <c r="D84" s="96"/>
      <c r="E84" s="96"/>
      <c r="F84" s="96"/>
      <c r="G84" s="96"/>
      <c r="H84" s="96"/>
      <c r="I84" s="93"/>
      <c r="J84" s="94"/>
      <c r="K84" s="313">
        <v>0.05</v>
      </c>
      <c r="L84" s="870">
        <f>N78*K84</f>
        <v>791.55610665015865</v>
      </c>
      <c r="M84" s="871"/>
      <c r="N84" s="57"/>
    </row>
    <row r="85" spans="1:14" ht="15" thickBot="1">
      <c r="B85" s="97" t="s">
        <v>1058</v>
      </c>
      <c r="C85" s="98"/>
      <c r="D85" s="98"/>
      <c r="E85" s="98"/>
      <c r="F85" s="98"/>
      <c r="G85" s="98"/>
      <c r="H85" s="98"/>
      <c r="I85" s="99"/>
      <c r="J85" s="100"/>
      <c r="K85" s="314">
        <v>0.05</v>
      </c>
      <c r="L85" s="872">
        <f>N78*K85</f>
        <v>791.55610665015865</v>
      </c>
      <c r="M85" s="873"/>
      <c r="N85" s="57"/>
    </row>
    <row r="86" spans="1:14" ht="15" thickBot="1">
      <c r="B86" s="836" t="s">
        <v>1037</v>
      </c>
      <c r="C86" s="837"/>
      <c r="D86" s="837"/>
      <c r="E86" s="837"/>
      <c r="F86" s="837"/>
      <c r="G86" s="837"/>
      <c r="H86" s="837"/>
      <c r="I86" s="837"/>
      <c r="J86" s="837"/>
      <c r="K86" s="837"/>
      <c r="L86" s="837"/>
      <c r="M86" s="838"/>
      <c r="N86" s="58">
        <f>L83+L84+L85</f>
        <v>4749.3366399009519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20580.458772904123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350</v>
      </c>
      <c r="N48" s="281">
        <f>K48*M48</f>
        <v>350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36" t="s">
        <v>1037</v>
      </c>
      <c r="C76" s="837"/>
      <c r="D76" s="837"/>
      <c r="E76" s="837"/>
      <c r="F76" s="837"/>
      <c r="G76" s="837"/>
      <c r="H76" s="837"/>
      <c r="I76" s="843"/>
      <c r="J76" s="843"/>
      <c r="K76" s="843"/>
      <c r="L76" s="843"/>
      <c r="M76" s="844"/>
      <c r="N76" s="310">
        <f>SUM(N70:N75)</f>
        <v>0</v>
      </c>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350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70</v>
      </c>
      <c r="M83" s="871"/>
      <c r="N83" s="57"/>
    </row>
    <row r="84" spans="1:14">
      <c r="B84" s="95" t="s">
        <v>1057</v>
      </c>
      <c r="C84" s="96"/>
      <c r="D84" s="96"/>
      <c r="E84" s="96"/>
      <c r="F84" s="96"/>
      <c r="G84" s="96"/>
      <c r="H84" s="96"/>
      <c r="I84" s="93"/>
      <c r="J84" s="94"/>
      <c r="K84" s="313">
        <v>0.05</v>
      </c>
      <c r="L84" s="870">
        <f>N78*K84</f>
        <v>17.5</v>
      </c>
      <c r="M84" s="871"/>
      <c r="N84" s="57"/>
    </row>
    <row r="85" spans="1:14" ht="15" thickBot="1">
      <c r="B85" s="97" t="s">
        <v>1058</v>
      </c>
      <c r="C85" s="98"/>
      <c r="D85" s="98"/>
      <c r="E85" s="98"/>
      <c r="F85" s="98"/>
      <c r="G85" s="98"/>
      <c r="H85" s="98"/>
      <c r="I85" s="99"/>
      <c r="J85" s="100"/>
      <c r="K85" s="314">
        <v>0.05</v>
      </c>
      <c r="L85" s="872">
        <f>N78*K85</f>
        <v>17.5</v>
      </c>
      <c r="M85" s="873"/>
      <c r="N85" s="57"/>
    </row>
    <row r="86" spans="1:14" ht="15" thickBot="1">
      <c r="B86" s="836" t="s">
        <v>1037</v>
      </c>
      <c r="C86" s="837"/>
      <c r="D86" s="837"/>
      <c r="E86" s="837"/>
      <c r="F86" s="837"/>
      <c r="G86" s="837"/>
      <c r="H86" s="837"/>
      <c r="I86" s="837"/>
      <c r="J86" s="837"/>
      <c r="K86" s="837"/>
      <c r="L86" s="837"/>
      <c r="M86" s="838"/>
      <c r="N86" s="58">
        <f>L83+L84+L85</f>
        <v>105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8"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35</v>
      </c>
      <c r="N36" s="281">
        <f>K36/M36</f>
        <v>2912</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35</v>
      </c>
      <c r="N37" s="281">
        <f>K37/M37</f>
        <v>6528.5714285714284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35</v>
      </c>
      <c r="N38" s="281">
        <f>K38/M38</f>
        <v>3971.4285714285716</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0.02</v>
      </c>
      <c r="N41" s="353">
        <f>N76*M41</f>
        <v>14.590630058885715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13426.590630058885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700</v>
      </c>
      <c r="N48" s="281">
        <f>K48*M48</f>
        <v>56000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67</v>
      </c>
      <c r="N49" s="281">
        <f>K49*M49</f>
        <v>1675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57675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729.53150294428576</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71831.122133003169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14366.224426600635</v>
      </c>
      <c r="M83" s="871"/>
      <c r="N83" s="57"/>
    </row>
    <row r="84" spans="1:14">
      <c r="B84" s="95" t="s">
        <v>1057</v>
      </c>
      <c r="C84" s="96"/>
      <c r="D84" s="96"/>
      <c r="E84" s="96"/>
      <c r="F84" s="96"/>
      <c r="G84" s="96"/>
      <c r="H84" s="96"/>
      <c r="I84" s="93"/>
      <c r="J84" s="94"/>
      <c r="K84" s="313">
        <v>0.05</v>
      </c>
      <c r="L84" s="870">
        <f>N78*K84</f>
        <v>3591.5561066501587</v>
      </c>
      <c r="M84" s="871"/>
      <c r="N84" s="57"/>
    </row>
    <row r="85" spans="1:14" ht="15" thickBot="1">
      <c r="B85" s="97" t="s">
        <v>1058</v>
      </c>
      <c r="C85" s="98"/>
      <c r="D85" s="98"/>
      <c r="E85" s="98"/>
      <c r="F85" s="98"/>
      <c r="G85" s="98"/>
      <c r="H85" s="98"/>
      <c r="I85" s="99"/>
      <c r="J85" s="100"/>
      <c r="K85" s="314">
        <v>0.05</v>
      </c>
      <c r="L85" s="872">
        <f>N78*K85</f>
        <v>3591.5561066501587</v>
      </c>
      <c r="M85" s="873"/>
      <c r="N85" s="57"/>
    </row>
    <row r="86" spans="1:14" ht="15" thickBot="1">
      <c r="B86" s="836" t="s">
        <v>1037</v>
      </c>
      <c r="C86" s="837"/>
      <c r="D86" s="837"/>
      <c r="E86" s="837"/>
      <c r="F86" s="837"/>
      <c r="G86" s="837"/>
      <c r="H86" s="837"/>
      <c r="I86" s="837"/>
      <c r="J86" s="837"/>
      <c r="K86" s="837"/>
      <c r="L86" s="837"/>
      <c r="M86" s="838"/>
      <c r="N86" s="58">
        <f>L83+L84+L85</f>
        <v>21549.33663990095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93380.458772904123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70"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35</v>
      </c>
      <c r="N36" s="281">
        <f>K36/M36</f>
        <v>2912</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35</v>
      </c>
      <c r="N37" s="281">
        <f>K37/M37</f>
        <v>6528.5714285714284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35</v>
      </c>
      <c r="N38" s="281">
        <f>K38/M38</f>
        <v>3971.4285714285716</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0.02</v>
      </c>
      <c r="N41" s="353">
        <f>N75*M41</f>
        <v>14.590630058885715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13426.590630058885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67</v>
      </c>
      <c r="N48" s="281">
        <f>K48*M48</f>
        <v>1675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1675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36" t="s">
        <v>1037</v>
      </c>
      <c r="C75" s="837"/>
      <c r="D75" s="837"/>
      <c r="E75" s="837"/>
      <c r="F75" s="837"/>
      <c r="G75" s="837"/>
      <c r="H75" s="837"/>
      <c r="I75" s="843"/>
      <c r="J75" s="843"/>
      <c r="K75" s="843"/>
      <c r="L75" s="843"/>
      <c r="M75" s="844"/>
      <c r="N75" s="310">
        <f>SUM(N69:N74)</f>
        <v>729.53150294428576</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15831.122133003171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3166.2244266006346</v>
      </c>
      <c r="M82" s="871"/>
      <c r="N82" s="57"/>
    </row>
    <row r="83" spans="1:14">
      <c r="B83" s="95" t="s">
        <v>1057</v>
      </c>
      <c r="C83" s="96"/>
      <c r="D83" s="96"/>
      <c r="E83" s="96"/>
      <c r="F83" s="96"/>
      <c r="G83" s="96"/>
      <c r="H83" s="96"/>
      <c r="I83" s="93"/>
      <c r="J83" s="94"/>
      <c r="K83" s="313">
        <v>0.05</v>
      </c>
      <c r="L83" s="870">
        <f>N77*K83</f>
        <v>791.55610665015865</v>
      </c>
      <c r="M83" s="871"/>
      <c r="N83" s="57"/>
    </row>
    <row r="84" spans="1:14" ht="15" thickBot="1">
      <c r="B84" s="97" t="s">
        <v>1058</v>
      </c>
      <c r="C84" s="98"/>
      <c r="D84" s="98"/>
      <c r="E84" s="98"/>
      <c r="F84" s="98"/>
      <c r="G84" s="98"/>
      <c r="H84" s="98"/>
      <c r="I84" s="99"/>
      <c r="J84" s="100"/>
      <c r="K84" s="314">
        <v>0.05</v>
      </c>
      <c r="L84" s="872">
        <f>N77*K84</f>
        <v>791.55610665015865</v>
      </c>
      <c r="M84" s="873"/>
      <c r="N84" s="57"/>
    </row>
    <row r="85" spans="1:14" ht="15" thickBot="1">
      <c r="B85" s="836" t="s">
        <v>1037</v>
      </c>
      <c r="C85" s="837"/>
      <c r="D85" s="837"/>
      <c r="E85" s="837"/>
      <c r="F85" s="837"/>
      <c r="G85" s="837"/>
      <c r="H85" s="837"/>
      <c r="I85" s="837"/>
      <c r="J85" s="837"/>
      <c r="K85" s="837"/>
      <c r="L85" s="837"/>
      <c r="M85" s="838"/>
      <c r="N85" s="58">
        <f>L82+L83+L84</f>
        <v>4749.3366399009519</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20580.458772904123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ht="21"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700</v>
      </c>
      <c r="N48" s="281">
        <f>K48*M48</f>
        <v>700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36" t="s">
        <v>1037</v>
      </c>
      <c r="C76" s="837"/>
      <c r="D76" s="837"/>
      <c r="E76" s="837"/>
      <c r="F76" s="837"/>
      <c r="G76" s="837"/>
      <c r="H76" s="837"/>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700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140</v>
      </c>
      <c r="M83" s="871"/>
      <c r="N83" s="57"/>
    </row>
    <row r="84" spans="1:14">
      <c r="B84" s="95" t="s">
        <v>1057</v>
      </c>
      <c r="C84" s="96"/>
      <c r="D84" s="96"/>
      <c r="E84" s="96"/>
      <c r="F84" s="96"/>
      <c r="G84" s="96"/>
      <c r="H84" s="96"/>
      <c r="I84" s="93"/>
      <c r="J84" s="94"/>
      <c r="K84" s="313">
        <v>0.05</v>
      </c>
      <c r="L84" s="870">
        <f>N78*K84</f>
        <v>35</v>
      </c>
      <c r="M84" s="871"/>
      <c r="N84" s="57"/>
    </row>
    <row r="85" spans="1:14" ht="15" thickBot="1">
      <c r="B85" s="97" t="s">
        <v>1058</v>
      </c>
      <c r="C85" s="98"/>
      <c r="D85" s="98"/>
      <c r="E85" s="98"/>
      <c r="F85" s="98"/>
      <c r="G85" s="98"/>
      <c r="H85" s="98"/>
      <c r="I85" s="99"/>
      <c r="J85" s="100"/>
      <c r="K85" s="314">
        <v>0.05</v>
      </c>
      <c r="L85" s="872">
        <f>N78*K85</f>
        <v>35</v>
      </c>
      <c r="M85" s="873"/>
      <c r="N85" s="57"/>
    </row>
    <row r="86" spans="1:14" ht="15" thickBot="1">
      <c r="B86" s="836" t="s">
        <v>1037</v>
      </c>
      <c r="C86" s="837"/>
      <c r="D86" s="837"/>
      <c r="E86" s="837"/>
      <c r="F86" s="837"/>
      <c r="G86" s="837"/>
      <c r="H86" s="837"/>
      <c r="I86" s="837"/>
      <c r="J86" s="837"/>
      <c r="K86" s="837"/>
      <c r="L86" s="837"/>
      <c r="M86" s="838"/>
      <c r="N86" s="58">
        <f>L83+L84+L85</f>
        <v>210</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910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7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600</v>
      </c>
      <c r="N36" s="281">
        <f>K36/M36</f>
        <v>169.86666666666667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600</v>
      </c>
      <c r="N37" s="281">
        <f>K37/M37</f>
        <v>380.83333333333331</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600</v>
      </c>
      <c r="N38" s="281">
        <f>K38/M38</f>
        <v>231.66666666666666</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N75*M41</f>
        <v>0.42556004338416664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782.79222671005084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67</v>
      </c>
      <c r="N48" s="281">
        <f>K48*M48</f>
        <v>201</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201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36" t="s">
        <v>1037</v>
      </c>
      <c r="C75" s="837"/>
      <c r="D75" s="837"/>
      <c r="E75" s="837"/>
      <c r="F75" s="837"/>
      <c r="G75" s="837"/>
      <c r="H75" s="837"/>
      <c r="I75" s="843"/>
      <c r="J75" s="843"/>
      <c r="K75" s="843"/>
      <c r="L75" s="843"/>
      <c r="M75" s="844"/>
      <c r="N75" s="310">
        <f>SUM(N69:N74)</f>
        <v>42.556004338416663</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1026.3482310484676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205.26964620969352</v>
      </c>
      <c r="M82" s="871"/>
      <c r="N82" s="57"/>
    </row>
    <row r="83" spans="1:14">
      <c r="B83" s="95" t="s">
        <v>1057</v>
      </c>
      <c r="C83" s="96"/>
      <c r="D83" s="96"/>
      <c r="E83" s="96"/>
      <c r="F83" s="96"/>
      <c r="G83" s="96"/>
      <c r="H83" s="96"/>
      <c r="I83" s="93"/>
      <c r="J83" s="94"/>
      <c r="K83" s="313">
        <v>0.05</v>
      </c>
      <c r="L83" s="870">
        <f>N77*K83</f>
        <v>51.31741155242338</v>
      </c>
      <c r="M83" s="871"/>
      <c r="N83" s="57"/>
    </row>
    <row r="84" spans="1:14" ht="15" thickBot="1">
      <c r="B84" s="97" t="s">
        <v>1058</v>
      </c>
      <c r="C84" s="98"/>
      <c r="D84" s="98"/>
      <c r="E84" s="98"/>
      <c r="F84" s="98"/>
      <c r="G84" s="98"/>
      <c r="H84" s="98"/>
      <c r="I84" s="99"/>
      <c r="J84" s="100"/>
      <c r="K84" s="314">
        <v>0.05</v>
      </c>
      <c r="L84" s="872">
        <f>N77*K84</f>
        <v>51.31741155242338</v>
      </c>
      <c r="M84" s="873"/>
      <c r="N84" s="57"/>
    </row>
    <row r="85" spans="1:14" ht="15" thickBot="1">
      <c r="B85" s="836" t="s">
        <v>1037</v>
      </c>
      <c r="C85" s="837"/>
      <c r="D85" s="837"/>
      <c r="E85" s="837"/>
      <c r="F85" s="837"/>
      <c r="G85" s="837"/>
      <c r="H85" s="837"/>
      <c r="I85" s="837"/>
      <c r="J85" s="837"/>
      <c r="K85" s="837"/>
      <c r="L85" s="837"/>
      <c r="M85" s="838"/>
      <c r="N85" s="58">
        <f>L82+L83+L84</f>
        <v>307.90446931454028</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1334.252700363008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4"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0.02</v>
      </c>
      <c r="N41" s="353">
        <f>N75*M41</f>
        <v>11.348267823577778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10442.903823379133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67</v>
      </c>
      <c r="N48" s="281">
        <f>K48*M48</f>
        <v>1675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20000</v>
      </c>
      <c r="N49" s="281">
        <f>K49*M49</f>
        <v>25000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26675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40">
        <f>VLOOKUP(A58,TRANSPORTE!A5:D117,4,FALSE)</f>
        <v>1350</v>
      </c>
      <c r="M58" s="841"/>
      <c r="N58" s="296">
        <f>K58*L58</f>
        <v>1687.5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36" t="s">
        <v>1037</v>
      </c>
      <c r="C75" s="837"/>
      <c r="D75" s="837"/>
      <c r="E75" s="837"/>
      <c r="F75" s="837"/>
      <c r="G75" s="837"/>
      <c r="H75" s="837"/>
      <c r="I75" s="843"/>
      <c r="J75" s="843"/>
      <c r="K75" s="843"/>
      <c r="L75" s="843"/>
      <c r="M75" s="844"/>
      <c r="N75" s="310">
        <f>SUM(N69:N74)</f>
        <v>567.4133911788889</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39372.817214558025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7874.5634429116053</v>
      </c>
      <c r="M82" s="871"/>
      <c r="N82" s="57"/>
    </row>
    <row r="83" spans="1:14">
      <c r="B83" s="95" t="s">
        <v>1057</v>
      </c>
      <c r="C83" s="96"/>
      <c r="D83" s="96"/>
      <c r="E83" s="96"/>
      <c r="F83" s="96"/>
      <c r="G83" s="96"/>
      <c r="H83" s="96"/>
      <c r="I83" s="93"/>
      <c r="J83" s="94"/>
      <c r="K83" s="313">
        <v>0.05</v>
      </c>
      <c r="L83" s="870">
        <f>N77*K83</f>
        <v>1968.6408607279013</v>
      </c>
      <c r="M83" s="871"/>
      <c r="N83" s="57"/>
    </row>
    <row r="84" spans="1:14" ht="15" thickBot="1">
      <c r="B84" s="97" t="s">
        <v>1058</v>
      </c>
      <c r="C84" s="98"/>
      <c r="D84" s="98"/>
      <c r="E84" s="98"/>
      <c r="F84" s="98"/>
      <c r="G84" s="98"/>
      <c r="H84" s="98"/>
      <c r="I84" s="99"/>
      <c r="J84" s="100"/>
      <c r="K84" s="314">
        <v>0.05</v>
      </c>
      <c r="L84" s="872">
        <f>N77*K84</f>
        <v>1968.6408607279013</v>
      </c>
      <c r="M84" s="873"/>
      <c r="N84" s="57"/>
    </row>
    <row r="85" spans="1:14" ht="15" thickBot="1">
      <c r="B85" s="836" t="s">
        <v>1037</v>
      </c>
      <c r="C85" s="837"/>
      <c r="D85" s="837"/>
      <c r="E85" s="837"/>
      <c r="F85" s="837"/>
      <c r="G85" s="837"/>
      <c r="H85" s="837"/>
      <c r="I85" s="837"/>
      <c r="J85" s="837"/>
      <c r="K85" s="837"/>
      <c r="L85" s="837"/>
      <c r="M85" s="838"/>
      <c r="N85" s="58">
        <f>L82+L83+L84</f>
        <v>11811.845164367407</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51184.66237892543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29.25"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4550</v>
      </c>
      <c r="N48" s="281">
        <f>K48*M48</f>
        <v>4550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4550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36" t="s">
        <v>1037</v>
      </c>
      <c r="C76" s="837"/>
      <c r="D76" s="837"/>
      <c r="E76" s="837"/>
      <c r="F76" s="837"/>
      <c r="G76" s="837"/>
      <c r="H76" s="837"/>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4550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910</v>
      </c>
      <c r="M83" s="871"/>
      <c r="N83" s="57"/>
    </row>
    <row r="84" spans="1:14">
      <c r="B84" s="95" t="s">
        <v>1057</v>
      </c>
      <c r="C84" s="96"/>
      <c r="D84" s="96"/>
      <c r="E84" s="96"/>
      <c r="F84" s="96"/>
      <c r="G84" s="96"/>
      <c r="H84" s="96"/>
      <c r="I84" s="93"/>
      <c r="J84" s="94"/>
      <c r="K84" s="313">
        <v>0.05</v>
      </c>
      <c r="L84" s="870">
        <f>N78*K84</f>
        <v>227.5</v>
      </c>
      <c r="M84" s="871"/>
      <c r="N84" s="57"/>
    </row>
    <row r="85" spans="1:14" ht="15" thickBot="1">
      <c r="B85" s="97" t="s">
        <v>1058</v>
      </c>
      <c r="C85" s="98"/>
      <c r="D85" s="98"/>
      <c r="E85" s="98"/>
      <c r="F85" s="98"/>
      <c r="G85" s="98"/>
      <c r="H85" s="98"/>
      <c r="I85" s="99"/>
      <c r="J85" s="100"/>
      <c r="K85" s="314">
        <v>0.05</v>
      </c>
      <c r="L85" s="872">
        <f>N78*K85</f>
        <v>227.5</v>
      </c>
      <c r="M85" s="873"/>
      <c r="N85" s="57"/>
    </row>
    <row r="86" spans="1:14" ht="15" thickBot="1">
      <c r="B86" s="836" t="s">
        <v>1037</v>
      </c>
      <c r="C86" s="837"/>
      <c r="D86" s="837"/>
      <c r="E86" s="837"/>
      <c r="F86" s="837"/>
      <c r="G86" s="837"/>
      <c r="H86" s="837"/>
      <c r="I86" s="837"/>
      <c r="J86" s="837"/>
      <c r="K86" s="837"/>
      <c r="L86" s="837"/>
      <c r="M86" s="838"/>
      <c r="N86" s="58">
        <f>L83+L84+L85</f>
        <v>1365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13"/>
      <c r="K118" s="813"/>
      <c r="L118" s="813"/>
      <c r="M118" s="813"/>
      <c r="N118" s="814"/>
    </row>
    <row r="119" spans="2:14" ht="15.75" customHeight="1"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4480</v>
      </c>
      <c r="N48" s="281">
        <f>K48*M48</f>
        <v>4480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4480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36" t="s">
        <v>1037</v>
      </c>
      <c r="C76" s="837"/>
      <c r="D76" s="837"/>
      <c r="E76" s="837"/>
      <c r="F76" s="837"/>
      <c r="G76" s="837"/>
      <c r="H76" s="837"/>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4480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896</v>
      </c>
      <c r="M83" s="871"/>
      <c r="N83" s="57"/>
    </row>
    <row r="84" spans="1:14">
      <c r="B84" s="95" t="s">
        <v>1057</v>
      </c>
      <c r="C84" s="96"/>
      <c r="D84" s="96"/>
      <c r="E84" s="96"/>
      <c r="F84" s="96"/>
      <c r="G84" s="96"/>
      <c r="H84" s="96"/>
      <c r="I84" s="93"/>
      <c r="J84" s="94"/>
      <c r="K84" s="313">
        <v>0.05</v>
      </c>
      <c r="L84" s="870">
        <f>N78*K84</f>
        <v>224</v>
      </c>
      <c r="M84" s="871"/>
      <c r="N84" s="57"/>
    </row>
    <row r="85" spans="1:14" ht="15" thickBot="1">
      <c r="B85" s="97" t="s">
        <v>1058</v>
      </c>
      <c r="C85" s="98"/>
      <c r="D85" s="98"/>
      <c r="E85" s="98"/>
      <c r="F85" s="98"/>
      <c r="G85" s="98"/>
      <c r="H85" s="98"/>
      <c r="I85" s="99"/>
      <c r="J85" s="100"/>
      <c r="K85" s="314">
        <v>0.05</v>
      </c>
      <c r="L85" s="872">
        <f>N78*K85</f>
        <v>224</v>
      </c>
      <c r="M85" s="873"/>
      <c r="N85" s="57"/>
    </row>
    <row r="86" spans="1:14" ht="15" thickBot="1">
      <c r="B86" s="836" t="s">
        <v>1037</v>
      </c>
      <c r="C86" s="837"/>
      <c r="D86" s="837"/>
      <c r="E86" s="837"/>
      <c r="F86" s="837"/>
      <c r="G86" s="837"/>
      <c r="H86" s="837"/>
      <c r="I86" s="837"/>
      <c r="J86" s="837"/>
      <c r="K86" s="837"/>
      <c r="L86" s="837"/>
      <c r="M86" s="838"/>
      <c r="N86" s="58">
        <f>L83+L84+L85</f>
        <v>1344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25"/>
      <c r="C1" s="937"/>
      <c r="D1" s="938"/>
      <c r="E1" s="938"/>
      <c r="F1" s="938"/>
      <c r="G1" s="938"/>
      <c r="H1" s="938"/>
      <c r="I1" s="938"/>
      <c r="J1" s="939"/>
      <c r="K1" s="940" t="s">
        <v>1017</v>
      </c>
      <c r="L1" s="942" t="s">
        <v>2304</v>
      </c>
      <c r="M1" s="943"/>
      <c r="N1" s="944"/>
    </row>
    <row r="2" spans="2:14" ht="18.7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67</v>
      </c>
      <c r="N48" s="281">
        <f>K48*M48</f>
        <v>67</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4480</v>
      </c>
      <c r="N49" s="281">
        <f>K49*M49</f>
        <v>1612.8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1679.8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62" t="s">
        <v>1047</v>
      </c>
      <c r="C68" s="863"/>
      <c r="D68" s="863"/>
      <c r="E68" s="863"/>
      <c r="F68" s="863"/>
      <c r="G68" s="863"/>
      <c r="H68" s="863"/>
      <c r="I68" s="79" t="s">
        <v>1048</v>
      </c>
      <c r="J68" s="81" t="s">
        <v>1494</v>
      </c>
      <c r="K68" s="80" t="s">
        <v>1050</v>
      </c>
      <c r="L68" s="864" t="s">
        <v>1034</v>
      </c>
      <c r="M68" s="865"/>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23"/>
      <c r="C74" s="824"/>
      <c r="D74" s="824"/>
      <c r="E74" s="824"/>
      <c r="F74" s="824"/>
      <c r="G74" s="824"/>
      <c r="H74" s="824"/>
      <c r="I74" s="132"/>
      <c r="J74" s="132"/>
      <c r="K74" s="132"/>
      <c r="L74" s="924"/>
      <c r="M74" s="924"/>
      <c r="N74" s="51"/>
    </row>
    <row r="75" spans="2:15" ht="15" thickBot="1">
      <c r="B75" s="836" t="s">
        <v>1037</v>
      </c>
      <c r="C75" s="837"/>
      <c r="D75" s="837"/>
      <c r="E75" s="837"/>
      <c r="F75" s="837"/>
      <c r="G75" s="837"/>
      <c r="H75" s="837"/>
      <c r="I75" s="843"/>
      <c r="J75" s="843"/>
      <c r="K75" s="843"/>
      <c r="L75" s="843"/>
      <c r="M75" s="844"/>
      <c r="N75" s="310"/>
    </row>
    <row r="76" spans="2:15" ht="15" thickBot="1">
      <c r="B76" s="39"/>
      <c r="C76" s="40"/>
      <c r="D76" s="40"/>
      <c r="E76" s="40"/>
      <c r="F76" s="40"/>
      <c r="G76" s="40"/>
      <c r="H76" s="40"/>
      <c r="I76" s="40"/>
      <c r="J76" s="40"/>
      <c r="K76" s="40"/>
      <c r="L76" s="40"/>
      <c r="M76" s="40"/>
      <c r="N76" s="41"/>
    </row>
    <row r="77" spans="2:15" ht="15" thickBot="1">
      <c r="B77" s="836" t="s">
        <v>1051</v>
      </c>
      <c r="C77" s="837"/>
      <c r="D77" s="837"/>
      <c r="E77" s="837"/>
      <c r="F77" s="837"/>
      <c r="G77" s="837"/>
      <c r="H77" s="837"/>
      <c r="I77" s="837"/>
      <c r="J77" s="837"/>
      <c r="K77" s="837"/>
      <c r="L77" s="837"/>
      <c r="M77" s="838"/>
      <c r="N77" s="105">
        <f>N43+N53+N64+N75</f>
        <v>1679.8</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335.96000000000004</v>
      </c>
      <c r="M82" s="871"/>
      <c r="N82" s="57"/>
    </row>
    <row r="83" spans="1:14">
      <c r="B83" s="95" t="s">
        <v>1057</v>
      </c>
      <c r="C83" s="96"/>
      <c r="D83" s="96"/>
      <c r="E83" s="96"/>
      <c r="F83" s="96"/>
      <c r="G83" s="96"/>
      <c r="H83" s="96"/>
      <c r="I83" s="93"/>
      <c r="J83" s="94"/>
      <c r="K83" s="313">
        <v>0.05</v>
      </c>
      <c r="L83" s="870">
        <f>N77*K83</f>
        <v>83.990000000000009</v>
      </c>
      <c r="M83" s="871"/>
      <c r="N83" s="57"/>
    </row>
    <row r="84" spans="1:14" ht="15" thickBot="1">
      <c r="B84" s="97" t="s">
        <v>1058</v>
      </c>
      <c r="C84" s="98"/>
      <c r="D84" s="98"/>
      <c r="E84" s="98"/>
      <c r="F84" s="98"/>
      <c r="G84" s="98"/>
      <c r="H84" s="98"/>
      <c r="I84" s="99"/>
      <c r="J84" s="100"/>
      <c r="K84" s="314">
        <v>0.05</v>
      </c>
      <c r="L84" s="872">
        <f>N77*K84</f>
        <v>83.990000000000009</v>
      </c>
      <c r="M84" s="873"/>
      <c r="N84" s="57"/>
    </row>
    <row r="85" spans="1:14" ht="15" thickBot="1">
      <c r="B85" s="836" t="s">
        <v>1037</v>
      </c>
      <c r="C85" s="837"/>
      <c r="D85" s="837"/>
      <c r="E85" s="837"/>
      <c r="F85" s="837"/>
      <c r="G85" s="837"/>
      <c r="H85" s="837"/>
      <c r="I85" s="837"/>
      <c r="J85" s="837"/>
      <c r="K85" s="837"/>
      <c r="L85" s="837"/>
      <c r="M85" s="838"/>
      <c r="N85" s="58">
        <f>L82+L83+L84</f>
        <v>503.94000000000005</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2183.7399999999998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25" zoomScale="78" zoomScaleNormal="78" workbookViewId="0">
      <selection activeCell="K49" sqref="K49"/>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10437.229689467344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20000</v>
      </c>
      <c r="N48" s="281">
        <f>K48*M48</f>
        <v>25000</v>
      </c>
    </row>
    <row r="49" spans="1:14">
      <c r="A49" t="s">
        <v>845</v>
      </c>
      <c r="B49" s="49" t="str">
        <f>VLOOKUP(A49,MATERIALES!A5:D373,3,FALSE)</f>
        <v>Agua</v>
      </c>
      <c r="C49" s="290"/>
      <c r="D49" s="290"/>
      <c r="E49" s="290"/>
      <c r="F49" s="290"/>
      <c r="G49" s="290"/>
      <c r="H49" s="290"/>
      <c r="I49" s="277"/>
      <c r="J49" s="233" t="str">
        <f>VLOOKUP(A49,MATERIALES!A5:D373,2,FALSE)</f>
        <v>lt</v>
      </c>
      <c r="K49" s="660">
        <v>25</v>
      </c>
      <c r="L49" s="276"/>
      <c r="M49" s="411">
        <f>VLOOKUP(A49,MATERIALES!A5:D396,4,FALSE)</f>
        <v>67</v>
      </c>
      <c r="N49" s="281">
        <f>K49*M49</f>
        <v>1675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26675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40">
        <f>VLOOKUP(A59,TRANSPORTE!A5:D123,4,FALSE)</f>
        <v>1350</v>
      </c>
      <c r="M59" s="841"/>
      <c r="N59" s="296">
        <f>K59*L59</f>
        <v>1687.5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39367.14308064623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7873.4286161292466</v>
      </c>
      <c r="M83" s="871"/>
      <c r="N83" s="57"/>
    </row>
    <row r="84" spans="1:14">
      <c r="B84" s="95" t="s">
        <v>1057</v>
      </c>
      <c r="C84" s="96"/>
      <c r="D84" s="96"/>
      <c r="E84" s="96"/>
      <c r="F84" s="96"/>
      <c r="G84" s="96"/>
      <c r="H84" s="96"/>
      <c r="I84" s="93"/>
      <c r="J84" s="94"/>
      <c r="K84" s="313">
        <v>0.05</v>
      </c>
      <c r="L84" s="870">
        <f>N78*K84</f>
        <v>1968.3571540323117</v>
      </c>
      <c r="M84" s="871"/>
      <c r="N84" s="57"/>
    </row>
    <row r="85" spans="1:14" ht="15" thickBot="1">
      <c r="B85" s="97" t="s">
        <v>1058</v>
      </c>
      <c r="C85" s="98"/>
      <c r="D85" s="98"/>
      <c r="E85" s="98"/>
      <c r="F85" s="98"/>
      <c r="G85" s="98"/>
      <c r="H85" s="98"/>
      <c r="I85" s="99"/>
      <c r="J85" s="100"/>
      <c r="K85" s="314">
        <v>0.05</v>
      </c>
      <c r="L85" s="872">
        <f>N78*K85</f>
        <v>1968.3571540323117</v>
      </c>
      <c r="M85" s="873"/>
      <c r="N85" s="57"/>
    </row>
    <row r="86" spans="1:14" ht="15" thickBot="1">
      <c r="B86" s="836" t="s">
        <v>1037</v>
      </c>
      <c r="C86" s="837"/>
      <c r="D86" s="837"/>
      <c r="E86" s="837"/>
      <c r="F86" s="837"/>
      <c r="G86" s="837"/>
      <c r="H86" s="837"/>
      <c r="I86" s="837"/>
      <c r="J86" s="837"/>
      <c r="K86" s="837"/>
      <c r="L86" s="837"/>
      <c r="M86" s="838"/>
      <c r="N86" s="58">
        <f>L83+L84+L85</f>
        <v>11810.142924193869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51177.286004840098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43" zoomScale="78" zoomScaleNormal="78" workbookViewId="0">
      <selection activeCell="P45" sqref="P45"/>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10437.229689467344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26000</v>
      </c>
      <c r="N48" s="281">
        <f>K48*M48</f>
        <v>33800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35408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48167.64308064623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9633.5286161292461</v>
      </c>
      <c r="M83" s="871"/>
      <c r="N83" s="57"/>
    </row>
    <row r="84" spans="1:14">
      <c r="B84" s="95" t="s">
        <v>1057</v>
      </c>
      <c r="C84" s="96"/>
      <c r="D84" s="96"/>
      <c r="E84" s="96"/>
      <c r="F84" s="96"/>
      <c r="G84" s="96"/>
      <c r="H84" s="96"/>
      <c r="I84" s="93"/>
      <c r="J84" s="94"/>
      <c r="K84" s="313">
        <v>0.05</v>
      </c>
      <c r="L84" s="870">
        <f>N78*K84</f>
        <v>2408.3821540323115</v>
      </c>
      <c r="M84" s="871"/>
      <c r="N84" s="57"/>
    </row>
    <row r="85" spans="1:14" ht="15" thickBot="1">
      <c r="B85" s="97" t="s">
        <v>1058</v>
      </c>
      <c r="C85" s="98"/>
      <c r="D85" s="98"/>
      <c r="E85" s="98"/>
      <c r="F85" s="98"/>
      <c r="G85" s="98"/>
      <c r="H85" s="98"/>
      <c r="I85" s="99"/>
      <c r="J85" s="100"/>
      <c r="K85" s="314">
        <v>0.05</v>
      </c>
      <c r="L85" s="872">
        <f>N78*K85</f>
        <v>2408.3821540323115</v>
      </c>
      <c r="M85" s="873"/>
      <c r="N85" s="57"/>
    </row>
    <row r="86" spans="1:14" ht="15" thickBot="1">
      <c r="B86" s="836" t="s">
        <v>1037</v>
      </c>
      <c r="C86" s="837"/>
      <c r="D86" s="837"/>
      <c r="E86" s="837"/>
      <c r="F86" s="837"/>
      <c r="G86" s="837"/>
      <c r="H86" s="837"/>
      <c r="I86" s="837"/>
      <c r="J86" s="837"/>
      <c r="K86" s="837"/>
      <c r="L86" s="837"/>
      <c r="M86" s="838"/>
      <c r="N86" s="58">
        <f>L83+L84+L85</f>
        <v>14450.292924193869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62617.936004840099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10437.229689467344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42000</v>
      </c>
      <c r="N48" s="281">
        <f>K48*M48</f>
        <v>54600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56208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68967.643080646245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13793.52861612925</v>
      </c>
      <c r="M83" s="871"/>
      <c r="N83" s="57"/>
    </row>
    <row r="84" spans="1:14">
      <c r="B84" s="95" t="s">
        <v>1057</v>
      </c>
      <c r="C84" s="96"/>
      <c r="D84" s="96"/>
      <c r="E84" s="96"/>
      <c r="F84" s="96"/>
      <c r="G84" s="96"/>
      <c r="H84" s="96"/>
      <c r="I84" s="93"/>
      <c r="J84" s="94"/>
      <c r="K84" s="313">
        <v>0.05</v>
      </c>
      <c r="L84" s="870">
        <f>N78*K84</f>
        <v>3448.3821540323124</v>
      </c>
      <c r="M84" s="871"/>
      <c r="N84" s="57"/>
    </row>
    <row r="85" spans="1:14" ht="15" thickBot="1">
      <c r="B85" s="97" t="s">
        <v>1058</v>
      </c>
      <c r="C85" s="98"/>
      <c r="D85" s="98"/>
      <c r="E85" s="98"/>
      <c r="F85" s="98"/>
      <c r="G85" s="98"/>
      <c r="H85" s="98"/>
      <c r="I85" s="99"/>
      <c r="J85" s="100"/>
      <c r="K85" s="314">
        <v>0.05</v>
      </c>
      <c r="L85" s="872">
        <f>N78*K85</f>
        <v>3448.3821540323124</v>
      </c>
      <c r="M85" s="873"/>
      <c r="N85" s="57"/>
    </row>
    <row r="86" spans="1:14" ht="15" thickBot="1">
      <c r="B86" s="836" t="s">
        <v>1037</v>
      </c>
      <c r="C86" s="837"/>
      <c r="D86" s="837"/>
      <c r="E86" s="837"/>
      <c r="F86" s="837"/>
      <c r="G86" s="837"/>
      <c r="H86" s="837"/>
      <c r="I86" s="837"/>
      <c r="J86" s="837"/>
      <c r="K86" s="837"/>
      <c r="L86" s="837"/>
      <c r="M86" s="838"/>
      <c r="N86" s="58">
        <f>L83+L84+L85</f>
        <v>20690.292924193873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89657.936004840114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1"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10437.229689467344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46700</v>
      </c>
      <c r="N48" s="281">
        <f>K48*M48</f>
        <v>60710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62318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75077.643080646245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15015.52861612925</v>
      </c>
      <c r="M83" s="871"/>
      <c r="N83" s="57"/>
    </row>
    <row r="84" spans="1:14">
      <c r="B84" s="95" t="s">
        <v>1057</v>
      </c>
      <c r="C84" s="96"/>
      <c r="D84" s="96"/>
      <c r="E84" s="96"/>
      <c r="F84" s="96"/>
      <c r="G84" s="96"/>
      <c r="H84" s="96"/>
      <c r="I84" s="93"/>
      <c r="J84" s="94"/>
      <c r="K84" s="313">
        <v>0.05</v>
      </c>
      <c r="L84" s="870">
        <f>N78*K84</f>
        <v>3753.8821540323124</v>
      </c>
      <c r="M84" s="871"/>
      <c r="N84" s="57"/>
    </row>
    <row r="85" spans="1:14" ht="15" thickBot="1">
      <c r="B85" s="97" t="s">
        <v>1058</v>
      </c>
      <c r="C85" s="98"/>
      <c r="D85" s="98"/>
      <c r="E85" s="98"/>
      <c r="F85" s="98"/>
      <c r="G85" s="98"/>
      <c r="H85" s="98"/>
      <c r="I85" s="99"/>
      <c r="J85" s="100"/>
      <c r="K85" s="314">
        <v>0.05</v>
      </c>
      <c r="L85" s="872">
        <f>N78*K85</f>
        <v>3753.8821540323124</v>
      </c>
      <c r="M85" s="873"/>
      <c r="N85" s="57"/>
    </row>
    <row r="86" spans="1:14" ht="15" thickBot="1">
      <c r="B86" s="836" t="s">
        <v>1037</v>
      </c>
      <c r="C86" s="837"/>
      <c r="D86" s="837"/>
      <c r="E86" s="837"/>
      <c r="F86" s="837"/>
      <c r="G86" s="837"/>
      <c r="H86" s="837"/>
      <c r="I86" s="837"/>
      <c r="J86" s="837"/>
      <c r="K86" s="837"/>
      <c r="L86" s="837"/>
      <c r="M86" s="838"/>
      <c r="N86" s="58">
        <f>L83+L84+L85</f>
        <v>22523.292924193873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97600.936004840114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280">
        <v>2.5</v>
      </c>
      <c r="N36" s="281">
        <f>K36/M36</f>
        <v>5600</v>
      </c>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412"/>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0.05</v>
      </c>
      <c r="N41" s="353">
        <f>N76*M41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6366.0080780914996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26000</v>
      </c>
      <c r="N48" s="281">
        <f>K48*M48</f>
        <v>33800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35408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15320.161561829998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58849.1696399215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11769.8339279843</v>
      </c>
      <c r="M83" s="871"/>
      <c r="N83" s="57"/>
    </row>
    <row r="84" spans="1:14">
      <c r="B84" s="95" t="s">
        <v>1057</v>
      </c>
      <c r="C84" s="96"/>
      <c r="D84" s="96"/>
      <c r="E84" s="96"/>
      <c r="F84" s="96"/>
      <c r="G84" s="96"/>
      <c r="H84" s="96"/>
      <c r="I84" s="93"/>
      <c r="J84" s="94"/>
      <c r="K84" s="313">
        <v>0.05</v>
      </c>
      <c r="L84" s="870">
        <f>N78*K84</f>
        <v>2942.4584819960751</v>
      </c>
      <c r="M84" s="871"/>
      <c r="N84" s="57"/>
    </row>
    <row r="85" spans="1:14" ht="15" thickBot="1">
      <c r="B85" s="97" t="s">
        <v>1058</v>
      </c>
      <c r="C85" s="98"/>
      <c r="D85" s="98"/>
      <c r="E85" s="98"/>
      <c r="F85" s="98"/>
      <c r="G85" s="98"/>
      <c r="H85" s="98"/>
      <c r="I85" s="99"/>
      <c r="J85" s="100"/>
      <c r="K85" s="314">
        <v>0.05</v>
      </c>
      <c r="L85" s="872">
        <f>N78*K85</f>
        <v>2942.4584819960751</v>
      </c>
      <c r="M85" s="873"/>
      <c r="N85" s="57"/>
    </row>
    <row r="86" spans="1:14" ht="15" thickBot="1">
      <c r="B86" s="836" t="s">
        <v>1037</v>
      </c>
      <c r="C86" s="837"/>
      <c r="D86" s="837"/>
      <c r="E86" s="837"/>
      <c r="F86" s="837"/>
      <c r="G86" s="837"/>
      <c r="H86" s="837"/>
      <c r="I86" s="837"/>
      <c r="J86" s="837"/>
      <c r="K86" s="837"/>
      <c r="L86" s="837"/>
      <c r="M86" s="838"/>
      <c r="N86" s="58">
        <f>L83+L84+L85</f>
        <v>17654.750891976451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76503.920531897951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280">
        <v>2.5</v>
      </c>
      <c r="N36" s="281">
        <f>K36/M36</f>
        <v>5600</v>
      </c>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0.05</v>
      </c>
      <c r="N41" s="353">
        <f>N76*M41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6366.0080780914996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42000</v>
      </c>
      <c r="N48" s="281">
        <f>K48*M48</f>
        <v>54600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56208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15320.161561829998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79649.1696399215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15929.8339279843</v>
      </c>
      <c r="M83" s="871"/>
      <c r="N83" s="57"/>
    </row>
    <row r="84" spans="1:14">
      <c r="B84" s="95" t="s">
        <v>1057</v>
      </c>
      <c r="C84" s="96"/>
      <c r="D84" s="96"/>
      <c r="E84" s="96"/>
      <c r="F84" s="96"/>
      <c r="G84" s="96"/>
      <c r="H84" s="96"/>
      <c r="I84" s="93"/>
      <c r="J84" s="94"/>
      <c r="K84" s="313">
        <v>0.05</v>
      </c>
      <c r="L84" s="870">
        <f>N78*K84</f>
        <v>3982.4584819960751</v>
      </c>
      <c r="M84" s="871"/>
      <c r="N84" s="57"/>
    </row>
    <row r="85" spans="1:14" ht="15" thickBot="1">
      <c r="B85" s="97" t="s">
        <v>1058</v>
      </c>
      <c r="C85" s="98"/>
      <c r="D85" s="98"/>
      <c r="E85" s="98"/>
      <c r="F85" s="98"/>
      <c r="G85" s="98"/>
      <c r="H85" s="98"/>
      <c r="I85" s="99"/>
      <c r="J85" s="100"/>
      <c r="K85" s="314">
        <v>0.05</v>
      </c>
      <c r="L85" s="872">
        <f>N78*K85</f>
        <v>3982.4584819960751</v>
      </c>
      <c r="M85" s="873"/>
      <c r="N85" s="57"/>
    </row>
    <row r="86" spans="1:14" ht="15" thickBot="1">
      <c r="B86" s="836" t="s">
        <v>1037</v>
      </c>
      <c r="C86" s="837"/>
      <c r="D86" s="837"/>
      <c r="E86" s="837"/>
      <c r="F86" s="837"/>
      <c r="G86" s="837"/>
      <c r="H86" s="837"/>
      <c r="I86" s="837"/>
      <c r="J86" s="837"/>
      <c r="K86" s="837"/>
      <c r="L86" s="837"/>
      <c r="M86" s="838"/>
      <c r="N86" s="58">
        <f>L83+L84+L85</f>
        <v>23894.750891976451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103543.92053189795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280">
        <v>2.5</v>
      </c>
      <c r="N36" s="281">
        <f>K36/M36</f>
        <v>5600</v>
      </c>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0.05</v>
      </c>
      <c r="N41" s="353">
        <f>N76*M41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6366.0080780914996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46700</v>
      </c>
      <c r="N48" s="281">
        <f>K48*M48</f>
        <v>60710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62318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15320.161561829998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85759.1696399215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17151.833927984302</v>
      </c>
      <c r="M83" s="871"/>
      <c r="N83" s="57"/>
    </row>
    <row r="84" spans="1:14">
      <c r="B84" s="95" t="s">
        <v>1057</v>
      </c>
      <c r="C84" s="96"/>
      <c r="D84" s="96"/>
      <c r="E84" s="96"/>
      <c r="F84" s="96"/>
      <c r="G84" s="96"/>
      <c r="H84" s="96"/>
      <c r="I84" s="93"/>
      <c r="J84" s="94"/>
      <c r="K84" s="313">
        <v>0.05</v>
      </c>
      <c r="L84" s="870">
        <f>N78*K84</f>
        <v>4287.9584819960755</v>
      </c>
      <c r="M84" s="871"/>
      <c r="N84" s="57"/>
    </row>
    <row r="85" spans="1:14" ht="15" thickBot="1">
      <c r="B85" s="97" t="s">
        <v>1058</v>
      </c>
      <c r="C85" s="98"/>
      <c r="D85" s="98"/>
      <c r="E85" s="98"/>
      <c r="F85" s="98"/>
      <c r="G85" s="98"/>
      <c r="H85" s="98"/>
      <c r="I85" s="99"/>
      <c r="J85" s="100"/>
      <c r="K85" s="314">
        <v>0.05</v>
      </c>
      <c r="L85" s="872">
        <f>N78*K85</f>
        <v>4287.9584819960755</v>
      </c>
      <c r="M85" s="873"/>
      <c r="N85" s="57"/>
    </row>
    <row r="86" spans="1:14" ht="15" thickBot="1">
      <c r="B86" s="836" t="s">
        <v>1037</v>
      </c>
      <c r="C86" s="837"/>
      <c r="D86" s="837"/>
      <c r="E86" s="837"/>
      <c r="F86" s="837"/>
      <c r="G86" s="837"/>
      <c r="H86" s="837"/>
      <c r="I86" s="837"/>
      <c r="J86" s="837"/>
      <c r="K86" s="837"/>
      <c r="L86" s="837"/>
      <c r="M86" s="838"/>
      <c r="N86" s="58">
        <f>L83+L84+L85</f>
        <v>25727.750891976455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111486.92053189795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10437.229689467344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71020</v>
      </c>
      <c r="N48" s="281">
        <f>K48*M48</f>
        <v>92326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93934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106693.64308064624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21338.72861612925</v>
      </c>
      <c r="M83" s="871"/>
      <c r="N83" s="57"/>
    </row>
    <row r="84" spans="1:14">
      <c r="B84" s="95" t="s">
        <v>1057</v>
      </c>
      <c r="C84" s="96"/>
      <c r="D84" s="96"/>
      <c r="E84" s="96"/>
      <c r="F84" s="96"/>
      <c r="G84" s="96"/>
      <c r="H84" s="96"/>
      <c r="I84" s="93"/>
      <c r="J84" s="94"/>
      <c r="K84" s="313">
        <v>0.05</v>
      </c>
      <c r="L84" s="870">
        <f>N78*K84</f>
        <v>5334.6821540323126</v>
      </c>
      <c r="M84" s="871"/>
      <c r="N84" s="57"/>
    </row>
    <row r="85" spans="1:14" ht="15" thickBot="1">
      <c r="B85" s="97" t="s">
        <v>1058</v>
      </c>
      <c r="C85" s="98"/>
      <c r="D85" s="98"/>
      <c r="E85" s="98"/>
      <c r="F85" s="98"/>
      <c r="G85" s="98"/>
      <c r="H85" s="98"/>
      <c r="I85" s="99"/>
      <c r="J85" s="100"/>
      <c r="K85" s="314">
        <v>0.05</v>
      </c>
      <c r="L85" s="872">
        <f>N78*K85</f>
        <v>5334.6821540323126</v>
      </c>
      <c r="M85" s="873"/>
      <c r="N85" s="57"/>
    </row>
    <row r="86" spans="1:14" ht="15" thickBot="1">
      <c r="B86" s="836" t="s">
        <v>1037</v>
      </c>
      <c r="C86" s="837"/>
      <c r="D86" s="837"/>
      <c r="E86" s="837"/>
      <c r="F86" s="837"/>
      <c r="G86" s="837"/>
      <c r="H86" s="837"/>
      <c r="I86" s="837"/>
      <c r="J86" s="837"/>
      <c r="K86" s="837"/>
      <c r="L86" s="837"/>
      <c r="M86" s="838"/>
      <c r="N86" s="58">
        <f>L83+L84+L85</f>
        <v>32008.092924193879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138701.73600484012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10437.229689467344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88422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101181.64308064624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20236.328616129249</v>
      </c>
      <c r="M83" s="871"/>
      <c r="N83" s="57"/>
    </row>
    <row r="84" spans="1:14">
      <c r="B84" s="95" t="s">
        <v>1057</v>
      </c>
      <c r="C84" s="96"/>
      <c r="D84" s="96"/>
      <c r="E84" s="96"/>
      <c r="F84" s="96"/>
      <c r="G84" s="96"/>
      <c r="H84" s="96"/>
      <c r="I84" s="93"/>
      <c r="J84" s="94"/>
      <c r="K84" s="313">
        <v>0.05</v>
      </c>
      <c r="L84" s="870">
        <f>N78*K84</f>
        <v>5059.0821540323122</v>
      </c>
      <c r="M84" s="871"/>
      <c r="N84" s="57"/>
    </row>
    <row r="85" spans="1:14" ht="15" thickBot="1">
      <c r="B85" s="97" t="s">
        <v>1058</v>
      </c>
      <c r="C85" s="98"/>
      <c r="D85" s="98"/>
      <c r="E85" s="98"/>
      <c r="F85" s="98"/>
      <c r="G85" s="98"/>
      <c r="H85" s="98"/>
      <c r="I85" s="99"/>
      <c r="J85" s="100"/>
      <c r="K85" s="314">
        <v>0.05</v>
      </c>
      <c r="L85" s="872">
        <f>N78*K85</f>
        <v>5059.0821540323122</v>
      </c>
      <c r="M85" s="873"/>
      <c r="N85" s="57"/>
    </row>
    <row r="86" spans="1:14" ht="15" thickBot="1">
      <c r="B86" s="836" t="s">
        <v>1037</v>
      </c>
      <c r="C86" s="837"/>
      <c r="D86" s="837"/>
      <c r="E86" s="837"/>
      <c r="F86" s="837"/>
      <c r="G86" s="837"/>
      <c r="H86" s="837"/>
      <c r="I86" s="837"/>
      <c r="J86" s="837"/>
      <c r="K86" s="837"/>
      <c r="L86" s="837"/>
      <c r="M86" s="838"/>
      <c r="N86" s="58">
        <f>L83+L84+L85</f>
        <v>30354.492924193873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131536.13600484011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269</v>
      </c>
      <c r="B37" s="849" t="str">
        <f>VLOOKUP(A37,EQUIPOS!A7:D154,3,FALSE)</f>
        <v>Motoniveladora  potencia 215 HP, ancho de cuchilla 4,27 m, peso 18 ton.</v>
      </c>
      <c r="C37" s="850"/>
      <c r="D37" s="850"/>
      <c r="E37" s="850"/>
      <c r="F37" s="850"/>
      <c r="G37" s="850"/>
      <c r="H37" s="851"/>
      <c r="I37" s="276"/>
      <c r="J37" s="277"/>
      <c r="K37" s="278">
        <f>VLOOKUP(A37,EQUIPOS!A7:D164,4,FALSE)</f>
        <v>228500</v>
      </c>
      <c r="L37" s="279"/>
      <c r="M37" s="280">
        <v>45</v>
      </c>
      <c r="N37" s="281">
        <f>K37/M37</f>
        <v>5077.7777777777774</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10437.229689467344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64130</v>
      </c>
      <c r="N48" s="281">
        <f>K48*M48</f>
        <v>83369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84977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97736.643080646245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19547.328616129249</v>
      </c>
      <c r="M83" s="871"/>
      <c r="N83" s="57"/>
    </row>
    <row r="84" spans="1:14">
      <c r="B84" s="95" t="s">
        <v>1057</v>
      </c>
      <c r="C84" s="96"/>
      <c r="D84" s="96"/>
      <c r="E84" s="96"/>
      <c r="F84" s="96"/>
      <c r="G84" s="96"/>
      <c r="H84" s="96"/>
      <c r="I84" s="93"/>
      <c r="J84" s="94"/>
      <c r="K84" s="313">
        <v>0.05</v>
      </c>
      <c r="L84" s="870">
        <f>N78*K84</f>
        <v>4886.8321540323122</v>
      </c>
      <c r="M84" s="871"/>
      <c r="N84" s="57"/>
    </row>
    <row r="85" spans="1:14" ht="15" thickBot="1">
      <c r="B85" s="97" t="s">
        <v>1058</v>
      </c>
      <c r="C85" s="98"/>
      <c r="D85" s="98"/>
      <c r="E85" s="98"/>
      <c r="F85" s="98"/>
      <c r="G85" s="98"/>
      <c r="H85" s="98"/>
      <c r="I85" s="99"/>
      <c r="J85" s="100"/>
      <c r="K85" s="314">
        <v>0.05</v>
      </c>
      <c r="L85" s="872">
        <f>N78*K85</f>
        <v>4886.8321540323122</v>
      </c>
      <c r="M85" s="873"/>
      <c r="N85" s="57"/>
    </row>
    <row r="86" spans="1:14" ht="15" thickBot="1">
      <c r="B86" s="836" t="s">
        <v>1037</v>
      </c>
      <c r="C86" s="837"/>
      <c r="D86" s="837"/>
      <c r="E86" s="837"/>
      <c r="F86" s="837"/>
      <c r="G86" s="837"/>
      <c r="H86" s="837"/>
      <c r="I86" s="837"/>
      <c r="J86" s="837"/>
      <c r="K86" s="837"/>
      <c r="L86" s="837"/>
      <c r="M86" s="838"/>
      <c r="N86" s="58">
        <f>L83+L84+L85</f>
        <v>29320.992924193873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127057.63600484011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topLeftCell="A19" zoomScale="78" zoomScaleNormal="78" workbookViewId="0">
      <selection activeCell="L21" sqref="L21"/>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280">
        <v>2.5</v>
      </c>
      <c r="N36" s="281">
        <f>K36/M36</f>
        <v>5600</v>
      </c>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0.05</v>
      </c>
      <c r="N41" s="353">
        <f>N76*M41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6366.0080780914996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71020</v>
      </c>
      <c r="N48" s="281">
        <f>K48*M48</f>
        <v>92326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93934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15320.161561829998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117375.1696399215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23475.033927984303</v>
      </c>
      <c r="M83" s="871"/>
      <c r="N83" s="57"/>
    </row>
    <row r="84" spans="1:14">
      <c r="B84" s="95" t="s">
        <v>1057</v>
      </c>
      <c r="C84" s="96"/>
      <c r="D84" s="96"/>
      <c r="E84" s="96"/>
      <c r="F84" s="96"/>
      <c r="G84" s="96"/>
      <c r="H84" s="96"/>
      <c r="I84" s="93"/>
      <c r="J84" s="94"/>
      <c r="K84" s="313">
        <v>0.05</v>
      </c>
      <c r="L84" s="870">
        <f>N78*K84</f>
        <v>5868.7584819960757</v>
      </c>
      <c r="M84" s="871"/>
      <c r="N84" s="57"/>
    </row>
    <row r="85" spans="1:14" ht="15" thickBot="1">
      <c r="B85" s="97" t="s">
        <v>1058</v>
      </c>
      <c r="C85" s="98"/>
      <c r="D85" s="98"/>
      <c r="E85" s="98"/>
      <c r="F85" s="98"/>
      <c r="G85" s="98"/>
      <c r="H85" s="98"/>
      <c r="I85" s="99"/>
      <c r="J85" s="100"/>
      <c r="K85" s="314">
        <v>0.05</v>
      </c>
      <c r="L85" s="872">
        <f>N78*K85</f>
        <v>5868.7584819960757</v>
      </c>
      <c r="M85" s="873"/>
      <c r="N85" s="57"/>
    </row>
    <row r="86" spans="1:14" ht="15" thickBot="1">
      <c r="B86" s="836" t="s">
        <v>1037</v>
      </c>
      <c r="C86" s="837"/>
      <c r="D86" s="837"/>
      <c r="E86" s="837"/>
      <c r="F86" s="837"/>
      <c r="G86" s="837"/>
      <c r="H86" s="837"/>
      <c r="I86" s="837"/>
      <c r="J86" s="837"/>
      <c r="K86" s="837"/>
      <c r="L86" s="837"/>
      <c r="M86" s="838"/>
      <c r="N86" s="58">
        <f>L83+L84+L85</f>
        <v>35212.550891976454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152587.72053189797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280">
        <v>2.5</v>
      </c>
      <c r="N36" s="281">
        <f>K36/M36</f>
        <v>5600</v>
      </c>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0.05</v>
      </c>
      <c r="N41" s="353">
        <f>N76*M41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6366.0080780914996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88422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15320.161561829998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111863.1696399215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22372.633927984301</v>
      </c>
      <c r="M83" s="871"/>
      <c r="N83" s="57"/>
    </row>
    <row r="84" spans="1:14">
      <c r="B84" s="95" t="s">
        <v>1057</v>
      </c>
      <c r="C84" s="96"/>
      <c r="D84" s="96"/>
      <c r="E84" s="96"/>
      <c r="F84" s="96"/>
      <c r="G84" s="96"/>
      <c r="H84" s="96"/>
      <c r="I84" s="93"/>
      <c r="J84" s="94"/>
      <c r="K84" s="313">
        <v>0.05</v>
      </c>
      <c r="L84" s="870">
        <f>N78*K84</f>
        <v>5593.1584819960754</v>
      </c>
      <c r="M84" s="871"/>
      <c r="N84" s="57"/>
    </row>
    <row r="85" spans="1:14" ht="15" thickBot="1">
      <c r="B85" s="97" t="s">
        <v>1058</v>
      </c>
      <c r="C85" s="98"/>
      <c r="D85" s="98"/>
      <c r="E85" s="98"/>
      <c r="F85" s="98"/>
      <c r="G85" s="98"/>
      <c r="H85" s="98"/>
      <c r="I85" s="99"/>
      <c r="J85" s="100"/>
      <c r="K85" s="314">
        <v>0.05</v>
      </c>
      <c r="L85" s="872">
        <f>N78*K85</f>
        <v>5593.1584819960754</v>
      </c>
      <c r="M85" s="873"/>
      <c r="N85" s="57"/>
    </row>
    <row r="86" spans="1:14" ht="15" thickBot="1">
      <c r="B86" s="836" t="s">
        <v>1037</v>
      </c>
      <c r="C86" s="837"/>
      <c r="D86" s="837"/>
      <c r="E86" s="837"/>
      <c r="F86" s="837"/>
      <c r="G86" s="837"/>
      <c r="H86" s="837"/>
      <c r="I86" s="837"/>
      <c r="J86" s="837"/>
      <c r="K86" s="837"/>
      <c r="L86" s="837"/>
      <c r="M86" s="838"/>
      <c r="N86" s="58">
        <f>L83+L84+L85</f>
        <v>33558.950891976456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145422.12053189796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280">
        <v>2.5</v>
      </c>
      <c r="N36" s="281">
        <f>K36/M36</f>
        <v>5600</v>
      </c>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0.05</v>
      </c>
      <c r="N41" s="353">
        <f>N76*M41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6366.0080780914996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64130</v>
      </c>
      <c r="N48" s="281">
        <f>K48*M48</f>
        <v>83369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67</v>
      </c>
      <c r="N49" s="281">
        <f>K49*M49</f>
        <v>1608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84977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15320.161561829998</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108418.1696399215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21683.633927984301</v>
      </c>
      <c r="M83" s="871"/>
      <c r="N83" s="57"/>
    </row>
    <row r="84" spans="1:14">
      <c r="B84" s="95" t="s">
        <v>1057</v>
      </c>
      <c r="C84" s="96"/>
      <c r="D84" s="96"/>
      <c r="E84" s="96"/>
      <c r="F84" s="96"/>
      <c r="G84" s="96"/>
      <c r="H84" s="96"/>
      <c r="I84" s="93"/>
      <c r="J84" s="94"/>
      <c r="K84" s="313">
        <v>0.05</v>
      </c>
      <c r="L84" s="870">
        <f>N78*K84</f>
        <v>5420.9084819960754</v>
      </c>
      <c r="M84" s="871"/>
      <c r="N84" s="57"/>
    </row>
    <row r="85" spans="1:14" ht="15" thickBot="1">
      <c r="B85" s="97" t="s">
        <v>1058</v>
      </c>
      <c r="C85" s="98"/>
      <c r="D85" s="98"/>
      <c r="E85" s="98"/>
      <c r="F85" s="98"/>
      <c r="G85" s="98"/>
      <c r="H85" s="98"/>
      <c r="I85" s="99"/>
      <c r="J85" s="100"/>
      <c r="K85" s="314">
        <v>0.05</v>
      </c>
      <c r="L85" s="872">
        <f>N78*K85</f>
        <v>5420.9084819960754</v>
      </c>
      <c r="M85" s="873"/>
      <c r="N85" s="57"/>
    </row>
    <row r="86" spans="1:14" ht="15" thickBot="1">
      <c r="B86" s="836" t="s">
        <v>1037</v>
      </c>
      <c r="C86" s="837"/>
      <c r="D86" s="837"/>
      <c r="E86" s="837"/>
      <c r="F86" s="837"/>
      <c r="G86" s="837"/>
      <c r="H86" s="837"/>
      <c r="I86" s="837"/>
      <c r="J86" s="837"/>
      <c r="K86" s="837"/>
      <c r="L86" s="837"/>
      <c r="M86" s="838"/>
      <c r="N86" s="58">
        <f>L83+L84+L85</f>
        <v>32525.450891976456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140943.62053189796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30</v>
      </c>
      <c r="N36" s="281">
        <f>K36/M36</f>
        <v>3707.0666666666666</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30</v>
      </c>
      <c r="N37" s="281">
        <f>K37/M37</f>
        <v>5833.333333333333</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30</v>
      </c>
      <c r="N38" s="281">
        <f>K38/M38</f>
        <v>4633.333333333333</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8.5112008676833337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14182.244534201018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71020</v>
      </c>
      <c r="N48" s="281">
        <f>K48*M48</f>
        <v>88775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88775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40">
        <f>VLOOKUP(A59,TRANSPORTE!A5:D123,4,FALSE)</f>
        <v>1350</v>
      </c>
      <c r="M59" s="841"/>
      <c r="N59" s="296">
        <f>K59*L59</f>
        <v>1687.5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851.12008676833329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105495.86462096935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21099.172924193874</v>
      </c>
      <c r="M83" s="871"/>
      <c r="N83" s="57"/>
    </row>
    <row r="84" spans="1:14">
      <c r="B84" s="95" t="s">
        <v>1057</v>
      </c>
      <c r="C84" s="96"/>
      <c r="D84" s="96"/>
      <c r="E84" s="96"/>
      <c r="F84" s="96"/>
      <c r="G84" s="96"/>
      <c r="H84" s="96"/>
      <c r="I84" s="93"/>
      <c r="J84" s="94"/>
      <c r="K84" s="313">
        <v>0.05</v>
      </c>
      <c r="L84" s="870">
        <f>N78*K84</f>
        <v>5274.7932310484684</v>
      </c>
      <c r="M84" s="871"/>
      <c r="N84" s="57"/>
    </row>
    <row r="85" spans="1:14" ht="15" thickBot="1">
      <c r="B85" s="97" t="s">
        <v>1058</v>
      </c>
      <c r="C85" s="98"/>
      <c r="D85" s="98"/>
      <c r="E85" s="98"/>
      <c r="F85" s="98"/>
      <c r="G85" s="98"/>
      <c r="H85" s="98"/>
      <c r="I85" s="99"/>
      <c r="J85" s="100"/>
      <c r="K85" s="314">
        <v>0.05</v>
      </c>
      <c r="L85" s="872">
        <f>N78*K85</f>
        <v>5274.7932310484684</v>
      </c>
      <c r="M85" s="873"/>
      <c r="N85" s="57"/>
    </row>
    <row r="86" spans="1:14" ht="15" thickBot="1">
      <c r="B86" s="836" t="s">
        <v>1037</v>
      </c>
      <c r="C86" s="837"/>
      <c r="D86" s="837"/>
      <c r="E86" s="837"/>
      <c r="F86" s="837"/>
      <c r="G86" s="837"/>
      <c r="H86" s="837"/>
      <c r="I86" s="837"/>
      <c r="J86" s="837"/>
      <c r="K86" s="837"/>
      <c r="L86" s="837"/>
      <c r="M86" s="838"/>
      <c r="N86" s="58">
        <f>L83+L84+L85</f>
        <v>31648.759386290811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137144.62400726016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30</v>
      </c>
      <c r="N36" s="281">
        <f>K36/M36</f>
        <v>3707.0666666666666</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30</v>
      </c>
      <c r="N37" s="281">
        <f>K37/M37</f>
        <v>5833.333333333333</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30</v>
      </c>
      <c r="N38" s="281">
        <f>K38/M38</f>
        <v>4633.333333333333</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8.5112008676833337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14182.244534201018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64130</v>
      </c>
      <c r="N48" s="281">
        <f>K48*M48</f>
        <v>80162.5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80162.5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40">
        <f>VLOOKUP(A59,TRANSPORTE!A5:D123,4,FALSE)</f>
        <v>1350</v>
      </c>
      <c r="M59" s="841"/>
      <c r="N59" s="296">
        <f>K59*L59</f>
        <v>1687.5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851.12008676833329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96883.364620969354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19376.67292419387</v>
      </c>
      <c r="M83" s="871"/>
      <c r="N83" s="57"/>
    </row>
    <row r="84" spans="1:14">
      <c r="B84" s="95" t="s">
        <v>1057</v>
      </c>
      <c r="C84" s="96"/>
      <c r="D84" s="96"/>
      <c r="E84" s="96"/>
      <c r="F84" s="96"/>
      <c r="G84" s="96"/>
      <c r="H84" s="96"/>
      <c r="I84" s="93"/>
      <c r="J84" s="94"/>
      <c r="K84" s="313">
        <v>0.05</v>
      </c>
      <c r="L84" s="870">
        <f>N78*K84</f>
        <v>4844.1682310484675</v>
      </c>
      <c r="M84" s="871"/>
      <c r="N84" s="57"/>
    </row>
    <row r="85" spans="1:14" ht="15" thickBot="1">
      <c r="B85" s="97" t="s">
        <v>1058</v>
      </c>
      <c r="C85" s="98"/>
      <c r="D85" s="98"/>
      <c r="E85" s="98"/>
      <c r="F85" s="98"/>
      <c r="G85" s="98"/>
      <c r="H85" s="98"/>
      <c r="I85" s="99"/>
      <c r="J85" s="100"/>
      <c r="K85" s="314">
        <v>0.05</v>
      </c>
      <c r="L85" s="872">
        <f>N78*K85</f>
        <v>4844.1682310484675</v>
      </c>
      <c r="M85" s="873"/>
      <c r="N85" s="57"/>
    </row>
    <row r="86" spans="1:14" ht="15" thickBot="1">
      <c r="B86" s="836" t="s">
        <v>1037</v>
      </c>
      <c r="C86" s="837"/>
      <c r="D86" s="837"/>
      <c r="E86" s="837"/>
      <c r="F86" s="837"/>
      <c r="G86" s="837"/>
      <c r="H86" s="837"/>
      <c r="I86" s="837"/>
      <c r="J86" s="837"/>
      <c r="K86" s="837"/>
      <c r="L86" s="837"/>
      <c r="M86" s="838"/>
      <c r="N86" s="58">
        <f>L83+L84+L85</f>
        <v>29065.009386290807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125948.37400726016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30</v>
      </c>
      <c r="N36" s="281">
        <f>K36/M36</f>
        <v>3707.0666666666666</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30</v>
      </c>
      <c r="N37" s="281">
        <f>K37/M37</f>
        <v>5833.333333333333</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30</v>
      </c>
      <c r="N38" s="281">
        <f>K38/M38</f>
        <v>4633.333333333333</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8.5112008676833337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14182.244534201018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64130</v>
      </c>
      <c r="N48" s="281">
        <f>K48*M48</f>
        <v>80162.5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80162.5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40">
        <f>VLOOKUP(A59,TRANSPORTE!A5:D123,4,FALSE)</f>
        <v>1350</v>
      </c>
      <c r="M59" s="841"/>
      <c r="N59" s="296">
        <f>K59*L59</f>
        <v>1687.5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851.12008676833329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96883.364620969354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19376.67292419387</v>
      </c>
      <c r="M83" s="871"/>
      <c r="N83" s="57"/>
    </row>
    <row r="84" spans="1:14">
      <c r="B84" s="95" t="s">
        <v>1057</v>
      </c>
      <c r="C84" s="96"/>
      <c r="D84" s="96"/>
      <c r="E84" s="96"/>
      <c r="F84" s="96"/>
      <c r="G84" s="96"/>
      <c r="H84" s="96"/>
      <c r="I84" s="93"/>
      <c r="J84" s="94"/>
      <c r="K84" s="313">
        <v>0.05</v>
      </c>
      <c r="L84" s="870">
        <f>N78*K84</f>
        <v>4844.1682310484675</v>
      </c>
      <c r="M84" s="871"/>
      <c r="N84" s="57"/>
    </row>
    <row r="85" spans="1:14" ht="15" thickBot="1">
      <c r="B85" s="97" t="s">
        <v>1058</v>
      </c>
      <c r="C85" s="98"/>
      <c r="D85" s="98"/>
      <c r="E85" s="98"/>
      <c r="F85" s="98"/>
      <c r="G85" s="98"/>
      <c r="H85" s="98"/>
      <c r="I85" s="99"/>
      <c r="J85" s="100"/>
      <c r="K85" s="314">
        <v>0.05</v>
      </c>
      <c r="L85" s="872">
        <f>N78*K85</f>
        <v>4844.1682310484675</v>
      </c>
      <c r="M85" s="873"/>
      <c r="N85" s="57"/>
    </row>
    <row r="86" spans="1:14" ht="15" thickBot="1">
      <c r="B86" s="836" t="s">
        <v>1037</v>
      </c>
      <c r="C86" s="837"/>
      <c r="D86" s="837"/>
      <c r="E86" s="837"/>
      <c r="F86" s="837"/>
      <c r="G86" s="837"/>
      <c r="H86" s="837"/>
      <c r="I86" s="837"/>
      <c r="J86" s="837"/>
      <c r="K86" s="837"/>
      <c r="L86" s="837"/>
      <c r="M86" s="838"/>
      <c r="N86" s="58">
        <f>L83+L84+L85</f>
        <v>29065.009386290807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125948.37400726016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71020</v>
      </c>
      <c r="N48" s="281">
        <f>K48*M48</f>
        <v>92326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350</v>
      </c>
      <c r="N49" s="281">
        <f>K49*M49</f>
        <v>31500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123826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135396.75419175733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27079.350838351467</v>
      </c>
      <c r="M83" s="871"/>
      <c r="N83" s="57"/>
    </row>
    <row r="84" spans="1:14">
      <c r="B84" s="95" t="s">
        <v>1057</v>
      </c>
      <c r="C84" s="96"/>
      <c r="D84" s="96"/>
      <c r="E84" s="96"/>
      <c r="F84" s="96"/>
      <c r="G84" s="96"/>
      <c r="H84" s="96"/>
      <c r="I84" s="93"/>
      <c r="J84" s="94"/>
      <c r="K84" s="313">
        <v>0.05</v>
      </c>
      <c r="L84" s="870">
        <f>N78*K84</f>
        <v>6769.8377095878668</v>
      </c>
      <c r="M84" s="871"/>
      <c r="N84" s="57"/>
    </row>
    <row r="85" spans="1:14" ht="15" thickBot="1">
      <c r="B85" s="97" t="s">
        <v>1058</v>
      </c>
      <c r="C85" s="98"/>
      <c r="D85" s="98"/>
      <c r="E85" s="98"/>
      <c r="F85" s="98"/>
      <c r="G85" s="98"/>
      <c r="H85" s="98"/>
      <c r="I85" s="99"/>
      <c r="J85" s="100"/>
      <c r="K85" s="314">
        <v>0.05</v>
      </c>
      <c r="L85" s="872">
        <f>N78*K85</f>
        <v>6769.8377095878668</v>
      </c>
      <c r="M85" s="873"/>
      <c r="N85" s="57"/>
    </row>
    <row r="86" spans="1:14" ht="15" thickBot="1">
      <c r="B86" s="836" t="s">
        <v>1037</v>
      </c>
      <c r="C86" s="837"/>
      <c r="D86" s="837"/>
      <c r="E86" s="837"/>
      <c r="F86" s="837"/>
      <c r="G86" s="837"/>
      <c r="H86" s="837"/>
      <c r="I86" s="837"/>
      <c r="J86" s="837"/>
      <c r="K86" s="837"/>
      <c r="L86" s="837"/>
      <c r="M86" s="838"/>
      <c r="N86" s="58">
        <f>L83+L84+L85</f>
        <v>40619.026257527199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176015.78044928453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350</v>
      </c>
      <c r="N49" s="281">
        <f>K49*M49</f>
        <v>31500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118314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129884.75419175735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25976.950838351473</v>
      </c>
      <c r="M83" s="871"/>
      <c r="N83" s="57"/>
    </row>
    <row r="84" spans="1:14">
      <c r="B84" s="95" t="s">
        <v>1057</v>
      </c>
      <c r="C84" s="96"/>
      <c r="D84" s="96"/>
      <c r="E84" s="96"/>
      <c r="F84" s="96"/>
      <c r="G84" s="96"/>
      <c r="H84" s="96"/>
      <c r="I84" s="93"/>
      <c r="J84" s="94"/>
      <c r="K84" s="313">
        <v>0.05</v>
      </c>
      <c r="L84" s="870">
        <f>N78*K84</f>
        <v>6494.2377095878683</v>
      </c>
      <c r="M84" s="871"/>
      <c r="N84" s="57"/>
    </row>
    <row r="85" spans="1:14" ht="15" thickBot="1">
      <c r="B85" s="97" t="s">
        <v>1058</v>
      </c>
      <c r="C85" s="98"/>
      <c r="D85" s="98"/>
      <c r="E85" s="98"/>
      <c r="F85" s="98"/>
      <c r="G85" s="98"/>
      <c r="H85" s="98"/>
      <c r="I85" s="99"/>
      <c r="J85" s="100"/>
      <c r="K85" s="314">
        <v>0.05</v>
      </c>
      <c r="L85" s="872">
        <f>N78*K85</f>
        <v>6494.2377095878683</v>
      </c>
      <c r="M85" s="873"/>
      <c r="N85" s="57"/>
    </row>
    <row r="86" spans="1:14" ht="15" thickBot="1">
      <c r="B86" s="836" t="s">
        <v>1037</v>
      </c>
      <c r="C86" s="837"/>
      <c r="D86" s="837"/>
      <c r="E86" s="837"/>
      <c r="F86" s="837"/>
      <c r="G86" s="837"/>
      <c r="H86" s="837"/>
      <c r="I86" s="837"/>
      <c r="J86" s="837"/>
      <c r="K86" s="837"/>
      <c r="L86" s="837"/>
      <c r="M86" s="838"/>
      <c r="N86" s="58">
        <f>L83+L84+L85</f>
        <v>38965.426257527208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168850.18044928455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71020</v>
      </c>
      <c r="N48" s="281">
        <f>K48*M48</f>
        <v>92326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350</v>
      </c>
      <c r="N49" s="281">
        <f>K49*M49</f>
        <v>31500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123826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135396.75419175733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27079.350838351467</v>
      </c>
      <c r="M83" s="871"/>
      <c r="N83" s="57"/>
    </row>
    <row r="84" spans="1:14">
      <c r="B84" s="95" t="s">
        <v>1057</v>
      </c>
      <c r="C84" s="96"/>
      <c r="D84" s="96"/>
      <c r="E84" s="96"/>
      <c r="F84" s="96"/>
      <c r="G84" s="96"/>
      <c r="H84" s="96"/>
      <c r="I84" s="93"/>
      <c r="J84" s="94"/>
      <c r="K84" s="313">
        <v>0.05</v>
      </c>
      <c r="L84" s="870">
        <f>N78*K84</f>
        <v>6769.8377095878668</v>
      </c>
      <c r="M84" s="871"/>
      <c r="N84" s="57"/>
    </row>
    <row r="85" spans="1:14" ht="15" thickBot="1">
      <c r="B85" s="97" t="s">
        <v>1058</v>
      </c>
      <c r="C85" s="98"/>
      <c r="D85" s="98"/>
      <c r="E85" s="98"/>
      <c r="F85" s="98"/>
      <c r="G85" s="98"/>
      <c r="H85" s="98"/>
      <c r="I85" s="99"/>
      <c r="J85" s="100"/>
      <c r="K85" s="314">
        <v>0.05</v>
      </c>
      <c r="L85" s="872">
        <f>N78*K85</f>
        <v>6769.8377095878668</v>
      </c>
      <c r="M85" s="873"/>
      <c r="N85" s="57"/>
    </row>
    <row r="86" spans="1:14" ht="15" thickBot="1">
      <c r="B86" s="836" t="s">
        <v>1037</v>
      </c>
      <c r="C86" s="837"/>
      <c r="D86" s="837"/>
      <c r="E86" s="837"/>
      <c r="F86" s="837"/>
      <c r="G86" s="837"/>
      <c r="H86" s="837"/>
      <c r="I86" s="837"/>
      <c r="J86" s="837"/>
      <c r="K86" s="837"/>
      <c r="L86" s="837"/>
      <c r="M86" s="838"/>
      <c r="N86" s="58">
        <f>L83+L84+L85</f>
        <v>40619.026257527199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176015.78044928453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350</v>
      </c>
      <c r="N49" s="281">
        <f>K49*M49</f>
        <v>31500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118314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129884.75419175735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25976.950838351473</v>
      </c>
      <c r="M83" s="871"/>
      <c r="N83" s="57"/>
    </row>
    <row r="84" spans="1:14">
      <c r="B84" s="95" t="s">
        <v>1057</v>
      </c>
      <c r="C84" s="96"/>
      <c r="D84" s="96"/>
      <c r="E84" s="96"/>
      <c r="F84" s="96"/>
      <c r="G84" s="96"/>
      <c r="H84" s="96"/>
      <c r="I84" s="93"/>
      <c r="J84" s="94"/>
      <c r="K84" s="313">
        <v>0.05</v>
      </c>
      <c r="L84" s="870">
        <f>N78*K84</f>
        <v>6494.2377095878683</v>
      </c>
      <c r="M84" s="871"/>
      <c r="N84" s="57"/>
    </row>
    <row r="85" spans="1:14" ht="15" thickBot="1">
      <c r="B85" s="97" t="s">
        <v>1058</v>
      </c>
      <c r="C85" s="98"/>
      <c r="D85" s="98"/>
      <c r="E85" s="98"/>
      <c r="F85" s="98"/>
      <c r="G85" s="98"/>
      <c r="H85" s="98"/>
      <c r="I85" s="99"/>
      <c r="J85" s="100"/>
      <c r="K85" s="314">
        <v>0.05</v>
      </c>
      <c r="L85" s="872">
        <f>N78*K85</f>
        <v>6494.2377095878683</v>
      </c>
      <c r="M85" s="873"/>
      <c r="N85" s="57"/>
    </row>
    <row r="86" spans="1:14" ht="15" thickBot="1">
      <c r="B86" s="836" t="s">
        <v>1037</v>
      </c>
      <c r="C86" s="837"/>
      <c r="D86" s="837"/>
      <c r="E86" s="837"/>
      <c r="F86" s="837"/>
      <c r="G86" s="837"/>
      <c r="H86" s="837"/>
      <c r="I86" s="837"/>
      <c r="J86" s="837"/>
      <c r="K86" s="837"/>
      <c r="L86" s="837"/>
      <c r="M86" s="838"/>
      <c r="N86" s="58">
        <f>L83+L84+L85</f>
        <v>38965.426257527208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168850.18044928455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71020</v>
      </c>
      <c r="N48" s="281">
        <f>K48*M48</f>
        <v>92326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92326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103896.75419175735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20779.350838351471</v>
      </c>
      <c r="M83" s="871"/>
      <c r="N83" s="57"/>
    </row>
    <row r="84" spans="1:14">
      <c r="B84" s="95" t="s">
        <v>1057</v>
      </c>
      <c r="C84" s="96"/>
      <c r="D84" s="96"/>
      <c r="E84" s="96"/>
      <c r="F84" s="96"/>
      <c r="G84" s="96"/>
      <c r="H84" s="96"/>
      <c r="I84" s="93"/>
      <c r="J84" s="94"/>
      <c r="K84" s="313">
        <v>0.05</v>
      </c>
      <c r="L84" s="870">
        <f>N78*K84</f>
        <v>5194.8377095878677</v>
      </c>
      <c r="M84" s="871"/>
      <c r="N84" s="57"/>
    </row>
    <row r="85" spans="1:14" ht="15" thickBot="1">
      <c r="B85" s="97" t="s">
        <v>1058</v>
      </c>
      <c r="C85" s="98"/>
      <c r="D85" s="98"/>
      <c r="E85" s="98"/>
      <c r="F85" s="98"/>
      <c r="G85" s="98"/>
      <c r="H85" s="98"/>
      <c r="I85" s="99"/>
      <c r="J85" s="100"/>
      <c r="K85" s="314">
        <v>0.05</v>
      </c>
      <c r="L85" s="872">
        <f>N78*K85</f>
        <v>5194.8377095878677</v>
      </c>
      <c r="M85" s="873"/>
      <c r="N85" s="57"/>
    </row>
    <row r="86" spans="1:14" ht="15" thickBot="1">
      <c r="B86" s="836" t="s">
        <v>1037</v>
      </c>
      <c r="C86" s="837"/>
      <c r="D86" s="837"/>
      <c r="E86" s="837"/>
      <c r="F86" s="837"/>
      <c r="G86" s="837"/>
      <c r="H86" s="837"/>
      <c r="I86" s="837"/>
      <c r="J86" s="837"/>
      <c r="K86" s="837"/>
      <c r="L86" s="837"/>
      <c r="M86" s="838"/>
      <c r="N86" s="58">
        <f>L83+L84+L85</f>
        <v>31169.026257527206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135065.78044928456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86814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98384.754191757354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19676.950838351473</v>
      </c>
      <c r="M83" s="871"/>
      <c r="N83" s="57"/>
    </row>
    <row r="84" spans="1:14">
      <c r="B84" s="95" t="s">
        <v>1057</v>
      </c>
      <c r="C84" s="96"/>
      <c r="D84" s="96"/>
      <c r="E84" s="96"/>
      <c r="F84" s="96"/>
      <c r="G84" s="96"/>
      <c r="H84" s="96"/>
      <c r="I84" s="93"/>
      <c r="J84" s="94"/>
      <c r="K84" s="313">
        <v>0.05</v>
      </c>
      <c r="L84" s="870">
        <f>N78*K84</f>
        <v>4919.2377095878683</v>
      </c>
      <c r="M84" s="871"/>
      <c r="N84" s="57"/>
    </row>
    <row r="85" spans="1:14" ht="15" thickBot="1">
      <c r="B85" s="97" t="s">
        <v>1058</v>
      </c>
      <c r="C85" s="98"/>
      <c r="D85" s="98"/>
      <c r="E85" s="98"/>
      <c r="F85" s="98"/>
      <c r="G85" s="98"/>
      <c r="H85" s="98"/>
      <c r="I85" s="99"/>
      <c r="J85" s="100"/>
      <c r="K85" s="314">
        <v>0.05</v>
      </c>
      <c r="L85" s="872">
        <f>N78*K85</f>
        <v>4919.2377095878683</v>
      </c>
      <c r="M85" s="873"/>
      <c r="N85" s="57"/>
    </row>
    <row r="86" spans="1:14" ht="15" thickBot="1">
      <c r="B86" s="836" t="s">
        <v>1037</v>
      </c>
      <c r="C86" s="837"/>
      <c r="D86" s="837"/>
      <c r="E86" s="837"/>
      <c r="F86" s="837"/>
      <c r="G86" s="837"/>
      <c r="H86" s="837"/>
      <c r="I86" s="837"/>
      <c r="J86" s="837"/>
      <c r="K86" s="837"/>
      <c r="L86" s="837"/>
      <c r="M86" s="838"/>
      <c r="N86" s="58">
        <f>L83+L84+L85</f>
        <v>29515.426257527211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127900.18044928457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71020</v>
      </c>
      <c r="N48" s="281">
        <f>K48*M48</f>
        <v>92326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92326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103896.75419175735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20779.350838351471</v>
      </c>
      <c r="M83" s="871"/>
      <c r="N83" s="57"/>
    </row>
    <row r="84" spans="1:14">
      <c r="B84" s="95" t="s">
        <v>1057</v>
      </c>
      <c r="C84" s="96"/>
      <c r="D84" s="96"/>
      <c r="E84" s="96"/>
      <c r="F84" s="96"/>
      <c r="G84" s="96"/>
      <c r="H84" s="96"/>
      <c r="I84" s="93"/>
      <c r="J84" s="94"/>
      <c r="K84" s="313">
        <v>0.05</v>
      </c>
      <c r="L84" s="870">
        <f>N78*K84</f>
        <v>5194.8377095878677</v>
      </c>
      <c r="M84" s="871"/>
      <c r="N84" s="57"/>
    </row>
    <row r="85" spans="1:14" ht="15" thickBot="1">
      <c r="B85" s="97" t="s">
        <v>1058</v>
      </c>
      <c r="C85" s="98"/>
      <c r="D85" s="98"/>
      <c r="E85" s="98"/>
      <c r="F85" s="98"/>
      <c r="G85" s="98"/>
      <c r="H85" s="98"/>
      <c r="I85" s="99"/>
      <c r="J85" s="100"/>
      <c r="K85" s="314">
        <v>0.05</v>
      </c>
      <c r="L85" s="872">
        <f>N78*K85</f>
        <v>5194.8377095878677</v>
      </c>
      <c r="M85" s="873"/>
      <c r="N85" s="57"/>
    </row>
    <row r="86" spans="1:14" ht="15" thickBot="1">
      <c r="B86" s="836" t="s">
        <v>1037</v>
      </c>
      <c r="C86" s="837"/>
      <c r="D86" s="837"/>
      <c r="E86" s="837"/>
      <c r="F86" s="837"/>
      <c r="G86" s="837"/>
      <c r="H86" s="837"/>
      <c r="I86" s="837"/>
      <c r="J86" s="837"/>
      <c r="K86" s="837"/>
      <c r="L86" s="837"/>
      <c r="M86" s="838"/>
      <c r="N86" s="58">
        <f>L83+L84+L85</f>
        <v>31169.026257527206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135065.78044928456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86814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98384.754191757354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19676.950838351473</v>
      </c>
      <c r="M83" s="871"/>
      <c r="N83" s="57"/>
    </row>
    <row r="84" spans="1:14">
      <c r="B84" s="95" t="s">
        <v>1057</v>
      </c>
      <c r="C84" s="96"/>
      <c r="D84" s="96"/>
      <c r="E84" s="96"/>
      <c r="F84" s="96"/>
      <c r="G84" s="96"/>
      <c r="H84" s="96"/>
      <c r="I84" s="93"/>
      <c r="J84" s="94"/>
      <c r="K84" s="313">
        <v>0.05</v>
      </c>
      <c r="L84" s="870">
        <f>N78*K84</f>
        <v>4919.2377095878683</v>
      </c>
      <c r="M84" s="871"/>
      <c r="N84" s="57"/>
    </row>
    <row r="85" spans="1:14" ht="15" thickBot="1">
      <c r="B85" s="97" t="s">
        <v>1058</v>
      </c>
      <c r="C85" s="98"/>
      <c r="D85" s="98"/>
      <c r="E85" s="98"/>
      <c r="F85" s="98"/>
      <c r="G85" s="98"/>
      <c r="H85" s="98"/>
      <c r="I85" s="99"/>
      <c r="J85" s="100"/>
      <c r="K85" s="314">
        <v>0.05</v>
      </c>
      <c r="L85" s="872">
        <f>N78*K85</f>
        <v>4919.2377095878683</v>
      </c>
      <c r="M85" s="873"/>
      <c r="N85" s="57"/>
    </row>
    <row r="86" spans="1:14" ht="15" thickBot="1">
      <c r="B86" s="836" t="s">
        <v>1037</v>
      </c>
      <c r="C86" s="837"/>
      <c r="D86" s="837"/>
      <c r="E86" s="837"/>
      <c r="F86" s="837"/>
      <c r="G86" s="837"/>
      <c r="H86" s="837"/>
      <c r="I86" s="837"/>
      <c r="J86" s="837"/>
      <c r="K86" s="837"/>
      <c r="L86" s="837"/>
      <c r="M86" s="838"/>
      <c r="N86" s="58">
        <f>L83+L84+L85</f>
        <v>29515.426257527211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127900.18044928457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350</v>
      </c>
      <c r="N48" s="281">
        <f>K48*M48</f>
        <v>350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36" t="s">
        <v>1037</v>
      </c>
      <c r="C76" s="837"/>
      <c r="D76" s="837"/>
      <c r="E76" s="837"/>
      <c r="F76" s="837"/>
      <c r="G76" s="837"/>
      <c r="H76" s="837"/>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350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70</v>
      </c>
      <c r="M83" s="871"/>
      <c r="N83" s="57"/>
    </row>
    <row r="84" spans="1:14">
      <c r="B84" s="95" t="s">
        <v>1057</v>
      </c>
      <c r="C84" s="96"/>
      <c r="D84" s="96"/>
      <c r="E84" s="96"/>
      <c r="F84" s="96"/>
      <c r="G84" s="96"/>
      <c r="H84" s="96"/>
      <c r="I84" s="93"/>
      <c r="J84" s="94"/>
      <c r="K84" s="313">
        <v>0.05</v>
      </c>
      <c r="L84" s="870">
        <f>N78*K84</f>
        <v>17.5</v>
      </c>
      <c r="M84" s="871"/>
      <c r="N84" s="57"/>
    </row>
    <row r="85" spans="1:14" ht="15" thickBot="1">
      <c r="B85" s="97" t="s">
        <v>1058</v>
      </c>
      <c r="C85" s="98"/>
      <c r="D85" s="98"/>
      <c r="E85" s="98"/>
      <c r="F85" s="98"/>
      <c r="G85" s="98"/>
      <c r="H85" s="98"/>
      <c r="I85" s="99"/>
      <c r="J85" s="100"/>
      <c r="K85" s="314">
        <v>0.05</v>
      </c>
      <c r="L85" s="872">
        <f>N78*K85</f>
        <v>17.5</v>
      </c>
      <c r="M85" s="873"/>
      <c r="N85" s="57"/>
    </row>
    <row r="86" spans="1:14" ht="15" thickBot="1">
      <c r="B86" s="836" t="s">
        <v>1037</v>
      </c>
      <c r="C86" s="837"/>
      <c r="D86" s="837"/>
      <c r="E86" s="837"/>
      <c r="F86" s="837"/>
      <c r="G86" s="837"/>
      <c r="H86" s="837"/>
      <c r="I86" s="837"/>
      <c r="J86" s="837"/>
      <c r="K86" s="837"/>
      <c r="L86" s="837"/>
      <c r="M86" s="838"/>
      <c r="N86" s="58">
        <f>L83+L84+L85</f>
        <v>105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350</v>
      </c>
      <c r="N49" s="281">
        <f>K49*M49</f>
        <v>31500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118314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129884.75419175735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25976.950838351473</v>
      </c>
      <c r="M83" s="871"/>
      <c r="N83" s="57"/>
    </row>
    <row r="84" spans="1:14">
      <c r="B84" s="95" t="s">
        <v>1057</v>
      </c>
      <c r="C84" s="96"/>
      <c r="D84" s="96"/>
      <c r="E84" s="96"/>
      <c r="F84" s="96"/>
      <c r="G84" s="96"/>
      <c r="H84" s="96"/>
      <c r="I84" s="93"/>
      <c r="J84" s="94"/>
      <c r="K84" s="313">
        <v>0.05</v>
      </c>
      <c r="L84" s="870">
        <f>N78*K84</f>
        <v>6494.2377095878683</v>
      </c>
      <c r="M84" s="871"/>
      <c r="N84" s="57"/>
    </row>
    <row r="85" spans="1:14" ht="15" thickBot="1">
      <c r="B85" s="97" t="s">
        <v>1058</v>
      </c>
      <c r="C85" s="98"/>
      <c r="D85" s="98"/>
      <c r="E85" s="98"/>
      <c r="F85" s="98"/>
      <c r="G85" s="98"/>
      <c r="H85" s="98"/>
      <c r="I85" s="99"/>
      <c r="J85" s="100"/>
      <c r="K85" s="314">
        <v>0.05</v>
      </c>
      <c r="L85" s="872">
        <f>N78*K85</f>
        <v>6494.2377095878683</v>
      </c>
      <c r="M85" s="873"/>
      <c r="N85" s="57"/>
    </row>
    <row r="86" spans="1:14" ht="15" thickBot="1">
      <c r="B86" s="836" t="s">
        <v>1037</v>
      </c>
      <c r="C86" s="837"/>
      <c r="D86" s="837"/>
      <c r="E86" s="837"/>
      <c r="F86" s="837"/>
      <c r="G86" s="837"/>
      <c r="H86" s="837"/>
      <c r="I86" s="837"/>
      <c r="J86" s="837"/>
      <c r="K86" s="837"/>
      <c r="L86" s="837"/>
      <c r="M86" s="838"/>
      <c r="N86" s="58">
        <f>L83+L84+L85</f>
        <v>38965.426257527208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168850.18044928455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350</v>
      </c>
      <c r="N49" s="281">
        <f>K49*M49</f>
        <v>31500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118314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129884.75419175735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25976.950838351473</v>
      </c>
      <c r="M83" s="871"/>
      <c r="N83" s="57"/>
    </row>
    <row r="84" spans="1:14">
      <c r="B84" s="95" t="s">
        <v>1057</v>
      </c>
      <c r="C84" s="96"/>
      <c r="D84" s="96"/>
      <c r="E84" s="96"/>
      <c r="F84" s="96"/>
      <c r="G84" s="96"/>
      <c r="H84" s="96"/>
      <c r="I84" s="93"/>
      <c r="J84" s="94"/>
      <c r="K84" s="313">
        <v>0.05</v>
      </c>
      <c r="L84" s="870">
        <f>N78*K84</f>
        <v>6494.2377095878683</v>
      </c>
      <c r="M84" s="871"/>
      <c r="N84" s="57"/>
    </row>
    <row r="85" spans="1:14" ht="15" thickBot="1">
      <c r="B85" s="97" t="s">
        <v>1058</v>
      </c>
      <c r="C85" s="98"/>
      <c r="D85" s="98"/>
      <c r="E85" s="98"/>
      <c r="F85" s="98"/>
      <c r="G85" s="98"/>
      <c r="H85" s="98"/>
      <c r="I85" s="99"/>
      <c r="J85" s="100"/>
      <c r="K85" s="314">
        <v>0.05</v>
      </c>
      <c r="L85" s="872">
        <f>N78*K85</f>
        <v>6494.2377095878683</v>
      </c>
      <c r="M85" s="873"/>
      <c r="N85" s="57"/>
    </row>
    <row r="86" spans="1:14" ht="15" thickBot="1">
      <c r="B86" s="836" t="s">
        <v>1037</v>
      </c>
      <c r="C86" s="837"/>
      <c r="D86" s="837"/>
      <c r="E86" s="837"/>
      <c r="F86" s="837"/>
      <c r="G86" s="837"/>
      <c r="H86" s="837"/>
      <c r="I86" s="837"/>
      <c r="J86" s="837"/>
      <c r="K86" s="837"/>
      <c r="L86" s="837"/>
      <c r="M86" s="838"/>
      <c r="N86" s="58">
        <f>L83+L84+L85</f>
        <v>38965.426257527208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168850.18044928455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86814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98384.754191757354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19676.950838351473</v>
      </c>
      <c r="M83" s="871"/>
      <c r="N83" s="57"/>
    </row>
    <row r="84" spans="1:14">
      <c r="B84" s="95" t="s">
        <v>1057</v>
      </c>
      <c r="C84" s="96"/>
      <c r="D84" s="96"/>
      <c r="E84" s="96"/>
      <c r="F84" s="96"/>
      <c r="G84" s="96"/>
      <c r="H84" s="96"/>
      <c r="I84" s="93"/>
      <c r="J84" s="94"/>
      <c r="K84" s="313">
        <v>0.05</v>
      </c>
      <c r="L84" s="870">
        <f>N78*K84</f>
        <v>4919.2377095878683</v>
      </c>
      <c r="M84" s="871"/>
      <c r="N84" s="57"/>
    </row>
    <row r="85" spans="1:14" ht="15" thickBot="1">
      <c r="B85" s="97" t="s">
        <v>1058</v>
      </c>
      <c r="C85" s="98"/>
      <c r="D85" s="98"/>
      <c r="E85" s="98"/>
      <c r="F85" s="98"/>
      <c r="G85" s="98"/>
      <c r="H85" s="98"/>
      <c r="I85" s="99"/>
      <c r="J85" s="100"/>
      <c r="K85" s="314">
        <v>0.05</v>
      </c>
      <c r="L85" s="872">
        <f>N78*K85</f>
        <v>4919.2377095878683</v>
      </c>
      <c r="M85" s="873"/>
      <c r="N85" s="57"/>
    </row>
    <row r="86" spans="1:14" ht="15" thickBot="1">
      <c r="B86" s="836" t="s">
        <v>1037</v>
      </c>
      <c r="C86" s="837"/>
      <c r="D86" s="837"/>
      <c r="E86" s="837"/>
      <c r="F86" s="837"/>
      <c r="G86" s="837"/>
      <c r="H86" s="837"/>
      <c r="I86" s="837"/>
      <c r="J86" s="837"/>
      <c r="K86" s="837"/>
      <c r="L86" s="837"/>
      <c r="M86" s="838"/>
      <c r="N86" s="58">
        <f>L83+L84+L85</f>
        <v>29515.426257527211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127900.18044928457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45</v>
      </c>
      <c r="N36" s="281">
        <f>K36/M36</f>
        <v>2264.8888888888887</v>
      </c>
    </row>
    <row r="37" spans="1:14">
      <c r="A37" s="119" t="s">
        <v>271</v>
      </c>
      <c r="B37" s="849" t="str">
        <f>VLOOKUP(A37,EQUIPOS!A7:D154,3,FALSE)</f>
        <v>Motoniveladora, potencia 140 HP, ancho de cuchilla 3,66 m, peso 11 ton.</v>
      </c>
      <c r="C37" s="850"/>
      <c r="D37" s="850"/>
      <c r="E37" s="850"/>
      <c r="F37" s="850"/>
      <c r="G37" s="850"/>
      <c r="H37" s="851"/>
      <c r="I37" s="276"/>
      <c r="J37" s="277"/>
      <c r="K37" s="278">
        <f>VLOOKUP(A37,EQUIPOS!A7:D164,4,FALSE)</f>
        <v>175000</v>
      </c>
      <c r="L37" s="279"/>
      <c r="M37" s="280">
        <v>45</v>
      </c>
      <c r="N37" s="281">
        <f>K37/M37</f>
        <v>3888.8888888888887</v>
      </c>
    </row>
    <row r="38" spans="1:14">
      <c r="A38" t="s">
        <v>365</v>
      </c>
      <c r="B38" s="849" t="str">
        <f>VLOOKUP(A38,EQUIPOS!A8:D154,3,FALSE)</f>
        <v xml:space="preserve">Vibrocompatador, potencia 153 HP, peso 10 Ton. </v>
      </c>
      <c r="C38" s="850"/>
      <c r="D38" s="850"/>
      <c r="E38" s="850"/>
      <c r="F38" s="850"/>
      <c r="G38" s="850"/>
      <c r="H38" s="851"/>
      <c r="I38" s="276"/>
      <c r="J38" s="277"/>
      <c r="K38" s="278">
        <f>VLOOKUP(A38,EQUIPOS!A8:D165,4,FALSE)</f>
        <v>139000</v>
      </c>
      <c r="L38" s="279"/>
      <c r="M38" s="280">
        <v>45</v>
      </c>
      <c r="N38" s="281">
        <f>K38/M38</f>
        <v>3088.8888888888887</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5.6741339117888892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9248.3408005784549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66780</v>
      </c>
      <c r="N48" s="281">
        <f>K48*M48</f>
        <v>86814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86814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40">
        <f>VLOOKUP(A59,TRANSPORTE!A5:D123,4,FALSE)</f>
        <v>1350</v>
      </c>
      <c r="M59" s="841"/>
      <c r="N59" s="296">
        <f>K59*L59</f>
        <v>1755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36" t="s">
        <v>1037</v>
      </c>
      <c r="C76" s="837"/>
      <c r="D76" s="837"/>
      <c r="E76" s="837"/>
      <c r="F76" s="837"/>
      <c r="G76" s="837"/>
      <c r="H76" s="837"/>
      <c r="I76" s="843"/>
      <c r="J76" s="843"/>
      <c r="K76" s="843"/>
      <c r="L76" s="843"/>
      <c r="M76" s="844"/>
      <c r="N76" s="469">
        <f>SUM(N70:N75)</f>
        <v>567.4133911788889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98384.754191757354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19676.950838351473</v>
      </c>
      <c r="M83" s="871"/>
      <c r="N83" s="57"/>
    </row>
    <row r="84" spans="1:14">
      <c r="B84" s="95" t="s">
        <v>1057</v>
      </c>
      <c r="C84" s="96"/>
      <c r="D84" s="96"/>
      <c r="E84" s="96"/>
      <c r="F84" s="96"/>
      <c r="G84" s="96"/>
      <c r="H84" s="96"/>
      <c r="I84" s="93"/>
      <c r="J84" s="94"/>
      <c r="K84" s="313">
        <v>0.05</v>
      </c>
      <c r="L84" s="870">
        <f>N78*K84</f>
        <v>4919.2377095878683</v>
      </c>
      <c r="M84" s="871"/>
      <c r="N84" s="57"/>
    </row>
    <row r="85" spans="1:14" ht="15" thickBot="1">
      <c r="B85" s="97" t="s">
        <v>1058</v>
      </c>
      <c r="C85" s="98"/>
      <c r="D85" s="98"/>
      <c r="E85" s="98"/>
      <c r="F85" s="98"/>
      <c r="G85" s="98"/>
      <c r="H85" s="98"/>
      <c r="I85" s="99"/>
      <c r="J85" s="100"/>
      <c r="K85" s="314">
        <v>0.05</v>
      </c>
      <c r="L85" s="872">
        <f>N78*K85</f>
        <v>4919.2377095878683</v>
      </c>
      <c r="M85" s="873"/>
      <c r="N85" s="57"/>
    </row>
    <row r="86" spans="1:14" ht="15" thickBot="1">
      <c r="B86" s="836" t="s">
        <v>1037</v>
      </c>
      <c r="C86" s="837"/>
      <c r="D86" s="837"/>
      <c r="E86" s="837"/>
      <c r="F86" s="837"/>
      <c r="G86" s="837"/>
      <c r="H86" s="837"/>
      <c r="I86" s="837"/>
      <c r="J86" s="837"/>
      <c r="K86" s="837"/>
      <c r="L86" s="837"/>
      <c r="M86" s="838"/>
      <c r="N86" s="58">
        <f>L83+L84+L85</f>
        <v>29515.426257527211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127900.18044928457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350</v>
      </c>
      <c r="N48" s="281">
        <f>K48*M48</f>
        <v>350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36" t="s">
        <v>1037</v>
      </c>
      <c r="C76" s="837"/>
      <c r="D76" s="837"/>
      <c r="E76" s="837"/>
      <c r="F76" s="837"/>
      <c r="G76" s="837"/>
      <c r="H76" s="837"/>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350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70</v>
      </c>
      <c r="M83" s="871"/>
      <c r="N83" s="57"/>
    </row>
    <row r="84" spans="1:14">
      <c r="B84" s="95" t="s">
        <v>1057</v>
      </c>
      <c r="C84" s="96"/>
      <c r="D84" s="96"/>
      <c r="E84" s="96"/>
      <c r="F84" s="96"/>
      <c r="G84" s="96"/>
      <c r="H84" s="96"/>
      <c r="I84" s="93"/>
      <c r="J84" s="94"/>
      <c r="K84" s="313">
        <v>0.05</v>
      </c>
      <c r="L84" s="870">
        <f>N78*K84</f>
        <v>17.5</v>
      </c>
      <c r="M84" s="871"/>
      <c r="N84" s="57"/>
    </row>
    <row r="85" spans="1:14" ht="15" thickBot="1">
      <c r="B85" s="97" t="s">
        <v>1058</v>
      </c>
      <c r="C85" s="98"/>
      <c r="D85" s="98"/>
      <c r="E85" s="98"/>
      <c r="F85" s="98"/>
      <c r="G85" s="98"/>
      <c r="H85" s="98"/>
      <c r="I85" s="99"/>
      <c r="J85" s="100"/>
      <c r="K85" s="314">
        <v>0.05</v>
      </c>
      <c r="L85" s="872">
        <f>N78*K85</f>
        <v>17.5</v>
      </c>
      <c r="M85" s="873"/>
      <c r="N85" s="57"/>
    </row>
    <row r="86" spans="1:14" ht="15" thickBot="1">
      <c r="B86" s="836" t="s">
        <v>1037</v>
      </c>
      <c r="C86" s="837"/>
      <c r="D86" s="837"/>
      <c r="E86" s="837"/>
      <c r="F86" s="837"/>
      <c r="G86" s="837"/>
      <c r="H86" s="837"/>
      <c r="I86" s="837"/>
      <c r="J86" s="837"/>
      <c r="K86" s="837"/>
      <c r="L86" s="837"/>
      <c r="M86" s="838"/>
      <c r="N86" s="58">
        <f>L83+L84+L85</f>
        <v>105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461"/>
      <c r="L30" s="847" t="s">
        <v>1029</v>
      </c>
      <c r="M30" s="848"/>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1390</v>
      </c>
      <c r="N48" s="281">
        <f>K48*M48</f>
        <v>1390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1390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1390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278</v>
      </c>
      <c r="M83" s="871"/>
      <c r="N83" s="57"/>
    </row>
    <row r="84" spans="1:14">
      <c r="B84" s="95" t="s">
        <v>1057</v>
      </c>
      <c r="C84" s="96"/>
      <c r="D84" s="96"/>
      <c r="E84" s="96"/>
      <c r="F84" s="96"/>
      <c r="G84" s="96"/>
      <c r="H84" s="96"/>
      <c r="I84" s="93"/>
      <c r="J84" s="94"/>
      <c r="K84" s="313">
        <v>0.05</v>
      </c>
      <c r="L84" s="870">
        <f>N78*K84</f>
        <v>69.5</v>
      </c>
      <c r="M84" s="871"/>
      <c r="N84" s="57"/>
    </row>
    <row r="85" spans="1:14" ht="15" thickBot="1">
      <c r="B85" s="97" t="s">
        <v>1058</v>
      </c>
      <c r="C85" s="98"/>
      <c r="D85" s="98"/>
      <c r="E85" s="98"/>
      <c r="F85" s="98"/>
      <c r="G85" s="98"/>
      <c r="H85" s="98"/>
      <c r="I85" s="99"/>
      <c r="J85" s="100"/>
      <c r="K85" s="314">
        <v>0.05</v>
      </c>
      <c r="L85" s="872">
        <f>N78*K85</f>
        <v>69.5</v>
      </c>
      <c r="M85" s="873"/>
      <c r="N85" s="57"/>
    </row>
    <row r="86" spans="1:14" ht="15" thickBot="1">
      <c r="B86" s="836" t="s">
        <v>1037</v>
      </c>
      <c r="C86" s="837"/>
      <c r="D86" s="837"/>
      <c r="E86" s="837"/>
      <c r="F86" s="837"/>
      <c r="G86" s="837"/>
      <c r="H86" s="837"/>
      <c r="I86" s="837"/>
      <c r="J86" s="837"/>
      <c r="K86" s="837"/>
      <c r="L86" s="837"/>
      <c r="M86" s="838"/>
      <c r="N86" s="58">
        <f>L83+L84+L85</f>
        <v>417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1807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1570</v>
      </c>
      <c r="N48" s="281">
        <f>K48*M48</f>
        <v>1570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1570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1570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314</v>
      </c>
      <c r="M83" s="871"/>
      <c r="N83" s="57"/>
    </row>
    <row r="84" spans="1:14">
      <c r="B84" s="95" t="s">
        <v>1057</v>
      </c>
      <c r="C84" s="96"/>
      <c r="D84" s="96"/>
      <c r="E84" s="96"/>
      <c r="F84" s="96"/>
      <c r="G84" s="96"/>
      <c r="H84" s="96"/>
      <c r="I84" s="93"/>
      <c r="J84" s="94"/>
      <c r="K84" s="313">
        <v>0.05</v>
      </c>
      <c r="L84" s="870">
        <f>N78*K84</f>
        <v>78.5</v>
      </c>
      <c r="M84" s="871"/>
      <c r="N84" s="57"/>
    </row>
    <row r="85" spans="1:14" ht="15" thickBot="1">
      <c r="B85" s="97" t="s">
        <v>1058</v>
      </c>
      <c r="C85" s="98"/>
      <c r="D85" s="98"/>
      <c r="E85" s="98"/>
      <c r="F85" s="98"/>
      <c r="G85" s="98"/>
      <c r="H85" s="98"/>
      <c r="I85" s="99"/>
      <c r="J85" s="100"/>
      <c r="K85" s="314">
        <v>0.05</v>
      </c>
      <c r="L85" s="872">
        <f>N78*K85</f>
        <v>78.5</v>
      </c>
      <c r="M85" s="873"/>
      <c r="N85" s="57"/>
    </row>
    <row r="86" spans="1:14" ht="15" thickBot="1">
      <c r="B86" s="836" t="s">
        <v>1037</v>
      </c>
      <c r="C86" s="837"/>
      <c r="D86" s="837"/>
      <c r="E86" s="837"/>
      <c r="F86" s="837"/>
      <c r="G86" s="837"/>
      <c r="H86" s="837"/>
      <c r="I86" s="837"/>
      <c r="J86" s="837"/>
      <c r="K86" s="837"/>
      <c r="L86" s="837"/>
      <c r="M86" s="838"/>
      <c r="N86" s="58">
        <f>L83+L84+L85</f>
        <v>471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2041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1590</v>
      </c>
      <c r="N48" s="281">
        <f>K48*M48</f>
        <v>1590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1590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1590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318</v>
      </c>
      <c r="M83" s="871"/>
      <c r="N83" s="57"/>
    </row>
    <row r="84" spans="1:14">
      <c r="B84" s="95" t="s">
        <v>1057</v>
      </c>
      <c r="C84" s="96"/>
      <c r="D84" s="96"/>
      <c r="E84" s="96"/>
      <c r="F84" s="96"/>
      <c r="G84" s="96"/>
      <c r="H84" s="96"/>
      <c r="I84" s="93"/>
      <c r="J84" s="94"/>
      <c r="K84" s="313">
        <v>0.05</v>
      </c>
      <c r="L84" s="870">
        <f>N78*K84</f>
        <v>79.5</v>
      </c>
      <c r="M84" s="871"/>
      <c r="N84" s="57"/>
    </row>
    <row r="85" spans="1:14" ht="15" thickBot="1">
      <c r="B85" s="97" t="s">
        <v>1058</v>
      </c>
      <c r="C85" s="98"/>
      <c r="D85" s="98"/>
      <c r="E85" s="98"/>
      <c r="F85" s="98"/>
      <c r="G85" s="98"/>
      <c r="H85" s="98"/>
      <c r="I85" s="99"/>
      <c r="J85" s="100"/>
      <c r="K85" s="314">
        <v>0.05</v>
      </c>
      <c r="L85" s="872">
        <f>N78*K85</f>
        <v>79.5</v>
      </c>
      <c r="M85" s="873"/>
      <c r="N85" s="57"/>
    </row>
    <row r="86" spans="1:14" ht="15" thickBot="1">
      <c r="B86" s="836" t="s">
        <v>1037</v>
      </c>
      <c r="C86" s="837"/>
      <c r="D86" s="837"/>
      <c r="E86" s="837"/>
      <c r="F86" s="837"/>
      <c r="G86" s="837"/>
      <c r="H86" s="837"/>
      <c r="I86" s="837"/>
      <c r="J86" s="837"/>
      <c r="K86" s="837"/>
      <c r="L86" s="837"/>
      <c r="M86" s="838"/>
      <c r="N86" s="58">
        <f>L83+L84+L85</f>
        <v>477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2067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1680</v>
      </c>
      <c r="N48" s="281">
        <f>K48*M48</f>
        <v>1680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1680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1680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336</v>
      </c>
      <c r="M83" s="871"/>
      <c r="N83" s="57"/>
    </row>
    <row r="84" spans="1:14">
      <c r="B84" s="95" t="s">
        <v>1057</v>
      </c>
      <c r="C84" s="96"/>
      <c r="D84" s="96"/>
      <c r="E84" s="96"/>
      <c r="F84" s="96"/>
      <c r="G84" s="96"/>
      <c r="H84" s="96"/>
      <c r="I84" s="93"/>
      <c r="J84" s="94"/>
      <c r="K84" s="313">
        <v>0.05</v>
      </c>
      <c r="L84" s="870">
        <f>N78*K84</f>
        <v>84</v>
      </c>
      <c r="M84" s="871"/>
      <c r="N84" s="57"/>
    </row>
    <row r="85" spans="1:14" ht="15" thickBot="1">
      <c r="B85" s="97" t="s">
        <v>1058</v>
      </c>
      <c r="C85" s="98"/>
      <c r="D85" s="98"/>
      <c r="E85" s="98"/>
      <c r="F85" s="98"/>
      <c r="G85" s="98"/>
      <c r="H85" s="98"/>
      <c r="I85" s="99"/>
      <c r="J85" s="100"/>
      <c r="K85" s="314">
        <v>0.05</v>
      </c>
      <c r="L85" s="872">
        <f>N78*K85</f>
        <v>84</v>
      </c>
      <c r="M85" s="873"/>
      <c r="N85" s="57"/>
    </row>
    <row r="86" spans="1:14" ht="15" thickBot="1">
      <c r="B86" s="836" t="s">
        <v>1037</v>
      </c>
      <c r="C86" s="837"/>
      <c r="D86" s="837"/>
      <c r="E86" s="837"/>
      <c r="F86" s="837"/>
      <c r="G86" s="837"/>
      <c r="H86" s="837"/>
      <c r="I86" s="837"/>
      <c r="J86" s="837"/>
      <c r="K86" s="837"/>
      <c r="L86" s="837"/>
      <c r="M86" s="838"/>
      <c r="N86" s="58">
        <f>L83+L84+L85</f>
        <v>504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2184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4050</v>
      </c>
      <c r="N48" s="281">
        <f>K48*M48</f>
        <v>4050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4050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4050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810</v>
      </c>
      <c r="M83" s="871"/>
      <c r="N83" s="57"/>
    </row>
    <row r="84" spans="1:14">
      <c r="B84" s="95" t="s">
        <v>1057</v>
      </c>
      <c r="C84" s="96"/>
      <c r="D84" s="96"/>
      <c r="E84" s="96"/>
      <c r="F84" s="96"/>
      <c r="G84" s="96"/>
      <c r="H84" s="96"/>
      <c r="I84" s="93"/>
      <c r="J84" s="94"/>
      <c r="K84" s="313">
        <v>0.05</v>
      </c>
      <c r="L84" s="870">
        <f>N78*K84</f>
        <v>202.5</v>
      </c>
      <c r="M84" s="871"/>
      <c r="N84" s="57"/>
    </row>
    <row r="85" spans="1:14" ht="15" thickBot="1">
      <c r="B85" s="97" t="s">
        <v>1058</v>
      </c>
      <c r="C85" s="98"/>
      <c r="D85" s="98"/>
      <c r="E85" s="98"/>
      <c r="F85" s="98"/>
      <c r="G85" s="98"/>
      <c r="H85" s="98"/>
      <c r="I85" s="99"/>
      <c r="J85" s="100"/>
      <c r="K85" s="314">
        <v>0.05</v>
      </c>
      <c r="L85" s="872">
        <f>N78*K85</f>
        <v>202.5</v>
      </c>
      <c r="M85" s="873"/>
      <c r="N85" s="57"/>
    </row>
    <row r="86" spans="1:14" ht="15" thickBot="1">
      <c r="B86" s="836" t="s">
        <v>1037</v>
      </c>
      <c r="C86" s="837"/>
      <c r="D86" s="837"/>
      <c r="E86" s="837"/>
      <c r="F86" s="837"/>
      <c r="G86" s="837"/>
      <c r="H86" s="837"/>
      <c r="I86" s="837"/>
      <c r="J86" s="837"/>
      <c r="K86" s="837"/>
      <c r="L86" s="837"/>
      <c r="M86" s="838"/>
      <c r="N86" s="58">
        <f>L83+L84+L85</f>
        <v>1215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3025</v>
      </c>
      <c r="N48" s="281">
        <f>K48*M48</f>
        <v>3025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3025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605</v>
      </c>
      <c r="M83" s="871"/>
      <c r="N83" s="57"/>
    </row>
    <row r="84" spans="1:14">
      <c r="B84" s="95" t="s">
        <v>1057</v>
      </c>
      <c r="C84" s="96"/>
      <c r="D84" s="96"/>
      <c r="E84" s="96"/>
      <c r="F84" s="96"/>
      <c r="G84" s="96"/>
      <c r="H84" s="96"/>
      <c r="I84" s="93"/>
      <c r="J84" s="94"/>
      <c r="K84" s="313">
        <v>0.05</v>
      </c>
      <c r="L84" s="870">
        <f>N78*K84</f>
        <v>151.25</v>
      </c>
      <c r="M84" s="871"/>
      <c r="N84" s="57"/>
    </row>
    <row r="85" spans="1:14" ht="15" thickBot="1">
      <c r="B85" s="97" t="s">
        <v>1058</v>
      </c>
      <c r="C85" s="98"/>
      <c r="D85" s="98"/>
      <c r="E85" s="98"/>
      <c r="F85" s="98"/>
      <c r="G85" s="98"/>
      <c r="H85" s="98"/>
      <c r="I85" s="99"/>
      <c r="J85" s="100"/>
      <c r="K85" s="314">
        <v>0.05</v>
      </c>
      <c r="L85" s="872">
        <f>N78*K85</f>
        <v>151.25</v>
      </c>
      <c r="M85" s="873"/>
      <c r="N85" s="57"/>
    </row>
    <row r="86" spans="1:14" ht="15" thickBot="1">
      <c r="B86" s="836" t="s">
        <v>1037</v>
      </c>
      <c r="C86" s="837"/>
      <c r="D86" s="837"/>
      <c r="E86" s="837"/>
      <c r="F86" s="837"/>
      <c r="G86" s="837"/>
      <c r="H86" s="837"/>
      <c r="I86" s="837"/>
      <c r="J86" s="837"/>
      <c r="K86" s="837"/>
      <c r="L86" s="837"/>
      <c r="M86" s="838"/>
      <c r="N86" s="58">
        <f>L83+L84+L85</f>
        <v>907.5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3932.5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2250</v>
      </c>
      <c r="N48" s="281">
        <f>K48*M48</f>
        <v>2250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2250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450</v>
      </c>
      <c r="M83" s="871"/>
      <c r="N83" s="57"/>
    </row>
    <row r="84" spans="1:14">
      <c r="B84" s="95" t="s">
        <v>1057</v>
      </c>
      <c r="C84" s="96"/>
      <c r="D84" s="96"/>
      <c r="E84" s="96"/>
      <c r="F84" s="96"/>
      <c r="G84" s="96"/>
      <c r="H84" s="96"/>
      <c r="I84" s="93"/>
      <c r="J84" s="94"/>
      <c r="K84" s="313">
        <v>0.05</v>
      </c>
      <c r="L84" s="870">
        <f>N78*K84</f>
        <v>112.5</v>
      </c>
      <c r="M84" s="871"/>
      <c r="N84" s="57"/>
    </row>
    <row r="85" spans="1:14" ht="15" thickBot="1">
      <c r="B85" s="97" t="s">
        <v>1058</v>
      </c>
      <c r="C85" s="98"/>
      <c r="D85" s="98"/>
      <c r="E85" s="98"/>
      <c r="F85" s="98"/>
      <c r="G85" s="98"/>
      <c r="H85" s="98"/>
      <c r="I85" s="99"/>
      <c r="J85" s="100"/>
      <c r="K85" s="314">
        <v>0.05</v>
      </c>
      <c r="L85" s="872">
        <f>N78*K85</f>
        <v>112.5</v>
      </c>
      <c r="M85" s="873"/>
      <c r="N85" s="57"/>
    </row>
    <row r="86" spans="1:14" ht="15" thickBot="1">
      <c r="B86" s="836" t="s">
        <v>1037</v>
      </c>
      <c r="C86" s="837"/>
      <c r="D86" s="837"/>
      <c r="E86" s="837"/>
      <c r="F86" s="837"/>
      <c r="G86" s="837"/>
      <c r="H86" s="837"/>
      <c r="I86" s="837"/>
      <c r="J86" s="837"/>
      <c r="K86" s="837"/>
      <c r="L86" s="837"/>
      <c r="M86" s="838"/>
      <c r="N86" s="58">
        <f>L83+L84+L85</f>
        <v>675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2350</v>
      </c>
      <c r="N48" s="281">
        <f>K48*M48</f>
        <v>2350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2350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2350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470</v>
      </c>
      <c r="M83" s="871"/>
      <c r="N83" s="57"/>
    </row>
    <row r="84" spans="1:14">
      <c r="B84" s="95" t="s">
        <v>1057</v>
      </c>
      <c r="C84" s="96"/>
      <c r="D84" s="96"/>
      <c r="E84" s="96"/>
      <c r="F84" s="96"/>
      <c r="G84" s="96"/>
      <c r="H84" s="96"/>
      <c r="I84" s="93"/>
      <c r="J84" s="94"/>
      <c r="K84" s="313">
        <v>0.05</v>
      </c>
      <c r="L84" s="870">
        <f>N78*K84</f>
        <v>117.5</v>
      </c>
      <c r="M84" s="871"/>
      <c r="N84" s="57"/>
    </row>
    <row r="85" spans="1:14" ht="15" thickBot="1">
      <c r="B85" s="97" t="s">
        <v>1058</v>
      </c>
      <c r="C85" s="98"/>
      <c r="D85" s="98"/>
      <c r="E85" s="98"/>
      <c r="F85" s="98"/>
      <c r="G85" s="98"/>
      <c r="H85" s="98"/>
      <c r="I85" s="99"/>
      <c r="J85" s="100"/>
      <c r="K85" s="314">
        <v>0.05</v>
      </c>
      <c r="L85" s="872">
        <f>N78*K85</f>
        <v>117.5</v>
      </c>
      <c r="M85" s="873"/>
      <c r="N85" s="57"/>
    </row>
    <row r="86" spans="1:14" ht="15" thickBot="1">
      <c r="B86" s="836" t="s">
        <v>1037</v>
      </c>
      <c r="C86" s="837"/>
      <c r="D86" s="837"/>
      <c r="E86" s="837"/>
      <c r="F86" s="837"/>
      <c r="G86" s="837"/>
      <c r="H86" s="837"/>
      <c r="I86" s="837"/>
      <c r="J86" s="837"/>
      <c r="K86" s="837"/>
      <c r="L86" s="837"/>
      <c r="M86" s="838"/>
      <c r="N86" s="58">
        <f>L83+L84+L85</f>
        <v>705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2560</v>
      </c>
      <c r="N48" s="281">
        <f>K48*M48</f>
        <v>2560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2560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36" t="s">
        <v>1037</v>
      </c>
      <c r="C76" s="837"/>
      <c r="D76" s="837"/>
      <c r="E76" s="837"/>
      <c r="F76" s="837"/>
      <c r="G76" s="837"/>
      <c r="H76" s="837"/>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2560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512</v>
      </c>
      <c r="M83" s="871"/>
      <c r="N83" s="57"/>
    </row>
    <row r="84" spans="1:14">
      <c r="B84" s="95" t="s">
        <v>1057</v>
      </c>
      <c r="C84" s="96"/>
      <c r="D84" s="96"/>
      <c r="E84" s="96"/>
      <c r="F84" s="96"/>
      <c r="G84" s="96"/>
      <c r="H84" s="96"/>
      <c r="I84" s="93"/>
      <c r="J84" s="94"/>
      <c r="K84" s="313">
        <v>0.05</v>
      </c>
      <c r="L84" s="870">
        <f>N78*K84</f>
        <v>128</v>
      </c>
      <c r="M84" s="871"/>
      <c r="N84" s="57"/>
    </row>
    <row r="85" spans="1:14" ht="15" thickBot="1">
      <c r="B85" s="97" t="s">
        <v>1058</v>
      </c>
      <c r="C85" s="98"/>
      <c r="D85" s="98"/>
      <c r="E85" s="98"/>
      <c r="F85" s="98"/>
      <c r="G85" s="98"/>
      <c r="H85" s="98"/>
      <c r="I85" s="99"/>
      <c r="J85" s="100"/>
      <c r="K85" s="314">
        <v>0.05</v>
      </c>
      <c r="L85" s="872">
        <f>N78*K85</f>
        <v>128</v>
      </c>
      <c r="M85" s="873"/>
      <c r="N85" s="57"/>
    </row>
    <row r="86" spans="1:14" ht="15" thickBot="1">
      <c r="B86" s="836" t="s">
        <v>1037</v>
      </c>
      <c r="C86" s="837"/>
      <c r="D86" s="837"/>
      <c r="E86" s="837"/>
      <c r="F86" s="837"/>
      <c r="G86" s="837"/>
      <c r="H86" s="837"/>
      <c r="I86" s="837"/>
      <c r="J86" s="837"/>
      <c r="K86" s="837"/>
      <c r="L86" s="837"/>
      <c r="M86" s="838"/>
      <c r="N86" s="58">
        <f>L83+L84+L85</f>
        <v>768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2680</v>
      </c>
      <c r="N48" s="281">
        <f>K48*M48</f>
        <v>2680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2680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2680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536</v>
      </c>
      <c r="M83" s="871"/>
      <c r="N83" s="57"/>
    </row>
    <row r="84" spans="1:14">
      <c r="B84" s="95" t="s">
        <v>1057</v>
      </c>
      <c r="C84" s="96"/>
      <c r="D84" s="96"/>
      <c r="E84" s="96"/>
      <c r="F84" s="96"/>
      <c r="G84" s="96"/>
      <c r="H84" s="96"/>
      <c r="I84" s="93"/>
      <c r="J84" s="94"/>
      <c r="K84" s="313">
        <v>0.05</v>
      </c>
      <c r="L84" s="870">
        <f>N78*K84</f>
        <v>134</v>
      </c>
      <c r="M84" s="871"/>
      <c r="N84" s="57"/>
    </row>
    <row r="85" spans="1:14" ht="15" thickBot="1">
      <c r="B85" s="97" t="s">
        <v>1058</v>
      </c>
      <c r="C85" s="98"/>
      <c r="D85" s="98"/>
      <c r="E85" s="98"/>
      <c r="F85" s="98"/>
      <c r="G85" s="98"/>
      <c r="H85" s="98"/>
      <c r="I85" s="99"/>
      <c r="J85" s="100"/>
      <c r="K85" s="314">
        <v>0.05</v>
      </c>
      <c r="L85" s="872">
        <f>N78*K85</f>
        <v>134</v>
      </c>
      <c r="M85" s="873"/>
      <c r="N85" s="57"/>
    </row>
    <row r="86" spans="1:14" ht="15" thickBot="1">
      <c r="B86" s="836" t="s">
        <v>1037</v>
      </c>
      <c r="C86" s="837"/>
      <c r="D86" s="837"/>
      <c r="E86" s="837"/>
      <c r="F86" s="837"/>
      <c r="G86" s="837"/>
      <c r="H86" s="837"/>
      <c r="I86" s="837"/>
      <c r="J86" s="837"/>
      <c r="K86" s="837"/>
      <c r="L86" s="837"/>
      <c r="M86" s="838"/>
      <c r="N86" s="58">
        <f>L83+L84+L85</f>
        <v>804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2650</v>
      </c>
      <c r="N48" s="281">
        <f>K48*M48</f>
        <v>2650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2650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2650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530</v>
      </c>
      <c r="M83" s="871"/>
      <c r="N83" s="57"/>
    </row>
    <row r="84" spans="1:14">
      <c r="B84" s="95" t="s">
        <v>1057</v>
      </c>
      <c r="C84" s="96"/>
      <c r="D84" s="96"/>
      <c r="E84" s="96"/>
      <c r="F84" s="96"/>
      <c r="G84" s="96"/>
      <c r="H84" s="96"/>
      <c r="I84" s="93"/>
      <c r="J84" s="94"/>
      <c r="K84" s="313">
        <v>0.05</v>
      </c>
      <c r="L84" s="870">
        <f>N78*K84</f>
        <v>132.5</v>
      </c>
      <c r="M84" s="871"/>
      <c r="N84" s="57"/>
    </row>
    <row r="85" spans="1:14" ht="15" thickBot="1">
      <c r="B85" s="97" t="s">
        <v>1058</v>
      </c>
      <c r="C85" s="98"/>
      <c r="D85" s="98"/>
      <c r="E85" s="98"/>
      <c r="F85" s="98"/>
      <c r="G85" s="98"/>
      <c r="H85" s="98"/>
      <c r="I85" s="99"/>
      <c r="J85" s="100"/>
      <c r="K85" s="314">
        <v>0.05</v>
      </c>
      <c r="L85" s="872">
        <f>N78*K85</f>
        <v>132.5</v>
      </c>
      <c r="M85" s="873"/>
      <c r="N85" s="57"/>
    </row>
    <row r="86" spans="1:14" ht="15" thickBot="1">
      <c r="B86" s="836" t="s">
        <v>1037</v>
      </c>
      <c r="C86" s="837"/>
      <c r="D86" s="837"/>
      <c r="E86" s="837"/>
      <c r="F86" s="837"/>
      <c r="G86" s="837"/>
      <c r="H86" s="837"/>
      <c r="I86" s="837"/>
      <c r="J86" s="837"/>
      <c r="K86" s="837"/>
      <c r="L86" s="837"/>
      <c r="M86" s="838"/>
      <c r="N86" s="58">
        <f>L83+L84+L85</f>
        <v>795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3445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2760</v>
      </c>
      <c r="N48" s="281">
        <f>K48*M48</f>
        <v>2760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2760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2760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552</v>
      </c>
      <c r="M83" s="871"/>
      <c r="N83" s="57"/>
    </row>
    <row r="84" spans="1:14">
      <c r="B84" s="95" t="s">
        <v>1057</v>
      </c>
      <c r="C84" s="96"/>
      <c r="D84" s="96"/>
      <c r="E84" s="96"/>
      <c r="F84" s="96"/>
      <c r="G84" s="96"/>
      <c r="H84" s="96"/>
      <c r="I84" s="93"/>
      <c r="J84" s="94"/>
      <c r="K84" s="313">
        <v>0.05</v>
      </c>
      <c r="L84" s="870">
        <f>N78*K84</f>
        <v>138</v>
      </c>
      <c r="M84" s="871"/>
      <c r="N84" s="57"/>
    </row>
    <row r="85" spans="1:14" ht="15" thickBot="1">
      <c r="B85" s="97" t="s">
        <v>1058</v>
      </c>
      <c r="C85" s="98"/>
      <c r="D85" s="98"/>
      <c r="E85" s="98"/>
      <c r="F85" s="98"/>
      <c r="G85" s="98"/>
      <c r="H85" s="98"/>
      <c r="I85" s="99"/>
      <c r="J85" s="100"/>
      <c r="K85" s="314">
        <v>0.05</v>
      </c>
      <c r="L85" s="872">
        <f>N78*K85</f>
        <v>138</v>
      </c>
      <c r="M85" s="873"/>
      <c r="N85" s="57"/>
    </row>
    <row r="86" spans="1:14" ht="15" thickBot="1">
      <c r="B86" s="836" t="s">
        <v>1037</v>
      </c>
      <c r="C86" s="837"/>
      <c r="D86" s="837"/>
      <c r="E86" s="837"/>
      <c r="F86" s="837"/>
      <c r="G86" s="837"/>
      <c r="H86" s="837"/>
      <c r="I86" s="837"/>
      <c r="J86" s="837"/>
      <c r="K86" s="837"/>
      <c r="L86" s="837"/>
      <c r="M86" s="838"/>
      <c r="N86" s="58">
        <f>L83+L84+L85</f>
        <v>828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2760</v>
      </c>
      <c r="N48" s="281">
        <f>K48*M48</f>
        <v>2760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2760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2760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552</v>
      </c>
      <c r="M83" s="871"/>
      <c r="N83" s="57"/>
    </row>
    <row r="84" spans="1:14">
      <c r="B84" s="95" t="s">
        <v>1057</v>
      </c>
      <c r="C84" s="96"/>
      <c r="D84" s="96"/>
      <c r="E84" s="96"/>
      <c r="F84" s="96"/>
      <c r="G84" s="96"/>
      <c r="H84" s="96"/>
      <c r="I84" s="93"/>
      <c r="J84" s="94"/>
      <c r="K84" s="313">
        <v>0.05</v>
      </c>
      <c r="L84" s="870">
        <f>N78*K84</f>
        <v>138</v>
      </c>
      <c r="M84" s="871"/>
      <c r="N84" s="57"/>
    </row>
    <row r="85" spans="1:14" ht="15" thickBot="1">
      <c r="B85" s="97" t="s">
        <v>1058</v>
      </c>
      <c r="C85" s="98"/>
      <c r="D85" s="98"/>
      <c r="E85" s="98"/>
      <c r="F85" s="98"/>
      <c r="G85" s="98"/>
      <c r="H85" s="98"/>
      <c r="I85" s="99"/>
      <c r="J85" s="100"/>
      <c r="K85" s="314">
        <v>0.05</v>
      </c>
      <c r="L85" s="872">
        <f>N78*K85</f>
        <v>138</v>
      </c>
      <c r="M85" s="873"/>
      <c r="N85" s="57"/>
    </row>
    <row r="86" spans="1:14" ht="15" thickBot="1">
      <c r="B86" s="836" t="s">
        <v>1037</v>
      </c>
      <c r="C86" s="837"/>
      <c r="D86" s="837"/>
      <c r="E86" s="837"/>
      <c r="F86" s="837"/>
      <c r="G86" s="837"/>
      <c r="H86" s="837"/>
      <c r="I86" s="837"/>
      <c r="J86" s="837"/>
      <c r="K86" s="837"/>
      <c r="L86" s="837"/>
      <c r="M86" s="838"/>
      <c r="N86" s="58">
        <f>L83+L84+L85</f>
        <v>828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2950</v>
      </c>
      <c r="N48" s="281">
        <f>K48*M48</f>
        <v>2950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2950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590</v>
      </c>
      <c r="M83" s="871"/>
      <c r="N83" s="57"/>
    </row>
    <row r="84" spans="1:14">
      <c r="B84" s="95" t="s">
        <v>1057</v>
      </c>
      <c r="C84" s="96"/>
      <c r="D84" s="96"/>
      <c r="E84" s="96"/>
      <c r="F84" s="96"/>
      <c r="G84" s="96"/>
      <c r="H84" s="96"/>
      <c r="I84" s="93"/>
      <c r="J84" s="94"/>
      <c r="K84" s="313">
        <v>0.05</v>
      </c>
      <c r="L84" s="870">
        <f>N78*K84</f>
        <v>147.5</v>
      </c>
      <c r="M84" s="871"/>
      <c r="N84" s="57"/>
    </row>
    <row r="85" spans="1:14" ht="15" thickBot="1">
      <c r="B85" s="97" t="s">
        <v>1058</v>
      </c>
      <c r="C85" s="98"/>
      <c r="D85" s="98"/>
      <c r="E85" s="98"/>
      <c r="F85" s="98"/>
      <c r="G85" s="98"/>
      <c r="H85" s="98"/>
      <c r="I85" s="99"/>
      <c r="J85" s="100"/>
      <c r="K85" s="314">
        <v>0.05</v>
      </c>
      <c r="L85" s="872">
        <f>N78*K85</f>
        <v>147.5</v>
      </c>
      <c r="M85" s="873"/>
      <c r="N85" s="57"/>
    </row>
    <row r="86" spans="1:14" ht="15" thickBot="1">
      <c r="B86" s="836" t="s">
        <v>1037</v>
      </c>
      <c r="C86" s="837"/>
      <c r="D86" s="837"/>
      <c r="E86" s="837"/>
      <c r="F86" s="837"/>
      <c r="G86" s="837"/>
      <c r="H86" s="837"/>
      <c r="I86" s="837"/>
      <c r="J86" s="837"/>
      <c r="K86" s="837"/>
      <c r="L86" s="837"/>
      <c r="M86" s="838"/>
      <c r="N86" s="58">
        <f>L83+L84+L85</f>
        <v>885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3835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3100</v>
      </c>
      <c r="N48" s="281">
        <f>K48*M48</f>
        <v>3100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3100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620</v>
      </c>
      <c r="M83" s="871"/>
      <c r="N83" s="57"/>
    </row>
    <row r="84" spans="1:14">
      <c r="B84" s="95" t="s">
        <v>1057</v>
      </c>
      <c r="C84" s="96"/>
      <c r="D84" s="96"/>
      <c r="E84" s="96"/>
      <c r="F84" s="96"/>
      <c r="G84" s="96"/>
      <c r="H84" s="96"/>
      <c r="I84" s="93"/>
      <c r="J84" s="94"/>
      <c r="K84" s="313">
        <v>0.05</v>
      </c>
      <c r="L84" s="870">
        <f>N78*K84</f>
        <v>155</v>
      </c>
      <c r="M84" s="871"/>
      <c r="N84" s="57"/>
    </row>
    <row r="85" spans="1:14" ht="15" thickBot="1">
      <c r="B85" s="97" t="s">
        <v>1058</v>
      </c>
      <c r="C85" s="98"/>
      <c r="D85" s="98"/>
      <c r="E85" s="98"/>
      <c r="F85" s="98"/>
      <c r="G85" s="98"/>
      <c r="H85" s="98"/>
      <c r="I85" s="99"/>
      <c r="J85" s="100"/>
      <c r="K85" s="314">
        <v>0.05</v>
      </c>
      <c r="L85" s="872">
        <f>N78*K85</f>
        <v>155</v>
      </c>
      <c r="M85" s="873"/>
      <c r="N85" s="57"/>
    </row>
    <row r="86" spans="1:14" ht="15" thickBot="1">
      <c r="B86" s="836" t="s">
        <v>1037</v>
      </c>
      <c r="C86" s="837"/>
      <c r="D86" s="837"/>
      <c r="E86" s="837"/>
      <c r="F86" s="837"/>
      <c r="G86" s="837"/>
      <c r="H86" s="837"/>
      <c r="I86" s="837"/>
      <c r="J86" s="837"/>
      <c r="K86" s="837"/>
      <c r="L86" s="837"/>
      <c r="M86" s="838"/>
      <c r="N86" s="58">
        <f>L83+L84+L85</f>
        <v>930</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4030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3220</v>
      </c>
      <c r="N48" s="281">
        <f>K48*M48</f>
        <v>3220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3220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3220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644</v>
      </c>
      <c r="M83" s="871"/>
      <c r="N83" s="57"/>
    </row>
    <row r="84" spans="1:14">
      <c r="B84" s="95" t="s">
        <v>1057</v>
      </c>
      <c r="C84" s="96"/>
      <c r="D84" s="96"/>
      <c r="E84" s="96"/>
      <c r="F84" s="96"/>
      <c r="G84" s="96"/>
      <c r="H84" s="96"/>
      <c r="I84" s="93"/>
      <c r="J84" s="94"/>
      <c r="K84" s="313">
        <v>0.05</v>
      </c>
      <c r="L84" s="870">
        <f>N78*K84</f>
        <v>161</v>
      </c>
      <c r="M84" s="871"/>
      <c r="N84" s="57"/>
    </row>
    <row r="85" spans="1:14" ht="15" thickBot="1">
      <c r="B85" s="97" t="s">
        <v>1058</v>
      </c>
      <c r="C85" s="98"/>
      <c r="D85" s="98"/>
      <c r="E85" s="98"/>
      <c r="F85" s="98"/>
      <c r="G85" s="98"/>
      <c r="H85" s="98"/>
      <c r="I85" s="99"/>
      <c r="J85" s="100"/>
      <c r="K85" s="314">
        <v>0.05</v>
      </c>
      <c r="L85" s="872">
        <f>N78*K85</f>
        <v>161</v>
      </c>
      <c r="M85" s="873"/>
      <c r="N85" s="57"/>
    </row>
    <row r="86" spans="1:14" ht="15" thickBot="1">
      <c r="B86" s="836" t="s">
        <v>1037</v>
      </c>
      <c r="C86" s="837"/>
      <c r="D86" s="837"/>
      <c r="E86" s="837"/>
      <c r="F86" s="837"/>
      <c r="G86" s="837"/>
      <c r="H86" s="837"/>
      <c r="I86" s="837"/>
      <c r="J86" s="837"/>
      <c r="K86" s="837"/>
      <c r="L86" s="837"/>
      <c r="M86" s="838"/>
      <c r="N86" s="58">
        <f>L83+L84+L85</f>
        <v>966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2780</v>
      </c>
      <c r="N48" s="281">
        <f>K48*M48</f>
        <v>2780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2780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2780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556</v>
      </c>
      <c r="M83" s="871"/>
      <c r="N83" s="57"/>
    </row>
    <row r="84" spans="1:14">
      <c r="B84" s="95" t="s">
        <v>1057</v>
      </c>
      <c r="C84" s="96"/>
      <c r="D84" s="96"/>
      <c r="E84" s="96"/>
      <c r="F84" s="96"/>
      <c r="G84" s="96"/>
      <c r="H84" s="96"/>
      <c r="I84" s="93"/>
      <c r="J84" s="94"/>
      <c r="K84" s="313">
        <v>0.05</v>
      </c>
      <c r="L84" s="870">
        <f>N78*K84</f>
        <v>139</v>
      </c>
      <c r="M84" s="871"/>
      <c r="N84" s="57"/>
    </row>
    <row r="85" spans="1:14" ht="15" thickBot="1">
      <c r="B85" s="97" t="s">
        <v>1058</v>
      </c>
      <c r="C85" s="98"/>
      <c r="D85" s="98"/>
      <c r="E85" s="98"/>
      <c r="F85" s="98"/>
      <c r="G85" s="98"/>
      <c r="H85" s="98"/>
      <c r="I85" s="99"/>
      <c r="J85" s="100"/>
      <c r="K85" s="314">
        <v>0.05</v>
      </c>
      <c r="L85" s="872">
        <f>N78*K85</f>
        <v>139</v>
      </c>
      <c r="M85" s="873"/>
      <c r="N85" s="57"/>
    </row>
    <row r="86" spans="1:14" ht="15" thickBot="1">
      <c r="B86" s="836" t="s">
        <v>1037</v>
      </c>
      <c r="C86" s="837"/>
      <c r="D86" s="837"/>
      <c r="E86" s="837"/>
      <c r="F86" s="837"/>
      <c r="G86" s="837"/>
      <c r="H86" s="837"/>
      <c r="I86" s="837"/>
      <c r="J86" s="837"/>
      <c r="K86" s="837"/>
      <c r="L86" s="837"/>
      <c r="M86" s="838"/>
      <c r="N86" s="58">
        <f>L83+L84+L85</f>
        <v>834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500</v>
      </c>
      <c r="N36" s="281">
        <f>K36/M36</f>
        <v>222.42400000000001</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500</v>
      </c>
      <c r="N37" s="281">
        <f>K37/M37</f>
        <v>100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N75*M41</f>
        <v>0.51067205206099997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322.93467205206099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2090</v>
      </c>
      <c r="N48" s="281">
        <f>K48*M48</f>
        <v>2090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2090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5"/>
      <c r="M64" s="826"/>
      <c r="N64" s="133"/>
    </row>
    <row r="65" spans="1:14" ht="15" thickBot="1">
      <c r="B65" s="842" t="s">
        <v>1037</v>
      </c>
      <c r="C65" s="843"/>
      <c r="D65" s="843"/>
      <c r="E65" s="843"/>
      <c r="F65" s="843"/>
      <c r="G65" s="843"/>
      <c r="H65" s="843"/>
      <c r="I65" s="843"/>
      <c r="J65" s="843"/>
      <c r="K65" s="843"/>
      <c r="L65" s="843"/>
      <c r="M65" s="844"/>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62" t="s">
        <v>1047</v>
      </c>
      <c r="C69" s="863"/>
      <c r="D69" s="863"/>
      <c r="E69" s="863"/>
      <c r="F69" s="863"/>
      <c r="G69" s="863"/>
      <c r="H69" s="863"/>
      <c r="I69" s="79" t="s">
        <v>1048</v>
      </c>
      <c r="J69" s="81" t="s">
        <v>1494</v>
      </c>
      <c r="K69" s="80" t="s">
        <v>1050</v>
      </c>
      <c r="L69" s="864" t="s">
        <v>1034</v>
      </c>
      <c r="M69" s="865"/>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23"/>
      <c r="C74" s="824"/>
      <c r="D74" s="824"/>
      <c r="E74" s="824"/>
      <c r="F74" s="824"/>
      <c r="G74" s="824"/>
      <c r="H74" s="824"/>
      <c r="I74" s="132"/>
      <c r="J74" s="132"/>
      <c r="K74" s="132"/>
      <c r="L74" s="924"/>
      <c r="M74" s="924"/>
      <c r="N74" s="51"/>
    </row>
    <row r="75" spans="1:14" ht="15" thickBot="1">
      <c r="B75" s="842" t="s">
        <v>1037</v>
      </c>
      <c r="C75" s="843"/>
      <c r="D75" s="843"/>
      <c r="E75" s="843"/>
      <c r="F75" s="843"/>
      <c r="G75" s="843"/>
      <c r="H75" s="843"/>
      <c r="I75" s="843"/>
      <c r="J75" s="843"/>
      <c r="K75" s="843"/>
      <c r="L75" s="843"/>
      <c r="M75" s="844"/>
      <c r="N75" s="310">
        <f>SUM(N70:N74)</f>
        <v>51.067205206099999</v>
      </c>
    </row>
    <row r="76" spans="1:14" ht="15" thickBot="1">
      <c r="B76" s="39"/>
      <c r="C76" s="40"/>
      <c r="D76" s="40"/>
      <c r="E76" s="40"/>
      <c r="F76" s="40"/>
      <c r="G76" s="40"/>
      <c r="H76" s="40"/>
      <c r="I76" s="40"/>
      <c r="J76" s="40"/>
      <c r="K76" s="40"/>
      <c r="L76" s="40"/>
      <c r="M76" s="40"/>
      <c r="N76" s="41"/>
    </row>
    <row r="77" spans="1:14" ht="15" thickBot="1">
      <c r="B77" s="836" t="s">
        <v>1051</v>
      </c>
      <c r="C77" s="837"/>
      <c r="D77" s="837"/>
      <c r="E77" s="837"/>
      <c r="F77" s="837"/>
      <c r="G77" s="837"/>
      <c r="H77" s="837"/>
      <c r="I77" s="837"/>
      <c r="J77" s="837"/>
      <c r="K77" s="837"/>
      <c r="L77" s="837"/>
      <c r="M77" s="838"/>
      <c r="N77" s="105">
        <f>N43+N54+N65+N75</f>
        <v>2464.0018772581611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492.80037545163225</v>
      </c>
      <c r="M82" s="871"/>
      <c r="N82" s="57"/>
    </row>
    <row r="83" spans="1:14">
      <c r="B83" s="95" t="s">
        <v>1057</v>
      </c>
      <c r="C83" s="96"/>
      <c r="D83" s="96"/>
      <c r="E83" s="96"/>
      <c r="F83" s="96"/>
      <c r="G83" s="96"/>
      <c r="H83" s="96"/>
      <c r="I83" s="93"/>
      <c r="J83" s="94"/>
      <c r="K83" s="313">
        <v>0.05</v>
      </c>
      <c r="L83" s="870">
        <f>N77*K83</f>
        <v>123.20009386290806</v>
      </c>
      <c r="M83" s="871"/>
      <c r="N83" s="57"/>
    </row>
    <row r="84" spans="1:14" ht="15" thickBot="1">
      <c r="B84" s="97" t="s">
        <v>1058</v>
      </c>
      <c r="C84" s="98"/>
      <c r="D84" s="98"/>
      <c r="E84" s="98"/>
      <c r="F84" s="98"/>
      <c r="G84" s="98"/>
      <c r="H84" s="98"/>
      <c r="I84" s="99"/>
      <c r="J84" s="100"/>
      <c r="K84" s="314">
        <v>0.05</v>
      </c>
      <c r="L84" s="872">
        <f>N77*K84</f>
        <v>123.20009386290806</v>
      </c>
      <c r="M84" s="873"/>
      <c r="N84" s="57"/>
    </row>
    <row r="85" spans="1:14" ht="15" thickBot="1">
      <c r="B85" s="836" t="s">
        <v>1037</v>
      </c>
      <c r="C85" s="837"/>
      <c r="D85" s="837"/>
      <c r="E85" s="837"/>
      <c r="F85" s="837"/>
      <c r="G85" s="837"/>
      <c r="H85" s="837"/>
      <c r="I85" s="837"/>
      <c r="J85" s="837"/>
      <c r="K85" s="837"/>
      <c r="L85" s="837"/>
      <c r="M85" s="838"/>
      <c r="N85" s="58">
        <f>L82+L83+L84</f>
        <v>739.20056317744832</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3203.2024404356093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500</v>
      </c>
      <c r="N36" s="281">
        <f>K36/M36</f>
        <v>222.42400000000001</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500</v>
      </c>
      <c r="N37" s="281">
        <f>K37/M37</f>
        <v>100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0.51067205206099997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322.93467205206099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2120</v>
      </c>
      <c r="N48" s="281">
        <f>K48*M48</f>
        <v>2120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2120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51.067205206099999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2494.0018772581611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498.80037545163225</v>
      </c>
      <c r="M83" s="871"/>
      <c r="N83" s="57"/>
    </row>
    <row r="84" spans="1:14">
      <c r="B84" s="95" t="s">
        <v>1057</v>
      </c>
      <c r="C84" s="96"/>
      <c r="D84" s="96"/>
      <c r="E84" s="96"/>
      <c r="F84" s="96"/>
      <c r="G84" s="96"/>
      <c r="H84" s="96"/>
      <c r="I84" s="93"/>
      <c r="J84" s="94"/>
      <c r="K84" s="313">
        <v>0.05</v>
      </c>
      <c r="L84" s="870">
        <f>N78*K84</f>
        <v>124.70009386290806</v>
      </c>
      <c r="M84" s="871"/>
      <c r="N84" s="57"/>
    </row>
    <row r="85" spans="1:14" ht="15" thickBot="1">
      <c r="B85" s="97" t="s">
        <v>1058</v>
      </c>
      <c r="C85" s="98"/>
      <c r="D85" s="98"/>
      <c r="E85" s="98"/>
      <c r="F85" s="98"/>
      <c r="G85" s="98"/>
      <c r="H85" s="98"/>
      <c r="I85" s="99"/>
      <c r="J85" s="100"/>
      <c r="K85" s="314">
        <v>0.05</v>
      </c>
      <c r="L85" s="872">
        <f>N78*K85</f>
        <v>124.70009386290806</v>
      </c>
      <c r="M85" s="873"/>
      <c r="N85" s="57"/>
    </row>
    <row r="86" spans="1:14" ht="15" thickBot="1">
      <c r="B86" s="836" t="s">
        <v>1037</v>
      </c>
      <c r="C86" s="837"/>
      <c r="D86" s="837"/>
      <c r="E86" s="837"/>
      <c r="F86" s="837"/>
      <c r="G86" s="837"/>
      <c r="H86" s="837"/>
      <c r="I86" s="837"/>
      <c r="J86" s="837"/>
      <c r="K86" s="837"/>
      <c r="L86" s="837"/>
      <c r="M86" s="838"/>
      <c r="N86" s="58">
        <f>L83+L84+L85</f>
        <v>748.20056317744832</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3242.2024404356093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500</v>
      </c>
      <c r="N36" s="281">
        <f>K36/M36</f>
        <v>222.42400000000001</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500</v>
      </c>
      <c r="N37" s="281">
        <f>K37/M37</f>
        <v>100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0.51067205206099997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322.93467205206099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16200</v>
      </c>
      <c r="N48" s="281">
        <f>K48*M48</f>
        <v>4860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4860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51.067205206099999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5234.0018772581607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1046.8003754516321</v>
      </c>
      <c r="M83" s="871"/>
      <c r="N83" s="57"/>
    </row>
    <row r="84" spans="1:14">
      <c r="B84" s="95" t="s">
        <v>1057</v>
      </c>
      <c r="C84" s="96"/>
      <c r="D84" s="96"/>
      <c r="E84" s="96"/>
      <c r="F84" s="96"/>
      <c r="G84" s="96"/>
      <c r="H84" s="96"/>
      <c r="I84" s="93"/>
      <c r="J84" s="94"/>
      <c r="K84" s="313">
        <v>0.05</v>
      </c>
      <c r="L84" s="870">
        <f>N78*K84</f>
        <v>261.70009386290803</v>
      </c>
      <c r="M84" s="871"/>
      <c r="N84" s="57"/>
    </row>
    <row r="85" spans="1:14" ht="15" thickBot="1">
      <c r="B85" s="97" t="s">
        <v>1058</v>
      </c>
      <c r="C85" s="98"/>
      <c r="D85" s="98"/>
      <c r="E85" s="98"/>
      <c r="F85" s="98"/>
      <c r="G85" s="98"/>
      <c r="H85" s="98"/>
      <c r="I85" s="99"/>
      <c r="J85" s="100"/>
      <c r="K85" s="314">
        <v>0.05</v>
      </c>
      <c r="L85" s="872">
        <f>N78*K85</f>
        <v>261.70009386290803</v>
      </c>
      <c r="M85" s="873"/>
      <c r="N85" s="57"/>
    </row>
    <row r="86" spans="1:14" ht="15" thickBot="1">
      <c r="B86" s="836" t="s">
        <v>1037</v>
      </c>
      <c r="C86" s="837"/>
      <c r="D86" s="837"/>
      <c r="E86" s="837"/>
      <c r="F86" s="837"/>
      <c r="G86" s="837"/>
      <c r="H86" s="837"/>
      <c r="I86" s="837"/>
      <c r="J86" s="837"/>
      <c r="K86" s="837"/>
      <c r="L86" s="837"/>
      <c r="M86" s="838"/>
      <c r="N86" s="58">
        <f>L83+L84+L85</f>
        <v>1570.2005631774482</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6804.2024404356089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966" t="str">
        <f>VLOOKUP(A36,EQUIPOS!A6:D154,3,FALSE)</f>
        <v>Carrotanque Irrigador de asfalto, 1000 GALONES DE CAPACIDAD</v>
      </c>
      <c r="C36" s="967"/>
      <c r="D36" s="967"/>
      <c r="E36" s="967"/>
      <c r="F36" s="967"/>
      <c r="G36" s="967"/>
      <c r="H36" s="968"/>
      <c r="I36" s="276"/>
      <c r="J36" s="277"/>
      <c r="K36" s="278">
        <f>VLOOKUP(A36,EQUIPOS!A6:D163,4,FALSE)</f>
        <v>111212</v>
      </c>
      <c r="L36" s="279"/>
      <c r="M36" s="280">
        <v>500</v>
      </c>
      <c r="N36" s="281">
        <f>K36/M36</f>
        <v>222.42400000000001</v>
      </c>
    </row>
    <row r="37" spans="1:14">
      <c r="A37" s="119" t="s">
        <v>176</v>
      </c>
      <c r="B37" s="966" t="str">
        <f>VLOOKUP(A37,EQUIPOS!A7:D154,3,FALSE)</f>
        <v xml:space="preserve">Compresor (barrido y soplado)
</v>
      </c>
      <c r="C37" s="967"/>
      <c r="D37" s="967"/>
      <c r="E37" s="967"/>
      <c r="F37" s="967"/>
      <c r="G37" s="967"/>
      <c r="H37" s="968"/>
      <c r="I37" s="276"/>
      <c r="J37" s="277"/>
      <c r="K37" s="278">
        <f>VLOOKUP(A37,EQUIPOS!A7:D164,4,FALSE)</f>
        <v>50000</v>
      </c>
      <c r="L37" s="279"/>
      <c r="M37" s="280">
        <v>500</v>
      </c>
      <c r="N37" s="281">
        <f>K37/M37</f>
        <v>100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0.51067205206099997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322.93467205206099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2310</v>
      </c>
      <c r="N48" s="281">
        <f>K48*M48</f>
        <v>1039.5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1039.5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51.067205206099999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1413.5018772581609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282.70037545163217</v>
      </c>
      <c r="M83" s="871"/>
      <c r="N83" s="57"/>
    </row>
    <row r="84" spans="1:14">
      <c r="B84" s="95" t="s">
        <v>1057</v>
      </c>
      <c r="C84" s="96"/>
      <c r="D84" s="96"/>
      <c r="E84" s="96"/>
      <c r="F84" s="96"/>
      <c r="G84" s="96"/>
      <c r="H84" s="96"/>
      <c r="I84" s="93"/>
      <c r="J84" s="94"/>
      <c r="K84" s="313">
        <v>0.05</v>
      </c>
      <c r="L84" s="870">
        <f>N78*K84</f>
        <v>70.675093862908042</v>
      </c>
      <c r="M84" s="871"/>
      <c r="N84" s="57"/>
    </row>
    <row r="85" spans="1:14" ht="15" thickBot="1">
      <c r="B85" s="97" t="s">
        <v>1058</v>
      </c>
      <c r="C85" s="98"/>
      <c r="D85" s="98"/>
      <c r="E85" s="98"/>
      <c r="F85" s="98"/>
      <c r="G85" s="98"/>
      <c r="H85" s="98"/>
      <c r="I85" s="99"/>
      <c r="J85" s="100"/>
      <c r="K85" s="314">
        <v>0.05</v>
      </c>
      <c r="L85" s="872">
        <f>N78*K85</f>
        <v>70.675093862908042</v>
      </c>
      <c r="M85" s="873"/>
      <c r="N85" s="57"/>
    </row>
    <row r="86" spans="1:14" ht="15" thickBot="1">
      <c r="B86" s="836" t="s">
        <v>1037</v>
      </c>
      <c r="C86" s="837"/>
      <c r="D86" s="837"/>
      <c r="E86" s="837"/>
      <c r="F86" s="837"/>
      <c r="G86" s="837"/>
      <c r="H86" s="837"/>
      <c r="I86" s="837"/>
      <c r="J86" s="837"/>
      <c r="K86" s="837"/>
      <c r="L86" s="837"/>
      <c r="M86" s="838"/>
      <c r="N86" s="58">
        <f>L83+L84+L85</f>
        <v>424.05056317744828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1837.5524404356092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215"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500</v>
      </c>
      <c r="N36" s="281">
        <f>K36/M36</f>
        <v>222.42400000000001</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500</v>
      </c>
      <c r="N37" s="281">
        <f>K37/M37</f>
        <v>100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0.51067205206099997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322.93467205206099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3235</v>
      </c>
      <c r="N48" s="281">
        <f>K48*M48</f>
        <v>1455.75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1455.75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51.067205206099999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1829.7518772581609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365.95037545163223</v>
      </c>
      <c r="M83" s="871"/>
      <c r="N83" s="57"/>
    </row>
    <row r="84" spans="1:14">
      <c r="B84" s="95" t="s">
        <v>1057</v>
      </c>
      <c r="C84" s="96"/>
      <c r="D84" s="96"/>
      <c r="E84" s="96"/>
      <c r="F84" s="96"/>
      <c r="G84" s="96"/>
      <c r="H84" s="96"/>
      <c r="I84" s="93"/>
      <c r="J84" s="94"/>
      <c r="K84" s="313">
        <v>0.05</v>
      </c>
      <c r="L84" s="870">
        <f>N78*K84</f>
        <v>91.487593862908057</v>
      </c>
      <c r="M84" s="871"/>
      <c r="N84" s="57"/>
    </row>
    <row r="85" spans="1:14" ht="15" thickBot="1">
      <c r="B85" s="97" t="s">
        <v>1058</v>
      </c>
      <c r="C85" s="98"/>
      <c r="D85" s="98"/>
      <c r="E85" s="98"/>
      <c r="F85" s="98"/>
      <c r="G85" s="98"/>
      <c r="H85" s="98"/>
      <c r="I85" s="99"/>
      <c r="J85" s="100"/>
      <c r="K85" s="314">
        <v>0.05</v>
      </c>
      <c r="L85" s="872">
        <f>N78*K85</f>
        <v>91.487593862908057</v>
      </c>
      <c r="M85" s="873"/>
      <c r="N85" s="57"/>
    </row>
    <row r="86" spans="1:14" ht="15" thickBot="1">
      <c r="B86" s="836" t="s">
        <v>1037</v>
      </c>
      <c r="C86" s="837"/>
      <c r="D86" s="837"/>
      <c r="E86" s="837"/>
      <c r="F86" s="837"/>
      <c r="G86" s="837"/>
      <c r="H86" s="837"/>
      <c r="I86" s="837"/>
      <c r="J86" s="837"/>
      <c r="K86" s="837"/>
      <c r="L86" s="837"/>
      <c r="M86" s="838"/>
      <c r="N86" s="58">
        <f>L83+L84+L85</f>
        <v>548.92556317744834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2378.6774404356092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500</v>
      </c>
      <c r="N36" s="281">
        <f>K36/M36</f>
        <v>222.42400000000001</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500</v>
      </c>
      <c r="N37" s="281">
        <f>K37/M37</f>
        <v>100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0.51067205206099997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322.93467205206099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2420</v>
      </c>
      <c r="N48" s="281">
        <f>K48*M48</f>
        <v>1089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1089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51.067205206099999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1463.0018772581609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292.6003754516322</v>
      </c>
      <c r="M83" s="871"/>
      <c r="N83" s="57"/>
    </row>
    <row r="84" spans="1:14">
      <c r="B84" s="95" t="s">
        <v>1057</v>
      </c>
      <c r="C84" s="96"/>
      <c r="D84" s="96"/>
      <c r="E84" s="96"/>
      <c r="F84" s="96"/>
      <c r="G84" s="96"/>
      <c r="H84" s="96"/>
      <c r="I84" s="93"/>
      <c r="J84" s="94"/>
      <c r="K84" s="313">
        <v>0.05</v>
      </c>
      <c r="L84" s="870">
        <f>N78*K84</f>
        <v>73.150093862908051</v>
      </c>
      <c r="M84" s="871"/>
      <c r="N84" s="57"/>
    </row>
    <row r="85" spans="1:14" ht="15" thickBot="1">
      <c r="B85" s="97" t="s">
        <v>1058</v>
      </c>
      <c r="C85" s="98"/>
      <c r="D85" s="98"/>
      <c r="E85" s="98"/>
      <c r="F85" s="98"/>
      <c r="G85" s="98"/>
      <c r="H85" s="98"/>
      <c r="I85" s="99"/>
      <c r="J85" s="100"/>
      <c r="K85" s="314">
        <v>0.05</v>
      </c>
      <c r="L85" s="872">
        <f>N78*K85</f>
        <v>73.150093862908051</v>
      </c>
      <c r="M85" s="873"/>
      <c r="N85" s="57"/>
    </row>
    <row r="86" spans="1:14" ht="15" thickBot="1">
      <c r="B86" s="836" t="s">
        <v>1037</v>
      </c>
      <c r="C86" s="837"/>
      <c r="D86" s="837"/>
      <c r="E86" s="837"/>
      <c r="F86" s="837"/>
      <c r="G86" s="837"/>
      <c r="H86" s="837"/>
      <c r="I86" s="837"/>
      <c r="J86" s="837"/>
      <c r="K86" s="837"/>
      <c r="L86" s="837"/>
      <c r="M86" s="838"/>
      <c r="N86" s="58">
        <f>L83+L84+L85</f>
        <v>438.90056317744836</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1901.9024404356092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500</v>
      </c>
      <c r="N36" s="281">
        <f>K36/M36</f>
        <v>222.42400000000001</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500</v>
      </c>
      <c r="N37" s="281">
        <f>K37/M37</f>
        <v>100</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0.51067205206099997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322.93467205206099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3385</v>
      </c>
      <c r="N48" s="281">
        <f>K48*M48</f>
        <v>1523.25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1523.25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51.067205206099999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1897.2518772581609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379.45037545163223</v>
      </c>
      <c r="M83" s="871"/>
      <c r="N83" s="57"/>
    </row>
    <row r="84" spans="1:14">
      <c r="B84" s="95" t="s">
        <v>1057</v>
      </c>
      <c r="C84" s="96"/>
      <c r="D84" s="96"/>
      <c r="E84" s="96"/>
      <c r="F84" s="96"/>
      <c r="G84" s="96"/>
      <c r="H84" s="96"/>
      <c r="I84" s="93"/>
      <c r="J84" s="94"/>
      <c r="K84" s="313">
        <v>0.05</v>
      </c>
      <c r="L84" s="870">
        <f>N78*K84</f>
        <v>94.862593862908057</v>
      </c>
      <c r="M84" s="871"/>
      <c r="N84" s="57"/>
    </row>
    <row r="85" spans="1:14" ht="15" thickBot="1">
      <c r="B85" s="97" t="s">
        <v>1058</v>
      </c>
      <c r="C85" s="98"/>
      <c r="D85" s="98"/>
      <c r="E85" s="98"/>
      <c r="F85" s="98"/>
      <c r="G85" s="98"/>
      <c r="H85" s="98"/>
      <c r="I85" s="99"/>
      <c r="J85" s="100"/>
      <c r="K85" s="314">
        <v>0.05</v>
      </c>
      <c r="L85" s="872">
        <f>N78*K85</f>
        <v>94.862593862908057</v>
      </c>
      <c r="M85" s="873"/>
      <c r="N85" s="57"/>
    </row>
    <row r="86" spans="1:14" ht="15" thickBot="1">
      <c r="B86" s="836" t="s">
        <v>1037</v>
      </c>
      <c r="C86" s="837"/>
      <c r="D86" s="837"/>
      <c r="E86" s="837"/>
      <c r="F86" s="837"/>
      <c r="G86" s="837"/>
      <c r="H86" s="837"/>
      <c r="I86" s="837"/>
      <c r="J86" s="837"/>
      <c r="K86" s="837"/>
      <c r="L86" s="837"/>
      <c r="M86" s="838"/>
      <c r="N86" s="58">
        <f>L83+L84+L85</f>
        <v>569.17556317744834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2466.4274404356092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400</v>
      </c>
      <c r="N36" s="281">
        <f>K36/M36</f>
        <v>278.02999999999997</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400</v>
      </c>
      <c r="N37" s="281">
        <f>K37/M37</f>
        <v>328.91</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80">
        <v>400</v>
      </c>
      <c r="N38" s="281">
        <f>K38/M38</f>
        <v>125</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853">
        <v>400</v>
      </c>
      <c r="M39" s="854"/>
      <c r="N39" s="281">
        <f>K39/L39</f>
        <v>112.26549999999999</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N75*M41</f>
        <v>0.957510097614375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845.16301009761446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3235</v>
      </c>
      <c r="N48" s="281">
        <f>K48*M48</f>
        <v>5920.05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73400</v>
      </c>
      <c r="N49" s="281">
        <f>K49*M49</f>
        <v>1394.6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7314.65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40">
        <f>VLOOKUP(A58,TRANSPORTE!A5:D117,4,FALSE)</f>
        <v>1350</v>
      </c>
      <c r="M58" s="841"/>
      <c r="N58" s="296">
        <f>K58*L58</f>
        <v>25.65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25.65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95.751009761437501</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8281.2140198590514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1656.2428039718104</v>
      </c>
      <c r="M82" s="871"/>
      <c r="N82" s="57"/>
    </row>
    <row r="83" spans="1:14">
      <c r="B83" s="95" t="s">
        <v>1057</v>
      </c>
      <c r="C83" s="96"/>
      <c r="D83" s="96"/>
      <c r="E83" s="96"/>
      <c r="F83" s="96"/>
      <c r="G83" s="96"/>
      <c r="H83" s="96"/>
      <c r="I83" s="93"/>
      <c r="J83" s="94"/>
      <c r="K83" s="313">
        <v>0.05</v>
      </c>
      <c r="L83" s="870">
        <f>N77*K83</f>
        <v>414.0607009929526</v>
      </c>
      <c r="M83" s="871"/>
      <c r="N83" s="57"/>
    </row>
    <row r="84" spans="1:14" ht="15" thickBot="1">
      <c r="B84" s="97" t="s">
        <v>1058</v>
      </c>
      <c r="C84" s="98"/>
      <c r="D84" s="98"/>
      <c r="E84" s="98"/>
      <c r="F84" s="98"/>
      <c r="G84" s="98"/>
      <c r="H84" s="98"/>
      <c r="I84" s="99"/>
      <c r="J84" s="100"/>
      <c r="K84" s="314">
        <v>0.05</v>
      </c>
      <c r="L84" s="872">
        <f>N77*K84</f>
        <v>414.0607009929526</v>
      </c>
      <c r="M84" s="873"/>
      <c r="N84" s="57"/>
    </row>
    <row r="85" spans="1:14" ht="15" thickBot="1">
      <c r="B85" s="836" t="s">
        <v>1037</v>
      </c>
      <c r="C85" s="837"/>
      <c r="D85" s="837"/>
      <c r="E85" s="837"/>
      <c r="F85" s="837"/>
      <c r="G85" s="837"/>
      <c r="H85" s="837"/>
      <c r="I85" s="837"/>
      <c r="J85" s="837"/>
      <c r="K85" s="837"/>
      <c r="L85" s="837"/>
      <c r="M85" s="838"/>
      <c r="N85" s="58">
        <f>L82+L83+L84</f>
        <v>2484.3642059577155</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10765.578225816767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400</v>
      </c>
      <c r="N36" s="281">
        <f>K36/M36</f>
        <v>278.02999999999997</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400</v>
      </c>
      <c r="N37" s="281">
        <f>K37/M37</f>
        <v>328.91</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80">
        <v>400</v>
      </c>
      <c r="N38" s="281">
        <f>K38/M38</f>
        <v>125</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853">
        <v>400</v>
      </c>
      <c r="M39" s="854"/>
      <c r="N39" s="281">
        <f>K39/L39</f>
        <v>112.26549999999999</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0.957510097614375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845.16301009761446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3235</v>
      </c>
      <c r="N48" s="281">
        <f>K48*M48</f>
        <v>4852.5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73400</v>
      </c>
      <c r="N49" s="281">
        <f>K49*M49</f>
        <v>954.19999999999993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5806.7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40">
        <f>VLOOKUP(A58,TRANSPORTE!A5:D117,4,FALSE)</f>
        <v>1350</v>
      </c>
      <c r="M58" s="841"/>
      <c r="N58" s="296">
        <f>K58*L58</f>
        <v>17.55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17.55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95.751009761437501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6765.1640198590521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1353.0328039718106</v>
      </c>
      <c r="M83" s="871"/>
      <c r="N83" s="57"/>
    </row>
    <row r="84" spans="1:14">
      <c r="B84" s="95" t="s">
        <v>1057</v>
      </c>
      <c r="C84" s="96"/>
      <c r="D84" s="96"/>
      <c r="E84" s="96"/>
      <c r="F84" s="96"/>
      <c r="G84" s="96"/>
      <c r="H84" s="96"/>
      <c r="I84" s="93"/>
      <c r="J84" s="94"/>
      <c r="K84" s="313">
        <v>0.05</v>
      </c>
      <c r="L84" s="870">
        <f>N78*K84</f>
        <v>338.25820099295265</v>
      </c>
      <c r="M84" s="871"/>
      <c r="N84" s="57"/>
    </row>
    <row r="85" spans="1:14" ht="15" thickBot="1">
      <c r="B85" s="97" t="s">
        <v>1058</v>
      </c>
      <c r="C85" s="98"/>
      <c r="D85" s="98"/>
      <c r="E85" s="98"/>
      <c r="F85" s="98"/>
      <c r="G85" s="98"/>
      <c r="H85" s="98"/>
      <c r="I85" s="99"/>
      <c r="J85" s="100"/>
      <c r="K85" s="314">
        <v>0.05</v>
      </c>
      <c r="L85" s="872">
        <f>N78*K85</f>
        <v>338.25820099295265</v>
      </c>
      <c r="M85" s="873"/>
      <c r="N85" s="57"/>
    </row>
    <row r="86" spans="1:14" ht="15" thickBot="1">
      <c r="B86" s="836" t="s">
        <v>1037</v>
      </c>
      <c r="C86" s="837"/>
      <c r="D86" s="837"/>
      <c r="E86" s="837"/>
      <c r="F86" s="837"/>
      <c r="G86" s="837"/>
      <c r="H86" s="837"/>
      <c r="I86" s="837"/>
      <c r="J86" s="837"/>
      <c r="K86" s="837"/>
      <c r="L86" s="837"/>
      <c r="M86" s="838"/>
      <c r="N86" s="58">
        <f>L83+L84+L85</f>
        <v>2029.5492059577159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8794.7132258167676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400</v>
      </c>
      <c r="N36" s="281">
        <f>K36/M36</f>
        <v>278.02999999999997</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400</v>
      </c>
      <c r="N37" s="281">
        <f>K37/M37</f>
        <v>328.91</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80">
        <v>400</v>
      </c>
      <c r="N38" s="281">
        <f>K38/M38</f>
        <v>125</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853">
        <v>400</v>
      </c>
      <c r="M39" s="854"/>
      <c r="N39" s="281">
        <f>K39/L39</f>
        <v>112.26549999999999</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0.957510097614375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845.16301009761446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3235</v>
      </c>
      <c r="N48" s="281">
        <f>K48*M48</f>
        <v>5920.05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73400</v>
      </c>
      <c r="N49" s="281">
        <f>K49*M49</f>
        <v>1394.6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7314.65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40">
        <f>VLOOKUP(A58,TRANSPORTE!A5:D117,4,FALSE)</f>
        <v>1350</v>
      </c>
      <c r="M58" s="841"/>
      <c r="N58" s="296">
        <f>K58*L58</f>
        <v>25.65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25.65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SUM(N69:N75)</f>
        <v>95.751009761437501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8281.2140198590514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1656.2428039718104</v>
      </c>
      <c r="M83" s="871"/>
      <c r="N83" s="57"/>
    </row>
    <row r="84" spans="1:14">
      <c r="B84" s="95" t="s">
        <v>1057</v>
      </c>
      <c r="C84" s="96"/>
      <c r="D84" s="96"/>
      <c r="E84" s="96"/>
      <c r="F84" s="96"/>
      <c r="G84" s="96"/>
      <c r="H84" s="96"/>
      <c r="I84" s="93"/>
      <c r="J84" s="94"/>
      <c r="K84" s="313">
        <v>0.05</v>
      </c>
      <c r="L84" s="870">
        <f>N78*K84</f>
        <v>414.0607009929526</v>
      </c>
      <c r="M84" s="871"/>
      <c r="N84" s="57"/>
    </row>
    <row r="85" spans="1:14" ht="15" thickBot="1">
      <c r="B85" s="97" t="s">
        <v>1058</v>
      </c>
      <c r="C85" s="98"/>
      <c r="D85" s="98"/>
      <c r="E85" s="98"/>
      <c r="F85" s="98"/>
      <c r="G85" s="98"/>
      <c r="H85" s="98"/>
      <c r="I85" s="99"/>
      <c r="J85" s="100"/>
      <c r="K85" s="314">
        <v>0.05</v>
      </c>
      <c r="L85" s="872">
        <f>N78*K85</f>
        <v>414.0607009929526</v>
      </c>
      <c r="M85" s="873"/>
      <c r="N85" s="57"/>
    </row>
    <row r="86" spans="1:14" ht="15" thickBot="1">
      <c r="B86" s="836" t="s">
        <v>1037</v>
      </c>
      <c r="C86" s="837"/>
      <c r="D86" s="837"/>
      <c r="E86" s="837"/>
      <c r="F86" s="837"/>
      <c r="G86" s="837"/>
      <c r="H86" s="837"/>
      <c r="I86" s="837"/>
      <c r="J86" s="837"/>
      <c r="K86" s="837"/>
      <c r="L86" s="837"/>
      <c r="M86" s="838"/>
      <c r="N86" s="58">
        <f>L83+L84+L85</f>
        <v>2484.3642059577155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10765.578225816767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400</v>
      </c>
      <c r="N36" s="281">
        <f>K36/M36</f>
        <v>278.02999999999997</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400</v>
      </c>
      <c r="N37" s="281">
        <f>K37/M37</f>
        <v>328.91</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80">
        <v>400</v>
      </c>
      <c r="N38" s="281">
        <f>K38/M38</f>
        <v>125</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853">
        <v>400</v>
      </c>
      <c r="M39" s="854"/>
      <c r="N39" s="281">
        <f>K39/L39</f>
        <v>112.26549999999999</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0.957510097614375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845.16301009761446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73400</v>
      </c>
      <c r="N48" s="281">
        <f>K48*M48</f>
        <v>954.19999999999993</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3235</v>
      </c>
      <c r="N49" s="281">
        <f>K49*M49</f>
        <v>4852.5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5806.7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40">
        <f>VLOOKUP(A58,TRANSPORTE!A5:D117,4,FALSE)</f>
        <v>1350</v>
      </c>
      <c r="M58" s="841"/>
      <c r="N58" s="296">
        <f>K58*L58</f>
        <v>17.55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17.55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95.751009761437501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6765.1640198590521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1353.0328039718106</v>
      </c>
      <c r="M83" s="871"/>
      <c r="N83" s="57"/>
    </row>
    <row r="84" spans="1:14">
      <c r="B84" s="95" t="s">
        <v>1057</v>
      </c>
      <c r="C84" s="96"/>
      <c r="D84" s="96"/>
      <c r="E84" s="96"/>
      <c r="F84" s="96"/>
      <c r="G84" s="96"/>
      <c r="H84" s="96"/>
      <c r="I84" s="93"/>
      <c r="J84" s="94"/>
      <c r="K84" s="313">
        <v>0.05</v>
      </c>
      <c r="L84" s="870">
        <f>N78*K84</f>
        <v>338.25820099295265</v>
      </c>
      <c r="M84" s="871"/>
      <c r="N84" s="57"/>
    </row>
    <row r="85" spans="1:14" ht="15" thickBot="1">
      <c r="B85" s="97" t="s">
        <v>1058</v>
      </c>
      <c r="C85" s="98"/>
      <c r="D85" s="98"/>
      <c r="E85" s="98"/>
      <c r="F85" s="98"/>
      <c r="G85" s="98"/>
      <c r="H85" s="98"/>
      <c r="I85" s="99"/>
      <c r="J85" s="100"/>
      <c r="K85" s="314">
        <v>0.05</v>
      </c>
      <c r="L85" s="872">
        <f>N78*K85</f>
        <v>338.25820099295265</v>
      </c>
      <c r="M85" s="873"/>
      <c r="N85" s="57"/>
    </row>
    <row r="86" spans="1:14" ht="15" thickBot="1">
      <c r="B86" s="836" t="s">
        <v>1037</v>
      </c>
      <c r="C86" s="837"/>
      <c r="D86" s="837"/>
      <c r="E86" s="837"/>
      <c r="F86" s="837"/>
      <c r="G86" s="837"/>
      <c r="H86" s="837"/>
      <c r="I86" s="837"/>
      <c r="J86" s="837"/>
      <c r="K86" s="837"/>
      <c r="L86" s="837"/>
      <c r="M86" s="838"/>
      <c r="N86" s="58">
        <f>L83+L84+L85</f>
        <v>2029.5492059577159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8794.7132258167676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92">
        <v>275</v>
      </c>
      <c r="N36" s="281">
        <f>K36/M36</f>
        <v>404.40727272727275</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92">
        <f>M36</f>
        <v>275</v>
      </c>
      <c r="N37" s="281">
        <f>K37/M37</f>
        <v>478.41454545454548</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92">
        <v>275</v>
      </c>
      <c r="N38" s="281">
        <f>K38/M38</f>
        <v>181.81818181818181</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964">
        <v>275</v>
      </c>
      <c r="M39" s="965"/>
      <c r="N39" s="281">
        <f>K39/L39</f>
        <v>163.2952727272727</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1.3927419601663635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1229.3280146874392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55400</v>
      </c>
      <c r="N48" s="281">
        <f>K48*M48</f>
        <v>1385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56300</v>
      </c>
      <c r="N49" s="281">
        <f>K49*M49</f>
        <v>731.9</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3235</v>
      </c>
      <c r="N50" s="281">
        <f>K50*M50</f>
        <v>13716.400000000001</v>
      </c>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15833.300000000001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40">
        <f>VLOOKUP(A58,TRANSPORTE!A5:D117,4,FALSE)</f>
        <v>1350</v>
      </c>
      <c r="M58" s="841"/>
      <c r="N58" s="296">
        <f>K58*L58</f>
        <v>51.3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51.3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SUM(N69:N75)</f>
        <v>139.27419601663635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17253.202210704076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3450.6404421408151</v>
      </c>
      <c r="M83" s="871"/>
      <c r="N83" s="57"/>
    </row>
    <row r="84" spans="1:14">
      <c r="B84" s="95" t="s">
        <v>1057</v>
      </c>
      <c r="C84" s="96"/>
      <c r="D84" s="96"/>
      <c r="E84" s="96"/>
      <c r="F84" s="96"/>
      <c r="G84" s="96"/>
      <c r="H84" s="96"/>
      <c r="I84" s="93"/>
      <c r="J84" s="94"/>
      <c r="K84" s="313">
        <v>0.05</v>
      </c>
      <c r="L84" s="870">
        <f>N78*K84</f>
        <v>862.66011053520378</v>
      </c>
      <c r="M84" s="871"/>
      <c r="N84" s="57"/>
    </row>
    <row r="85" spans="1:14" ht="15" thickBot="1">
      <c r="B85" s="97" t="s">
        <v>1058</v>
      </c>
      <c r="C85" s="98"/>
      <c r="D85" s="98"/>
      <c r="E85" s="98"/>
      <c r="F85" s="98"/>
      <c r="G85" s="98"/>
      <c r="H85" s="98"/>
      <c r="I85" s="99"/>
      <c r="J85" s="100"/>
      <c r="K85" s="314">
        <v>0.05</v>
      </c>
      <c r="L85" s="872">
        <f>N78*K85</f>
        <v>862.66011053520378</v>
      </c>
      <c r="M85" s="873"/>
      <c r="N85" s="57"/>
    </row>
    <row r="86" spans="1:14" ht="15" thickBot="1">
      <c r="B86" s="836" t="s">
        <v>1037</v>
      </c>
      <c r="C86" s="837"/>
      <c r="D86" s="837"/>
      <c r="E86" s="837"/>
      <c r="F86" s="837"/>
      <c r="G86" s="837"/>
      <c r="H86" s="837"/>
      <c r="I86" s="837"/>
      <c r="J86" s="837"/>
      <c r="K86" s="837"/>
      <c r="L86" s="837"/>
      <c r="M86" s="838"/>
      <c r="N86" s="58">
        <f>L83+L84+L85</f>
        <v>5175.9606632112227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22429.162873915298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92">
        <v>275</v>
      </c>
      <c r="N36" s="281">
        <f>K36/M36</f>
        <v>404.40727272727275</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92">
        <v>275</v>
      </c>
      <c r="N37" s="281">
        <f>K37/M37</f>
        <v>478.41454545454548</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92">
        <v>275</v>
      </c>
      <c r="N38" s="281">
        <f>K38/M38</f>
        <v>181.81818181818181</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964">
        <v>275</v>
      </c>
      <c r="M39" s="965"/>
      <c r="N39" s="281">
        <f>K39/L39</f>
        <v>163.2952727272727</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1.3927419601663635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1229.3280146874392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55400</v>
      </c>
      <c r="N48" s="281">
        <f>K48*M48</f>
        <v>1052.5999999999999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56300</v>
      </c>
      <c r="N49" s="281">
        <f>K49*M49</f>
        <v>563</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3235</v>
      </c>
      <c r="N50" s="281">
        <f>K50*M50</f>
        <v>10481.400000000001</v>
      </c>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12097.000000000002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40">
        <f>VLOOKUP(A58,TRANSPORTE!A5:D117,4,FALSE)</f>
        <v>1350</v>
      </c>
      <c r="M58" s="841"/>
      <c r="N58" s="296">
        <f>K58*L58</f>
        <v>39.15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39.15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139.27419601663635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13504.752210704077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2700.9504421408155</v>
      </c>
      <c r="M83" s="871"/>
      <c r="N83" s="57"/>
    </row>
    <row r="84" spans="1:14">
      <c r="B84" s="95" t="s">
        <v>1057</v>
      </c>
      <c r="C84" s="96"/>
      <c r="D84" s="96"/>
      <c r="E84" s="96"/>
      <c r="F84" s="96"/>
      <c r="G84" s="96"/>
      <c r="H84" s="96"/>
      <c r="I84" s="93"/>
      <c r="J84" s="94"/>
      <c r="K84" s="313">
        <v>0.05</v>
      </c>
      <c r="L84" s="870">
        <f>N78*K84</f>
        <v>675.23761053520388</v>
      </c>
      <c r="M84" s="871"/>
      <c r="N84" s="57"/>
    </row>
    <row r="85" spans="1:14" ht="15" thickBot="1">
      <c r="B85" s="97" t="s">
        <v>1058</v>
      </c>
      <c r="C85" s="98"/>
      <c r="D85" s="98"/>
      <c r="E85" s="98"/>
      <c r="F85" s="98"/>
      <c r="G85" s="98"/>
      <c r="H85" s="98"/>
      <c r="I85" s="99"/>
      <c r="J85" s="100"/>
      <c r="K85" s="314">
        <v>0.05</v>
      </c>
      <c r="L85" s="872">
        <f>N78*K85</f>
        <v>675.23761053520388</v>
      </c>
      <c r="M85" s="873"/>
      <c r="N85" s="57"/>
    </row>
    <row r="86" spans="1:14" ht="15" thickBot="1">
      <c r="B86" s="836" t="s">
        <v>1037</v>
      </c>
      <c r="C86" s="837"/>
      <c r="D86" s="837"/>
      <c r="E86" s="837"/>
      <c r="F86" s="837"/>
      <c r="G86" s="837"/>
      <c r="H86" s="837"/>
      <c r="I86" s="837"/>
      <c r="J86" s="837"/>
      <c r="K86" s="837"/>
      <c r="L86" s="837"/>
      <c r="M86" s="838"/>
      <c r="N86" s="58">
        <f>L83+L84+L85</f>
        <v>4051.4256632112238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17556.177873915301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275</v>
      </c>
      <c r="N36" s="281">
        <f>K36/M36</f>
        <v>404.40727272727275</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275</v>
      </c>
      <c r="N37" s="281">
        <f>K37/M37</f>
        <v>478.41454545454548</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80">
        <v>275</v>
      </c>
      <c r="N38" s="281">
        <f>K38/M38</f>
        <v>181.81818181818181</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853">
        <v>275</v>
      </c>
      <c r="M39" s="854"/>
      <c r="N39" s="281">
        <f>K39/L39</f>
        <v>163.2952727272727</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1.3927419601663635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1229.3280146874392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55400</v>
      </c>
      <c r="N48" s="281">
        <f>K48*M48</f>
        <v>1385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56300</v>
      </c>
      <c r="N49" s="281">
        <f>K49*M49</f>
        <v>731.9</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3385</v>
      </c>
      <c r="N50" s="281">
        <f>K50*M50</f>
        <v>14352.400000000001</v>
      </c>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16469.300000000003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40">
        <f>VLOOKUP(A58,TRANSPORTE!A5:D117,4,FALSE)</f>
        <v>1350</v>
      </c>
      <c r="M58" s="841"/>
      <c r="N58" s="296">
        <f>K58*L58</f>
        <v>51.3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51.3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139.27419601663635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17889.202210704076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3577.8404421408154</v>
      </c>
      <c r="M83" s="871"/>
      <c r="N83" s="57"/>
    </row>
    <row r="84" spans="1:14">
      <c r="B84" s="95" t="s">
        <v>1057</v>
      </c>
      <c r="C84" s="96"/>
      <c r="D84" s="96"/>
      <c r="E84" s="96"/>
      <c r="F84" s="96"/>
      <c r="G84" s="96"/>
      <c r="H84" s="96"/>
      <c r="I84" s="93"/>
      <c r="J84" s="94"/>
      <c r="K84" s="313">
        <v>0.05</v>
      </c>
      <c r="L84" s="870">
        <f>N78*K84</f>
        <v>894.46011053520385</v>
      </c>
      <c r="M84" s="871"/>
      <c r="N84" s="57"/>
    </row>
    <row r="85" spans="1:14" ht="15" thickBot="1">
      <c r="B85" s="97" t="s">
        <v>1058</v>
      </c>
      <c r="C85" s="98"/>
      <c r="D85" s="98"/>
      <c r="E85" s="98"/>
      <c r="F85" s="98"/>
      <c r="G85" s="98"/>
      <c r="H85" s="98"/>
      <c r="I85" s="99"/>
      <c r="J85" s="100"/>
      <c r="K85" s="314">
        <v>0.05</v>
      </c>
      <c r="L85" s="872">
        <f>N78*K85</f>
        <v>894.46011053520385</v>
      </c>
      <c r="M85" s="873"/>
      <c r="N85" s="57"/>
    </row>
    <row r="86" spans="1:14" ht="15" thickBot="1">
      <c r="B86" s="836" t="s">
        <v>1037</v>
      </c>
      <c r="C86" s="837"/>
      <c r="D86" s="837"/>
      <c r="E86" s="837"/>
      <c r="F86" s="837"/>
      <c r="G86" s="837"/>
      <c r="H86" s="837"/>
      <c r="I86" s="837"/>
      <c r="J86" s="837"/>
      <c r="K86" s="837"/>
      <c r="L86" s="837"/>
      <c r="M86" s="838"/>
      <c r="N86" s="58">
        <f>L83+L84+L85</f>
        <v>5366.7606632112229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23255.962873915298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275</v>
      </c>
      <c r="N36" s="281">
        <f>K36/M36</f>
        <v>404.40727272727275</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275</v>
      </c>
      <c r="N37" s="281">
        <f>K37/M37</f>
        <v>478.41454545454548</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80">
        <v>275</v>
      </c>
      <c r="N38" s="281">
        <f>K38/M38</f>
        <v>181.81818181818181</v>
      </c>
    </row>
    <row r="39" spans="1:14">
      <c r="A39" t="s">
        <v>225</v>
      </c>
      <c r="B39" s="849" t="str">
        <f>VLOOKUP(A39,EQUIPOS!A9:D154,3,FALSE)</f>
        <v>Esparcidor de gravilla, Ancho de esparcimiento 3100mm, Velocidad de trabajo 10—20km2/h</v>
      </c>
      <c r="C39" s="850"/>
      <c r="D39" s="850"/>
      <c r="E39" s="850"/>
      <c r="F39" s="850"/>
      <c r="G39" s="850"/>
      <c r="H39" s="851"/>
      <c r="I39" s="852"/>
      <c r="J39" s="833"/>
      <c r="K39" s="278">
        <f>VLOOKUP(A39,EQUIPOS!A9:D166,4,FALSE)</f>
        <v>44906.2</v>
      </c>
      <c r="L39" s="853">
        <v>275</v>
      </c>
      <c r="M39" s="854"/>
      <c r="N39" s="281">
        <f>K39/L39</f>
        <v>163.2952727272727</v>
      </c>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1.3927419601663635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1229.3280146874392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55400</v>
      </c>
      <c r="N48" s="281">
        <f>K48*M48</f>
        <v>1052.5999999999999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56300</v>
      </c>
      <c r="N49" s="281">
        <f>K49*M49</f>
        <v>563</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3385</v>
      </c>
      <c r="N50" s="281">
        <f>K50*M50</f>
        <v>10967.400000000001</v>
      </c>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12583.000000000002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40">
        <f>VLOOKUP(A58,TRANSPORTE!A5:D117,4,FALSE)</f>
        <v>1350</v>
      </c>
      <c r="M58" s="841"/>
      <c r="N58" s="296">
        <f>K58*L58</f>
        <v>39.15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39.15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139.27419601663635</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13990.752210704077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2798.1504421408154</v>
      </c>
      <c r="M83" s="871"/>
      <c r="N83" s="57"/>
    </row>
    <row r="84" spans="1:14">
      <c r="B84" s="95" t="s">
        <v>1057</v>
      </c>
      <c r="C84" s="96"/>
      <c r="D84" s="96"/>
      <c r="E84" s="96"/>
      <c r="F84" s="96"/>
      <c r="G84" s="96"/>
      <c r="H84" s="96"/>
      <c r="I84" s="93"/>
      <c r="J84" s="94"/>
      <c r="K84" s="313">
        <v>0.05</v>
      </c>
      <c r="L84" s="870">
        <f>N78*K84</f>
        <v>699.53761053520384</v>
      </c>
      <c r="M84" s="871"/>
      <c r="N84" s="57"/>
    </row>
    <row r="85" spans="1:14" ht="15" thickBot="1">
      <c r="B85" s="97" t="s">
        <v>1058</v>
      </c>
      <c r="C85" s="98"/>
      <c r="D85" s="98"/>
      <c r="E85" s="98"/>
      <c r="F85" s="98"/>
      <c r="G85" s="98"/>
      <c r="H85" s="98"/>
      <c r="I85" s="99"/>
      <c r="J85" s="100"/>
      <c r="K85" s="314">
        <v>0.05</v>
      </c>
      <c r="L85" s="872">
        <f>N78*K85</f>
        <v>699.53761053520384</v>
      </c>
      <c r="M85" s="873"/>
      <c r="N85" s="57"/>
    </row>
    <row r="86" spans="1:14" ht="15" thickBot="1">
      <c r="B86" s="836" t="s">
        <v>1037</v>
      </c>
      <c r="C86" s="837"/>
      <c r="D86" s="837"/>
      <c r="E86" s="837"/>
      <c r="F86" s="837"/>
      <c r="G86" s="837"/>
      <c r="H86" s="837"/>
      <c r="I86" s="837"/>
      <c r="J86" s="837"/>
      <c r="K86" s="837"/>
      <c r="L86" s="837"/>
      <c r="M86" s="838"/>
      <c r="N86" s="58">
        <f>L83+L84+L85</f>
        <v>4197.225663211223</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18187.977873915301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418</v>
      </c>
      <c r="N36" s="281">
        <f>K36/M36</f>
        <v>266.05741626794259</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418</v>
      </c>
      <c r="N37" s="281">
        <f>K37/M37</f>
        <v>314.74641148325361</v>
      </c>
    </row>
    <row r="38" spans="1:14">
      <c r="A38" t="s">
        <v>225</v>
      </c>
      <c r="B38" s="849" t="str">
        <f>VLOOKUP(A38,EQUIPOS!A8:D154,3,FALSE)</f>
        <v>Esparcidor de gravilla, Ancho de esparcimiento 3100mm, Velocidad de trabajo 10—20km2/h</v>
      </c>
      <c r="C38" s="850"/>
      <c r="D38" s="850"/>
      <c r="E38" s="850"/>
      <c r="F38" s="850"/>
      <c r="G38" s="850"/>
      <c r="H38" s="851"/>
      <c r="I38" s="276"/>
      <c r="J38" s="277"/>
      <c r="K38" s="278">
        <f>VLOOKUP(A38,EQUIPOS!A8:D165,4,FALSE)</f>
        <v>44906.2</v>
      </c>
      <c r="L38" s="279"/>
      <c r="M38" s="280">
        <v>418</v>
      </c>
      <c r="N38" s="281">
        <f>K38/M38</f>
        <v>107.43110047846889</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0.91627760537260772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689.15120583503767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40400</v>
      </c>
      <c r="N48" s="281">
        <f>K48*M48</f>
        <v>404</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3235</v>
      </c>
      <c r="N49" s="281">
        <f>K49*M49</f>
        <v>4043.75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4447.75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40">
        <f>VLOOKUP(A58,TRANSPORTE!A5:D117,4,FALSE)</f>
        <v>1350</v>
      </c>
      <c r="M58" s="841"/>
      <c r="N58" s="296">
        <f>K58*L58</f>
        <v>13.5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91.62776053726077</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5242.0289663722988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1048.4057932744597</v>
      </c>
      <c r="M83" s="871"/>
      <c r="N83" s="57"/>
    </row>
    <row r="84" spans="1:14">
      <c r="B84" s="95" t="s">
        <v>1057</v>
      </c>
      <c r="C84" s="96"/>
      <c r="D84" s="96"/>
      <c r="E84" s="96"/>
      <c r="F84" s="96"/>
      <c r="G84" s="96"/>
      <c r="H84" s="96"/>
      <c r="I84" s="93"/>
      <c r="J84" s="94"/>
      <c r="K84" s="313">
        <v>0.05</v>
      </c>
      <c r="L84" s="870">
        <f>N78*K84</f>
        <v>262.10144831861493</v>
      </c>
      <c r="M84" s="871"/>
      <c r="N84" s="57"/>
    </row>
    <row r="85" spans="1:14" ht="15" thickBot="1">
      <c r="B85" s="97" t="s">
        <v>1058</v>
      </c>
      <c r="C85" s="98"/>
      <c r="D85" s="98"/>
      <c r="E85" s="98"/>
      <c r="F85" s="98"/>
      <c r="G85" s="98"/>
      <c r="H85" s="98"/>
      <c r="I85" s="99"/>
      <c r="J85" s="100"/>
      <c r="K85" s="314">
        <v>0.05</v>
      </c>
      <c r="L85" s="872">
        <f>N78*K85</f>
        <v>262.10144831861493</v>
      </c>
      <c r="M85" s="873"/>
      <c r="N85" s="57"/>
    </row>
    <row r="86" spans="1:14" ht="15" thickBot="1">
      <c r="B86" s="836" t="s">
        <v>1037</v>
      </c>
      <c r="C86" s="837"/>
      <c r="D86" s="837"/>
      <c r="E86" s="837"/>
      <c r="F86" s="837"/>
      <c r="G86" s="837"/>
      <c r="H86" s="837"/>
      <c r="I86" s="837"/>
      <c r="J86" s="837"/>
      <c r="K86" s="837"/>
      <c r="L86" s="837"/>
      <c r="M86" s="838"/>
      <c r="N86" s="58">
        <f>L83+L84+L85</f>
        <v>1572.6086899116897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6814.6376562839887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154</v>
      </c>
      <c r="B36" s="849" t="str">
        <f>VLOOKUP(A36,EQUIPOS!A6:D154,3,FALSE)</f>
        <v>Carrotanque Irrigador de asfalto, 1000 GALONES DE CAPACIDAD</v>
      </c>
      <c r="C36" s="850"/>
      <c r="D36" s="850"/>
      <c r="E36" s="850"/>
      <c r="F36" s="850"/>
      <c r="G36" s="850"/>
      <c r="H36" s="851"/>
      <c r="I36" s="276"/>
      <c r="J36" s="277"/>
      <c r="K36" s="278">
        <f>VLOOKUP(A36,EQUIPOS!A6:D163,4,FALSE)</f>
        <v>111212</v>
      </c>
      <c r="L36" s="279"/>
      <c r="M36" s="280">
        <v>418</v>
      </c>
      <c r="N36" s="281">
        <f>K36/M36</f>
        <v>266.05741626794259</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418</v>
      </c>
      <c r="N37" s="281">
        <f>K37/M37</f>
        <v>314.74641148325361</v>
      </c>
    </row>
    <row r="38" spans="1:14">
      <c r="A38" t="s">
        <v>225</v>
      </c>
      <c r="B38" s="849" t="str">
        <f>VLOOKUP(A38,EQUIPOS!A8:D154,3,FALSE)</f>
        <v>Esparcidor de gravilla, Ancho de esparcimiento 3100mm, Velocidad de trabajo 10—20km2/h</v>
      </c>
      <c r="C38" s="850"/>
      <c r="D38" s="850"/>
      <c r="E38" s="850"/>
      <c r="F38" s="850"/>
      <c r="G38" s="850"/>
      <c r="H38" s="851"/>
      <c r="I38" s="276"/>
      <c r="J38" s="277"/>
      <c r="K38" s="278">
        <f>VLOOKUP(A38,EQUIPOS!A8:D165,4,FALSE)</f>
        <v>44906.2</v>
      </c>
      <c r="L38" s="279"/>
      <c r="M38" s="280">
        <v>418</v>
      </c>
      <c r="N38" s="281">
        <f>K38/M38</f>
        <v>107.43110047846889</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0.91627760537260772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689.15120583503767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40400</v>
      </c>
      <c r="N48" s="281">
        <f>K48*M48</f>
        <v>404</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2310</v>
      </c>
      <c r="N49" s="281">
        <f>K49*M49</f>
        <v>2887.5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31"/>
      <c r="C52" s="832"/>
      <c r="D52" s="832"/>
      <c r="E52" s="832"/>
      <c r="F52" s="832"/>
      <c r="G52" s="832"/>
      <c r="H52" s="832"/>
      <c r="I52" s="833"/>
      <c r="J52" s="48"/>
      <c r="K52" s="50"/>
      <c r="L52" s="834"/>
      <c r="M52" s="835"/>
      <c r="N52" s="51"/>
    </row>
    <row r="53" spans="1:72" ht="15" thickBot="1">
      <c r="B53" s="836" t="s">
        <v>1037</v>
      </c>
      <c r="C53" s="837"/>
      <c r="D53" s="837"/>
      <c r="E53" s="837"/>
      <c r="F53" s="837"/>
      <c r="G53" s="837"/>
      <c r="H53" s="837"/>
      <c r="I53" s="837"/>
      <c r="J53" s="837"/>
      <c r="K53" s="837"/>
      <c r="L53" s="837"/>
      <c r="M53" s="838"/>
      <c r="N53" s="403">
        <f>SUM(N48:N52)</f>
        <v>3291.5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39" t="s">
        <v>1045</v>
      </c>
      <c r="M57" s="812"/>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40">
        <f>VLOOKUP(A58,TRANSPORTE!A5:D117,4,FALSE)</f>
        <v>1350</v>
      </c>
      <c r="M58" s="841"/>
      <c r="N58" s="296">
        <f>K58*L58</f>
        <v>13.5</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25"/>
      <c r="M63" s="826"/>
      <c r="N63" s="133"/>
    </row>
    <row r="64" spans="1:72" ht="15" thickBot="1">
      <c r="B64" s="842" t="s">
        <v>1037</v>
      </c>
      <c r="C64" s="843"/>
      <c r="D64" s="843"/>
      <c r="E64" s="843"/>
      <c r="F64" s="843"/>
      <c r="G64" s="843"/>
      <c r="H64" s="843"/>
      <c r="I64" s="843"/>
      <c r="J64" s="843"/>
      <c r="K64" s="843"/>
      <c r="L64" s="843"/>
      <c r="M64" s="844"/>
      <c r="N64" s="110">
        <f>N58+N59+N60+N61+N62</f>
        <v>13.5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91.62776053726077</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4085.7789663722983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817.15579327445971</v>
      </c>
      <c r="M83" s="871"/>
      <c r="N83" s="57"/>
    </row>
    <row r="84" spans="1:14">
      <c r="B84" s="95" t="s">
        <v>1057</v>
      </c>
      <c r="C84" s="96"/>
      <c r="D84" s="96"/>
      <c r="E84" s="96"/>
      <c r="F84" s="96"/>
      <c r="G84" s="96"/>
      <c r="H84" s="96"/>
      <c r="I84" s="93"/>
      <c r="J84" s="94"/>
      <c r="K84" s="313">
        <v>0.05</v>
      </c>
      <c r="L84" s="870">
        <f>N78*K84</f>
        <v>204.28894831861493</v>
      </c>
      <c r="M84" s="871"/>
      <c r="N84" s="57"/>
    </row>
    <row r="85" spans="1:14" ht="15" thickBot="1">
      <c r="B85" s="97" t="s">
        <v>1058</v>
      </c>
      <c r="C85" s="98"/>
      <c r="D85" s="98"/>
      <c r="E85" s="98"/>
      <c r="F85" s="98"/>
      <c r="G85" s="98"/>
      <c r="H85" s="98"/>
      <c r="I85" s="99"/>
      <c r="J85" s="100"/>
      <c r="K85" s="314">
        <v>0.05</v>
      </c>
      <c r="L85" s="872">
        <f>N78*K85</f>
        <v>204.28894831861493</v>
      </c>
      <c r="M85" s="873"/>
      <c r="N85" s="57"/>
    </row>
    <row r="86" spans="1:14" ht="15" thickBot="1">
      <c r="B86" s="836" t="s">
        <v>1037</v>
      </c>
      <c r="C86" s="837"/>
      <c r="D86" s="837"/>
      <c r="E86" s="837"/>
      <c r="F86" s="837"/>
      <c r="G86" s="837"/>
      <c r="H86" s="837"/>
      <c r="I86" s="837"/>
      <c r="J86" s="837"/>
      <c r="K86" s="837"/>
      <c r="L86" s="837"/>
      <c r="M86" s="838"/>
      <c r="N86" s="58">
        <f>L83+L84+L85</f>
        <v>1225.7336899116897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5311.5126562839878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54500</v>
      </c>
      <c r="N48" s="281">
        <f>K48*M48</f>
        <v>681.25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2250</v>
      </c>
      <c r="N49" s="281">
        <f>K49*M49</f>
        <v>3290.6250000000005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3971.8750000000005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40">
        <f>VLOOKUP(A58,TRANSPORTE!A5:D117,4,FALSE)</f>
        <v>1350</v>
      </c>
      <c r="M58" s="841"/>
      <c r="N58" s="296">
        <f>K58*L58</f>
        <v>16.875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4416.8723465727026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883.37446931454053</v>
      </c>
      <c r="M83" s="871"/>
      <c r="N83" s="57"/>
    </row>
    <row r="84" spans="1:14">
      <c r="B84" s="95" t="s">
        <v>1057</v>
      </c>
      <c r="C84" s="96"/>
      <c r="D84" s="96"/>
      <c r="E84" s="96"/>
      <c r="F84" s="96"/>
      <c r="G84" s="96"/>
      <c r="H84" s="96"/>
      <c r="I84" s="93"/>
      <c r="J84" s="94"/>
      <c r="K84" s="313">
        <v>0.05</v>
      </c>
      <c r="L84" s="870">
        <f>N78*K84</f>
        <v>220.84361732863513</v>
      </c>
      <c r="M84" s="871"/>
      <c r="N84" s="57"/>
    </row>
    <row r="85" spans="1:14" ht="15" thickBot="1">
      <c r="B85" s="97" t="s">
        <v>1058</v>
      </c>
      <c r="C85" s="98"/>
      <c r="D85" s="98"/>
      <c r="E85" s="98"/>
      <c r="F85" s="98"/>
      <c r="G85" s="98"/>
      <c r="H85" s="98"/>
      <c r="I85" s="99"/>
      <c r="J85" s="100"/>
      <c r="K85" s="314">
        <v>0.05</v>
      </c>
      <c r="L85" s="872">
        <f>N78*K85</f>
        <v>220.84361732863513</v>
      </c>
      <c r="M85" s="873"/>
      <c r="N85" s="57"/>
    </row>
    <row r="86" spans="1:14" ht="15" thickBot="1">
      <c r="B86" s="836" t="s">
        <v>1037</v>
      </c>
      <c r="C86" s="837"/>
      <c r="D86" s="837"/>
      <c r="E86" s="837"/>
      <c r="F86" s="837"/>
      <c r="G86" s="837"/>
      <c r="H86" s="837"/>
      <c r="I86" s="837"/>
      <c r="J86" s="837"/>
      <c r="K86" s="837"/>
      <c r="L86" s="837"/>
      <c r="M86" s="838"/>
      <c r="N86" s="58">
        <f>L83+L84+L85</f>
        <v>1325.0617039718109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5741.9340505445134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49000</v>
      </c>
      <c r="N48" s="281">
        <f>K48*M48</f>
        <v>465.5</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2250</v>
      </c>
      <c r="N49" s="281">
        <f>K49*M49</f>
        <v>3174.1875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3639.6875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40">
        <f>VLOOKUP(A58,TRANSPORTE!A5:D117,4,FALSE)</f>
        <v>1350</v>
      </c>
      <c r="M58" s="841"/>
      <c r="N58" s="296">
        <f>K58*L58</f>
        <v>12.824999999999999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12.824999999999999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4080.634846572701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816.12696931454025</v>
      </c>
      <c r="M83" s="871"/>
      <c r="N83" s="57"/>
    </row>
    <row r="84" spans="1:14">
      <c r="B84" s="95" t="s">
        <v>1057</v>
      </c>
      <c r="C84" s="96"/>
      <c r="D84" s="96"/>
      <c r="E84" s="96"/>
      <c r="F84" s="96"/>
      <c r="G84" s="96"/>
      <c r="H84" s="96"/>
      <c r="I84" s="93"/>
      <c r="J84" s="94"/>
      <c r="K84" s="313">
        <v>0.05</v>
      </c>
      <c r="L84" s="870">
        <f>N78*K84</f>
        <v>204.03174232863506</v>
      </c>
      <c r="M84" s="871"/>
      <c r="N84" s="57"/>
    </row>
    <row r="85" spans="1:14" ht="15" thickBot="1">
      <c r="B85" s="97" t="s">
        <v>1058</v>
      </c>
      <c r="C85" s="98"/>
      <c r="D85" s="98"/>
      <c r="E85" s="98"/>
      <c r="F85" s="98"/>
      <c r="G85" s="98"/>
      <c r="H85" s="98"/>
      <c r="I85" s="99"/>
      <c r="J85" s="100"/>
      <c r="K85" s="314">
        <v>0.05</v>
      </c>
      <c r="L85" s="872">
        <f>N78*K85</f>
        <v>204.03174232863506</v>
      </c>
      <c r="M85" s="873"/>
      <c r="N85" s="57"/>
    </row>
    <row r="86" spans="1:14" ht="15" thickBot="1">
      <c r="B86" s="836" t="s">
        <v>1037</v>
      </c>
      <c r="C86" s="837"/>
      <c r="D86" s="837"/>
      <c r="E86" s="837"/>
      <c r="F86" s="837"/>
      <c r="G86" s="837"/>
      <c r="H86" s="837"/>
      <c r="I86" s="837"/>
      <c r="J86" s="837"/>
      <c r="K86" s="837"/>
      <c r="L86" s="837"/>
      <c r="M86" s="838"/>
      <c r="N86" s="58">
        <f>L83+L84+L85</f>
        <v>1224.1904539718105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5304.8253005445113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61000</v>
      </c>
      <c r="N48" s="281">
        <f>K48*M48</f>
        <v>579.5</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2250</v>
      </c>
      <c r="N49" s="281">
        <f>K49*M49</f>
        <v>3847.5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SUM(N48:N53)</f>
        <v>4427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40">
        <f>VLOOKUP(A59,TRANSPORTE!A5:D117,4,FALSE)</f>
        <v>1350</v>
      </c>
      <c r="M59" s="841"/>
      <c r="N59" s="296">
        <f>K59*L59</f>
        <v>12.824999999999999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12.824999999999999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4867.9473465727015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973.58946931454034</v>
      </c>
      <c r="M83" s="871"/>
      <c r="N83" s="57"/>
    </row>
    <row r="84" spans="1:14">
      <c r="B84" s="95" t="s">
        <v>1057</v>
      </c>
      <c r="C84" s="96"/>
      <c r="D84" s="96"/>
      <c r="E84" s="96"/>
      <c r="F84" s="96"/>
      <c r="G84" s="96"/>
      <c r="H84" s="96"/>
      <c r="I84" s="93"/>
      <c r="J84" s="94"/>
      <c r="K84" s="313">
        <v>0.05</v>
      </c>
      <c r="L84" s="870">
        <f>N78*K84</f>
        <v>243.39736732863508</v>
      </c>
      <c r="M84" s="871"/>
      <c r="N84" s="57"/>
    </row>
    <row r="85" spans="1:14" ht="15" thickBot="1">
      <c r="B85" s="97" t="s">
        <v>1058</v>
      </c>
      <c r="C85" s="98"/>
      <c r="D85" s="98"/>
      <c r="E85" s="98"/>
      <c r="F85" s="98"/>
      <c r="G85" s="98"/>
      <c r="H85" s="98"/>
      <c r="I85" s="99"/>
      <c r="J85" s="100"/>
      <c r="K85" s="314">
        <v>0.05</v>
      </c>
      <c r="L85" s="872">
        <f>N78*K85</f>
        <v>243.39736732863508</v>
      </c>
      <c r="M85" s="873"/>
      <c r="N85" s="57"/>
    </row>
    <row r="86" spans="1:14" ht="15" thickBot="1">
      <c r="B86" s="836" t="s">
        <v>1037</v>
      </c>
      <c r="C86" s="837"/>
      <c r="D86" s="837"/>
      <c r="E86" s="837"/>
      <c r="F86" s="837"/>
      <c r="G86" s="837"/>
      <c r="H86" s="837"/>
      <c r="I86" s="837"/>
      <c r="J86" s="837"/>
      <c r="K86" s="837"/>
      <c r="L86" s="837"/>
      <c r="M86" s="838"/>
      <c r="N86" s="58">
        <f>L83+L84+L85</f>
        <v>1460.3842039718104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6328.3315505445116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57400</v>
      </c>
      <c r="N48" s="281">
        <f>K48*M48</f>
        <v>272.64999999999998</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2250</v>
      </c>
      <c r="N49" s="281">
        <f>K49*M49</f>
        <v>2404.6874999999995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2677.3374999999996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40">
        <f>VLOOKUP(A58,TRANSPORTE!A5:D117,4,FALSE)</f>
        <v>1350</v>
      </c>
      <c r="M58" s="841"/>
      <c r="N58" s="296">
        <f>K58*L58</f>
        <v>6.4124999999999996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6.4124999999999996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3111.8723465727007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622.37446931454019</v>
      </c>
      <c r="M83" s="871"/>
      <c r="N83" s="57"/>
    </row>
    <row r="84" spans="1:14">
      <c r="B84" s="95" t="s">
        <v>1057</v>
      </c>
      <c r="C84" s="96"/>
      <c r="D84" s="96"/>
      <c r="E84" s="96"/>
      <c r="F84" s="96"/>
      <c r="G84" s="96"/>
      <c r="H84" s="96"/>
      <c r="I84" s="93"/>
      <c r="J84" s="94"/>
      <c r="K84" s="313">
        <v>0.05</v>
      </c>
      <c r="L84" s="870">
        <f>N78*K84</f>
        <v>155.59361732863505</v>
      </c>
      <c r="M84" s="871"/>
      <c r="N84" s="57"/>
    </row>
    <row r="85" spans="1:14" ht="15" thickBot="1">
      <c r="B85" s="97" t="s">
        <v>1058</v>
      </c>
      <c r="C85" s="98"/>
      <c r="D85" s="98"/>
      <c r="E85" s="98"/>
      <c r="F85" s="98"/>
      <c r="G85" s="98"/>
      <c r="H85" s="98"/>
      <c r="I85" s="99"/>
      <c r="J85" s="100"/>
      <c r="K85" s="314">
        <v>0.05</v>
      </c>
      <c r="L85" s="872">
        <f>N78*K85</f>
        <v>155.59361732863505</v>
      </c>
      <c r="M85" s="873"/>
      <c r="N85" s="57"/>
    </row>
    <row r="86" spans="1:14" ht="15" thickBot="1">
      <c r="B86" s="836" t="s">
        <v>1037</v>
      </c>
      <c r="C86" s="837"/>
      <c r="D86" s="837"/>
      <c r="E86" s="837"/>
      <c r="F86" s="837"/>
      <c r="G86" s="837"/>
      <c r="H86" s="837"/>
      <c r="I86" s="837"/>
      <c r="J86" s="837"/>
      <c r="K86" s="837"/>
      <c r="L86" s="837"/>
      <c r="M86" s="838"/>
      <c r="N86" s="58">
        <f>L83+L84+L85</f>
        <v>933.56170397181018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4045.4340505445107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54500</v>
      </c>
      <c r="N48" s="281">
        <f>K48*M48</f>
        <v>681.25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3025</v>
      </c>
      <c r="N49" s="281">
        <f>K49*M49</f>
        <v>4424.0625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5105.3125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40">
        <f>VLOOKUP(A58,TRANSPORTE!A5:D117,4,FALSE)</f>
        <v>1350</v>
      </c>
      <c r="M58" s="841"/>
      <c r="N58" s="296">
        <f>K58*L58</f>
        <v>16.875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SUM(N69:N75)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5550.3098465727016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1110.0619693145404</v>
      </c>
      <c r="M83" s="871"/>
      <c r="N83" s="57"/>
    </row>
    <row r="84" spans="1:14">
      <c r="B84" s="95" t="s">
        <v>1057</v>
      </c>
      <c r="C84" s="96"/>
      <c r="D84" s="96"/>
      <c r="E84" s="96"/>
      <c r="F84" s="96"/>
      <c r="G84" s="96"/>
      <c r="H84" s="96"/>
      <c r="I84" s="93"/>
      <c r="J84" s="94"/>
      <c r="K84" s="313">
        <v>0.05</v>
      </c>
      <c r="L84" s="870">
        <f>N78*K84</f>
        <v>277.5154923286351</v>
      </c>
      <c r="M84" s="871"/>
      <c r="N84" s="57"/>
    </row>
    <row r="85" spans="1:14" ht="15" thickBot="1">
      <c r="B85" s="97" t="s">
        <v>1058</v>
      </c>
      <c r="C85" s="98"/>
      <c r="D85" s="98"/>
      <c r="E85" s="98"/>
      <c r="F85" s="98"/>
      <c r="G85" s="98"/>
      <c r="H85" s="98"/>
      <c r="I85" s="99"/>
      <c r="J85" s="100"/>
      <c r="K85" s="314">
        <v>0.05</v>
      </c>
      <c r="L85" s="872">
        <f>N78*K85</f>
        <v>277.5154923286351</v>
      </c>
      <c r="M85" s="873"/>
      <c r="N85" s="57"/>
    </row>
    <row r="86" spans="1:14" ht="15" thickBot="1">
      <c r="B86" s="836" t="s">
        <v>1037</v>
      </c>
      <c r="C86" s="837"/>
      <c r="D86" s="837"/>
      <c r="E86" s="837"/>
      <c r="F86" s="837"/>
      <c r="G86" s="837"/>
      <c r="H86" s="837"/>
      <c r="I86" s="837"/>
      <c r="J86" s="837"/>
      <c r="K86" s="837"/>
      <c r="L86" s="837"/>
      <c r="M86" s="838"/>
      <c r="N86" s="58">
        <f>L83+L84+L85</f>
        <v>1665.0929539718104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7215.4028005445125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49000</v>
      </c>
      <c r="N48" s="281">
        <f>K48*M48</f>
        <v>465.5</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3025</v>
      </c>
      <c r="N49" s="281">
        <f>K49*M49</f>
        <v>4267.5187500000002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4733.0187500000002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40">
        <f>VLOOKUP(A58,TRANSPORTE!A5:D117,4,FALSE)</f>
        <v>1350</v>
      </c>
      <c r="M58" s="841"/>
      <c r="N58" s="296">
        <f>K58*L58</f>
        <v>12.824999999999999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12.824999999999999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5173.9660965727016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1034.7932193145405</v>
      </c>
      <c r="M83" s="871"/>
      <c r="N83" s="57"/>
    </row>
    <row r="84" spans="1:14">
      <c r="B84" s="95" t="s">
        <v>1057</v>
      </c>
      <c r="C84" s="96"/>
      <c r="D84" s="96"/>
      <c r="E84" s="96"/>
      <c r="F84" s="96"/>
      <c r="G84" s="96"/>
      <c r="H84" s="96"/>
      <c r="I84" s="93"/>
      <c r="J84" s="94"/>
      <c r="K84" s="313">
        <v>0.05</v>
      </c>
      <c r="L84" s="870">
        <f>N78*K84</f>
        <v>258.69830482863512</v>
      </c>
      <c r="M84" s="871"/>
      <c r="N84" s="57"/>
    </row>
    <row r="85" spans="1:14" ht="15" thickBot="1">
      <c r="B85" s="97" t="s">
        <v>1058</v>
      </c>
      <c r="C85" s="98"/>
      <c r="D85" s="98"/>
      <c r="E85" s="98"/>
      <c r="F85" s="98"/>
      <c r="G85" s="98"/>
      <c r="H85" s="98"/>
      <c r="I85" s="99"/>
      <c r="J85" s="100"/>
      <c r="K85" s="314">
        <v>0.05</v>
      </c>
      <c r="L85" s="872">
        <f>N78*K85</f>
        <v>258.69830482863512</v>
      </c>
      <c r="M85" s="873"/>
      <c r="N85" s="57"/>
    </row>
    <row r="86" spans="1:14" ht="15" thickBot="1">
      <c r="B86" s="836" t="s">
        <v>1037</v>
      </c>
      <c r="C86" s="837"/>
      <c r="D86" s="837"/>
      <c r="E86" s="837"/>
      <c r="F86" s="837"/>
      <c r="G86" s="837"/>
      <c r="H86" s="837"/>
      <c r="I86" s="837"/>
      <c r="J86" s="837"/>
      <c r="K86" s="837"/>
      <c r="L86" s="837"/>
      <c r="M86" s="838"/>
      <c r="N86" s="58">
        <f>L83+L84+L85</f>
        <v>1552.1898289718108</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6726.1559255445127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61000</v>
      </c>
      <c r="N48" s="281">
        <f>K48*M48</f>
        <v>579.5</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3025</v>
      </c>
      <c r="N49" s="281">
        <f>K49*M49</f>
        <v>5172.75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5752.25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40">
        <f>VLOOKUP(A58,TRANSPORTE!A5:D117,4,FALSE)</f>
        <v>1350</v>
      </c>
      <c r="M58" s="841"/>
      <c r="N58" s="296">
        <f>K58*L58</f>
        <v>12.824999999999999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12.824999999999999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SUM(N69:N75)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6193.1973465727015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1238.6394693145403</v>
      </c>
      <c r="M83" s="871"/>
      <c r="N83" s="57"/>
    </row>
    <row r="84" spans="1:14">
      <c r="B84" s="95" t="s">
        <v>1057</v>
      </c>
      <c r="C84" s="96"/>
      <c r="D84" s="96"/>
      <c r="E84" s="96"/>
      <c r="F84" s="96"/>
      <c r="G84" s="96"/>
      <c r="H84" s="96"/>
      <c r="I84" s="93"/>
      <c r="J84" s="94"/>
      <c r="K84" s="313">
        <v>0.05</v>
      </c>
      <c r="L84" s="870">
        <f>N78*K84</f>
        <v>309.65986732863507</v>
      </c>
      <c r="M84" s="871"/>
      <c r="N84" s="57"/>
    </row>
    <row r="85" spans="1:14" ht="15" thickBot="1">
      <c r="B85" s="97" t="s">
        <v>1058</v>
      </c>
      <c r="C85" s="98"/>
      <c r="D85" s="98"/>
      <c r="E85" s="98"/>
      <c r="F85" s="98"/>
      <c r="G85" s="98"/>
      <c r="H85" s="98"/>
      <c r="I85" s="99"/>
      <c r="J85" s="100"/>
      <c r="K85" s="314">
        <v>0.05</v>
      </c>
      <c r="L85" s="872">
        <f>N78*K85</f>
        <v>309.65986732863507</v>
      </c>
      <c r="M85" s="873"/>
      <c r="N85" s="57"/>
    </row>
    <row r="86" spans="1:14" ht="15" thickBot="1">
      <c r="B86" s="836" t="s">
        <v>1037</v>
      </c>
      <c r="C86" s="837"/>
      <c r="D86" s="837"/>
      <c r="E86" s="837"/>
      <c r="F86" s="837"/>
      <c r="G86" s="837"/>
      <c r="H86" s="837"/>
      <c r="I86" s="837"/>
      <c r="J86" s="837"/>
      <c r="K86" s="837"/>
      <c r="L86" s="837"/>
      <c r="M86" s="838"/>
      <c r="N86" s="58">
        <f>L83+L84+L85</f>
        <v>1857.9592039718104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8051.1565505445124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136</v>
      </c>
      <c r="B36" s="849" t="str">
        <f>VLOOKUP(A36,EQUIPOS!A6:D154,3,FALSE)</f>
        <v>Camión de Slurry</v>
      </c>
      <c r="C36" s="850"/>
      <c r="D36" s="850"/>
      <c r="E36" s="850"/>
      <c r="F36" s="850"/>
      <c r="G36" s="850"/>
      <c r="H36" s="851"/>
      <c r="I36" s="276"/>
      <c r="J36" s="277"/>
      <c r="K36" s="278">
        <f>VLOOKUP(A36,EQUIPOS!A6:D163,4,FALSE)</f>
        <v>168190</v>
      </c>
      <c r="L36" s="279"/>
      <c r="M36" s="280">
        <v>600</v>
      </c>
      <c r="N36" s="281">
        <f>K36/M36</f>
        <v>280.31666666666666</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600</v>
      </c>
      <c r="N37" s="281">
        <f>K37/M37</f>
        <v>83.333333333333329</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N76*M41</f>
        <v>0.63834006507624996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364.28834006507623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57400</v>
      </c>
      <c r="N48" s="281">
        <f>K48*M48</f>
        <v>272.64999999999998</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3025</v>
      </c>
      <c r="N49" s="281">
        <f>K49*M49</f>
        <v>3232.9687499999995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3505.6187499999996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40">
        <f>VLOOKUP(A58,TRANSPORTE!A5:D117,4,FALSE)</f>
        <v>1350</v>
      </c>
      <c r="M58" s="841"/>
      <c r="N58" s="296">
        <f>K58*L58</f>
        <v>6.4124999999999996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6.4124999999999996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SUM(N69:N75)</f>
        <v>63.834006507624991</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N43+N53+N64+N76</f>
        <v>3940.1535965727007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788.03071931454019</v>
      </c>
      <c r="M83" s="871"/>
      <c r="N83" s="57"/>
    </row>
    <row r="84" spans="1:14">
      <c r="B84" s="95" t="s">
        <v>1057</v>
      </c>
      <c r="C84" s="96"/>
      <c r="D84" s="96"/>
      <c r="E84" s="96"/>
      <c r="F84" s="96"/>
      <c r="G84" s="96"/>
      <c r="H84" s="96"/>
      <c r="I84" s="93"/>
      <c r="J84" s="94"/>
      <c r="K84" s="313">
        <v>0.05</v>
      </c>
      <c r="L84" s="870">
        <f>N78*K84</f>
        <v>197.00767982863505</v>
      </c>
      <c r="M84" s="871"/>
      <c r="N84" s="57"/>
    </row>
    <row r="85" spans="1:14" ht="15" thickBot="1">
      <c r="B85" s="97" t="s">
        <v>1058</v>
      </c>
      <c r="C85" s="98"/>
      <c r="D85" s="98"/>
      <c r="E85" s="98"/>
      <c r="F85" s="98"/>
      <c r="G85" s="98"/>
      <c r="H85" s="98"/>
      <c r="I85" s="99"/>
      <c r="J85" s="100"/>
      <c r="K85" s="314">
        <v>0.05</v>
      </c>
      <c r="L85" s="872">
        <f>N78*K85</f>
        <v>197.00767982863505</v>
      </c>
      <c r="M85" s="873"/>
      <c r="N85" s="57"/>
    </row>
    <row r="86" spans="1:14" ht="15" thickBot="1">
      <c r="B86" s="836" t="s">
        <v>1037</v>
      </c>
      <c r="C86" s="837"/>
      <c r="D86" s="837"/>
      <c r="E86" s="837"/>
      <c r="F86" s="837"/>
      <c r="G86" s="837"/>
      <c r="H86" s="837"/>
      <c r="I86" s="837"/>
      <c r="J86" s="837"/>
      <c r="K86" s="837"/>
      <c r="L86" s="837"/>
      <c r="M86" s="838"/>
      <c r="N86" s="58">
        <f>L83+L84+L85</f>
        <v>1182.0460789718102</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5122.1996755445107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290</v>
      </c>
      <c r="B37" s="849" t="str">
        <f>VLOOKUP(A37,EQUIPOS!A7:D154,3,FALSE)</f>
        <v>Planta trituradora</v>
      </c>
      <c r="C37" s="850"/>
      <c r="D37" s="850"/>
      <c r="E37" s="850"/>
      <c r="F37" s="850"/>
      <c r="G37" s="850"/>
      <c r="H37" s="851"/>
      <c r="I37" s="276"/>
      <c r="J37" s="277"/>
      <c r="K37" s="278">
        <f>VLOOKUP(A37,EQUIPOS!A7:D164,4,FALSE)</f>
        <v>581216</v>
      </c>
      <c r="L37" s="279"/>
      <c r="M37" s="280">
        <v>30</v>
      </c>
      <c r="N37" s="281">
        <f t="shared" ref="N37:N43" si="0">K37/M37</f>
        <v>19373.866666666665</v>
      </c>
    </row>
    <row r="38" spans="1:14">
      <c r="A38" t="s">
        <v>168</v>
      </c>
      <c r="B38" s="849" t="str">
        <f>VLOOKUP(A38,EQUIPOS!A8:D154,3,FALSE)</f>
        <v>Compactador tipo  POTENCIA: 105 HP, PESO: 6 ton</v>
      </c>
      <c r="C38" s="850"/>
      <c r="D38" s="850"/>
      <c r="E38" s="850"/>
      <c r="F38" s="850"/>
      <c r="G38" s="850"/>
      <c r="H38" s="851"/>
      <c r="I38" s="276"/>
      <c r="J38" s="277"/>
      <c r="K38" s="278">
        <f>VLOOKUP(A38,EQUIPOS!A8:D165,4,FALSE)</f>
        <v>105000</v>
      </c>
      <c r="L38" s="279"/>
      <c r="M38" s="280">
        <v>9</v>
      </c>
      <c r="N38" s="281">
        <f t="shared" si="0"/>
        <v>11666.666666666666</v>
      </c>
    </row>
    <row r="39" spans="1:14">
      <c r="A39" t="s">
        <v>173</v>
      </c>
      <c r="B39" s="849" t="str">
        <f>VLOOKUP(A39,EQUIPOS!A9:D154,3,FALSE)</f>
        <v>Compactador neumático de Potencia 70 HP, peso de 13 ton</v>
      </c>
      <c r="C39" s="850"/>
      <c r="D39" s="850"/>
      <c r="E39" s="850"/>
      <c r="F39" s="850"/>
      <c r="G39" s="850"/>
      <c r="H39" s="851"/>
      <c r="I39" s="276"/>
      <c r="J39" s="277"/>
      <c r="K39" s="278">
        <f>VLOOKUP(A39,EQUIPOS!A9:D166,4,FALSE)</f>
        <v>131564</v>
      </c>
      <c r="L39" s="279"/>
      <c r="M39" s="280">
        <v>9</v>
      </c>
      <c r="N39" s="281">
        <f t="shared" si="0"/>
        <v>14618.222222222223</v>
      </c>
    </row>
    <row r="40" spans="1:14">
      <c r="A40" t="s">
        <v>286</v>
      </c>
      <c r="B40" s="849" t="str">
        <f>VLOOKUP(A40,EQUIPOS!A10:D154,3,FALSE)</f>
        <v>Planta de asfalto en frio</v>
      </c>
      <c r="C40" s="850"/>
      <c r="D40" s="850"/>
      <c r="E40" s="850"/>
      <c r="F40" s="850"/>
      <c r="G40" s="850"/>
      <c r="H40" s="851"/>
      <c r="I40" s="276"/>
      <c r="J40" s="277"/>
      <c r="K40" s="278">
        <f>VLOOKUP(A40,EQUIPOS!A10:D167,4,FALSE)</f>
        <v>295156</v>
      </c>
      <c r="L40" s="279"/>
      <c r="M40" s="280">
        <v>9</v>
      </c>
      <c r="N40" s="281">
        <f t="shared" si="0"/>
        <v>32795.111111111109</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9</v>
      </c>
      <c r="N42" s="281">
        <f t="shared" si="0"/>
        <v>30401.5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N77*M46</f>
        <v>922.04676066569448</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131015.96898288791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67</v>
      </c>
      <c r="N54" s="281">
        <f>K54*M54</f>
        <v>1675</v>
      </c>
    </row>
    <row r="55" spans="1:14" ht="15" thickBot="1">
      <c r="B55" s="49"/>
      <c r="C55" s="290"/>
      <c r="D55" s="290"/>
      <c r="E55" s="290"/>
      <c r="F55" s="290"/>
      <c r="G55" s="290"/>
      <c r="H55" s="290"/>
      <c r="I55" s="277"/>
      <c r="J55" s="233"/>
      <c r="K55" s="291"/>
      <c r="L55" s="276"/>
      <c r="M55" s="292"/>
      <c r="N55" s="293"/>
    </row>
    <row r="56" spans="1:14" ht="15" thickBot="1">
      <c r="B56" s="836" t="s">
        <v>1037</v>
      </c>
      <c r="C56" s="837"/>
      <c r="D56" s="837"/>
      <c r="E56" s="837"/>
      <c r="F56" s="837"/>
      <c r="G56" s="837"/>
      <c r="H56" s="837"/>
      <c r="I56" s="837"/>
      <c r="J56" s="837"/>
      <c r="K56" s="837"/>
      <c r="L56" s="837"/>
      <c r="M56" s="838"/>
      <c r="N56" s="403">
        <f>SUM(N53:N55)</f>
        <v>101075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40">
        <f>VLOOKUP(A61,TRANSPORTE!A5:D117,4,FALSE)</f>
        <v>1390</v>
      </c>
      <c r="M61" s="841"/>
      <c r="N61" s="296">
        <f>K61*L61</f>
        <v>1737.5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40">
        <f>VLOOKUP(A62,TRANSPORTE!A6:D117,4,FALSE)</f>
        <v>1350</v>
      </c>
      <c r="M62" s="841"/>
      <c r="N62" s="296">
        <f>K62*L62</f>
        <v>1889.9999999999998</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f>N61+N62+N63+N64+N65</f>
        <v>3627.5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SUM(N72:N76)</f>
        <v>9220.4676066569446</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N48+N56+N67+N77</f>
        <v>244938.93658954487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48987.78731790898</v>
      </c>
      <c r="M84" s="871"/>
      <c r="N84" s="57"/>
    </row>
    <row r="85" spans="1:14">
      <c r="B85" s="95" t="s">
        <v>1057</v>
      </c>
      <c r="C85" s="96"/>
      <c r="D85" s="96"/>
      <c r="E85" s="96"/>
      <c r="F85" s="96"/>
      <c r="G85" s="96"/>
      <c r="H85" s="96"/>
      <c r="I85" s="93"/>
      <c r="J85" s="94"/>
      <c r="K85" s="313">
        <v>0.05</v>
      </c>
      <c r="L85" s="870">
        <f>N79*K85</f>
        <v>12246.946829477245</v>
      </c>
      <c r="M85" s="871"/>
      <c r="N85" s="57"/>
    </row>
    <row r="86" spans="1:14" ht="15" thickBot="1">
      <c r="B86" s="97" t="s">
        <v>1058</v>
      </c>
      <c r="C86" s="98"/>
      <c r="D86" s="98"/>
      <c r="E86" s="98"/>
      <c r="F86" s="98"/>
      <c r="G86" s="98"/>
      <c r="H86" s="98"/>
      <c r="I86" s="99"/>
      <c r="J86" s="100"/>
      <c r="K86" s="314">
        <v>0.05</v>
      </c>
      <c r="L86" s="872">
        <f>N79*K86</f>
        <v>12246.946829477245</v>
      </c>
      <c r="M86" s="873"/>
      <c r="N86" s="57"/>
    </row>
    <row r="87" spans="1:14" ht="15" thickBot="1">
      <c r="B87" s="836" t="s">
        <v>1037</v>
      </c>
      <c r="C87" s="837"/>
      <c r="D87" s="837"/>
      <c r="E87" s="837"/>
      <c r="F87" s="837"/>
      <c r="G87" s="837"/>
      <c r="H87" s="837"/>
      <c r="I87" s="837"/>
      <c r="J87" s="837"/>
      <c r="K87" s="837"/>
      <c r="L87" s="837"/>
      <c r="M87" s="838"/>
      <c r="N87" s="58">
        <f>L84+L85+L86</f>
        <v>73481.68097686347</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318420.61756640836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74" t="s">
        <v>2324</v>
      </c>
      <c r="C106" s="875"/>
      <c r="D106" s="875"/>
      <c r="E106" s="875"/>
      <c r="F106" s="875"/>
      <c r="G106" s="875"/>
      <c r="H106" s="875"/>
      <c r="I106" s="875"/>
      <c r="J106" s="875"/>
      <c r="K106" s="875"/>
      <c r="L106" s="875"/>
      <c r="M106" s="875"/>
      <c r="N106" s="876"/>
    </row>
    <row r="107" spans="2:14" ht="15" customHeight="1">
      <c r="B107" s="874"/>
      <c r="C107" s="875"/>
      <c r="D107" s="875"/>
      <c r="E107" s="875"/>
      <c r="F107" s="875"/>
      <c r="G107" s="875"/>
      <c r="H107" s="875"/>
      <c r="I107" s="875"/>
      <c r="J107" s="875"/>
      <c r="K107" s="875"/>
      <c r="L107" s="875"/>
      <c r="M107" s="875"/>
      <c r="N107" s="876"/>
    </row>
    <row r="108" spans="2:14" ht="30" customHeight="1">
      <c r="B108" s="877" t="s">
        <v>2325</v>
      </c>
      <c r="C108" s="878"/>
      <c r="D108" s="878"/>
      <c r="E108" s="878"/>
      <c r="F108" s="878"/>
      <c r="G108" s="878"/>
      <c r="H108" s="878"/>
      <c r="I108" s="878"/>
      <c r="J108" s="878"/>
      <c r="K108" s="878"/>
      <c r="L108" s="878"/>
      <c r="M108" s="878"/>
      <c r="N108" s="879"/>
    </row>
    <row r="109" spans="2:14">
      <c r="B109" s="877"/>
      <c r="C109" s="878"/>
      <c r="D109" s="878"/>
      <c r="E109" s="878"/>
      <c r="F109" s="878"/>
      <c r="G109" s="878"/>
      <c r="H109" s="878"/>
      <c r="I109" s="878"/>
      <c r="J109" s="878"/>
      <c r="K109" s="878"/>
      <c r="L109" s="878"/>
      <c r="M109" s="878"/>
      <c r="N109" s="87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13"/>
      <c r="K119" s="813"/>
      <c r="L119" s="813"/>
      <c r="M119" s="813"/>
      <c r="N119" s="814"/>
    </row>
    <row r="120" spans="2:14" ht="15" thickBot="1">
      <c r="B120" s="270" t="s">
        <v>2327</v>
      </c>
      <c r="C120" s="402"/>
      <c r="D120" s="402"/>
      <c r="E120" s="63"/>
      <c r="F120" s="63"/>
      <c r="G120" s="63"/>
      <c r="H120" s="63"/>
      <c r="I120" s="63"/>
      <c r="J120" s="815"/>
      <c r="K120" s="815"/>
      <c r="L120" s="815"/>
      <c r="M120" s="815"/>
      <c r="N120" s="816"/>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168</v>
      </c>
      <c r="B37" s="849" t="str">
        <f>VLOOKUP(A37,EQUIPOS!A7:D154,3,FALSE)</f>
        <v>Compactador tipo  POTENCIA: 105 HP, PESO: 6 ton</v>
      </c>
      <c r="C37" s="850"/>
      <c r="D37" s="850"/>
      <c r="E37" s="850"/>
      <c r="F37" s="850"/>
      <c r="G37" s="850"/>
      <c r="H37" s="851"/>
      <c r="I37" s="276"/>
      <c r="J37" s="277"/>
      <c r="K37" s="278">
        <f>VLOOKUP(A37,EQUIPOS!A7:D164,4,FALSE)</f>
        <v>105000</v>
      </c>
      <c r="L37" s="279"/>
      <c r="M37" s="280">
        <v>9</v>
      </c>
      <c r="N37" s="281">
        <f t="shared" ref="N37:N43" si="0">K37/M37</f>
        <v>11666.666666666666</v>
      </c>
    </row>
    <row r="38" spans="1:14">
      <c r="A38" t="s">
        <v>173</v>
      </c>
      <c r="B38" s="849" t="str">
        <f>VLOOKUP(A38,EQUIPOS!A8:D154,3,FALSE)</f>
        <v>Compactador neumático de Potencia 70 HP, peso de 13 ton</v>
      </c>
      <c r="C38" s="850"/>
      <c r="D38" s="850"/>
      <c r="E38" s="850"/>
      <c r="F38" s="850"/>
      <c r="G38" s="850"/>
      <c r="H38" s="851"/>
      <c r="I38" s="276"/>
      <c r="J38" s="277"/>
      <c r="K38" s="278">
        <f>VLOOKUP(A38,EQUIPOS!A8:D165,4,FALSE)</f>
        <v>131564</v>
      </c>
      <c r="L38" s="279"/>
      <c r="M38" s="280">
        <v>9</v>
      </c>
      <c r="N38" s="281">
        <f t="shared" si="0"/>
        <v>14618.222222222223</v>
      </c>
    </row>
    <row r="39" spans="1:14">
      <c r="A39" t="s">
        <v>286</v>
      </c>
      <c r="B39" s="849" t="str">
        <f>VLOOKUP(A39,EQUIPOS!A9:D154,3,FALSE)</f>
        <v>Planta de asfalto en frio</v>
      </c>
      <c r="C39" s="850"/>
      <c r="D39" s="850"/>
      <c r="E39" s="850"/>
      <c r="F39" s="850"/>
      <c r="G39" s="850"/>
      <c r="H39" s="851"/>
      <c r="I39" s="276"/>
      <c r="J39" s="277"/>
      <c r="K39" s="278">
        <f>VLOOKUP(A39,EQUIPOS!A9:D166,4,FALSE)</f>
        <v>295156</v>
      </c>
      <c r="L39" s="279"/>
      <c r="M39" s="280">
        <v>9</v>
      </c>
      <c r="N39" s="281">
        <f t="shared" si="0"/>
        <v>32795.111111111109</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9</v>
      </c>
      <c r="N42" s="281">
        <f t="shared" si="0"/>
        <v>30401.5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922.04676066569448</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131015.96898288791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9220.4676066569446</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244938.93658954487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48987.78731790898</v>
      </c>
      <c r="M88" s="871"/>
      <c r="N88" s="57"/>
    </row>
    <row r="89" spans="1:14">
      <c r="B89" s="95" t="s">
        <v>1057</v>
      </c>
      <c r="C89" s="96"/>
      <c r="D89" s="96"/>
      <c r="E89" s="96"/>
      <c r="F89" s="96"/>
      <c r="G89" s="96"/>
      <c r="H89" s="96"/>
      <c r="I89" s="93"/>
      <c r="J89" s="94"/>
      <c r="K89" s="313">
        <v>0.05</v>
      </c>
      <c r="L89" s="870">
        <f>N83*K89</f>
        <v>12246.946829477245</v>
      </c>
      <c r="M89" s="871"/>
      <c r="N89" s="57"/>
    </row>
    <row r="90" spans="1:14" ht="15" thickBot="1">
      <c r="B90" s="97" t="s">
        <v>1058</v>
      </c>
      <c r="C90" s="98"/>
      <c r="D90" s="98"/>
      <c r="E90" s="98"/>
      <c r="F90" s="98"/>
      <c r="G90" s="98"/>
      <c r="H90" s="98"/>
      <c r="I90" s="99"/>
      <c r="J90" s="100"/>
      <c r="K90" s="314">
        <v>0.05</v>
      </c>
      <c r="L90" s="872">
        <f>N83*K90</f>
        <v>12246.946829477245</v>
      </c>
      <c r="M90" s="873"/>
      <c r="N90" s="57"/>
    </row>
    <row r="91" spans="1:14" ht="15" thickBot="1">
      <c r="B91" s="836" t="s">
        <v>1037</v>
      </c>
      <c r="C91" s="837"/>
      <c r="D91" s="837"/>
      <c r="E91" s="837"/>
      <c r="F91" s="837"/>
      <c r="G91" s="837"/>
      <c r="H91" s="837"/>
      <c r="I91" s="837"/>
      <c r="J91" s="837"/>
      <c r="K91" s="837"/>
      <c r="L91" s="837"/>
      <c r="M91" s="838"/>
      <c r="N91" s="58">
        <f>L88+L89+L90</f>
        <v>73481.68097686347</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318420.61756640836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168</v>
      </c>
      <c r="B37" s="849" t="str">
        <f>VLOOKUP(A37,EQUIPOS!A7:D154,3,FALSE)</f>
        <v>Compactador tipo  POTENCIA: 105 HP, PESO: 6 ton</v>
      </c>
      <c r="C37" s="850"/>
      <c r="D37" s="850"/>
      <c r="E37" s="850"/>
      <c r="F37" s="850"/>
      <c r="G37" s="850"/>
      <c r="H37" s="851"/>
      <c r="I37" s="276"/>
      <c r="J37" s="277"/>
      <c r="K37" s="278">
        <f>VLOOKUP(A37,EQUIPOS!A7:D164,4,FALSE)</f>
        <v>105000</v>
      </c>
      <c r="L37" s="279"/>
      <c r="M37" s="280">
        <v>9</v>
      </c>
      <c r="N37" s="281">
        <f t="shared" ref="N37:N43" si="0">K37/M37</f>
        <v>11666.666666666666</v>
      </c>
    </row>
    <row r="38" spans="1:14">
      <c r="A38" t="s">
        <v>173</v>
      </c>
      <c r="B38" s="849" t="str">
        <f>VLOOKUP(A38,EQUIPOS!A8:D154,3,FALSE)</f>
        <v>Compactador neumático de Potencia 70 HP, peso de 13 ton</v>
      </c>
      <c r="C38" s="850"/>
      <c r="D38" s="850"/>
      <c r="E38" s="850"/>
      <c r="F38" s="850"/>
      <c r="G38" s="850"/>
      <c r="H38" s="851"/>
      <c r="I38" s="276"/>
      <c r="J38" s="277"/>
      <c r="K38" s="278">
        <f>VLOOKUP(A38,EQUIPOS!A8:D165,4,FALSE)</f>
        <v>131564</v>
      </c>
      <c r="L38" s="279"/>
      <c r="M38" s="280">
        <v>9</v>
      </c>
      <c r="N38" s="281">
        <f t="shared" si="0"/>
        <v>14618.222222222223</v>
      </c>
    </row>
    <row r="39" spans="1:14">
      <c r="A39" t="s">
        <v>286</v>
      </c>
      <c r="B39" s="849" t="str">
        <f>VLOOKUP(A39,EQUIPOS!A9:D154,3,FALSE)</f>
        <v>Planta de asfalto en frio</v>
      </c>
      <c r="C39" s="850"/>
      <c r="D39" s="850"/>
      <c r="E39" s="850"/>
      <c r="F39" s="850"/>
      <c r="G39" s="850"/>
      <c r="H39" s="851"/>
      <c r="I39" s="276"/>
      <c r="J39" s="277"/>
      <c r="K39" s="278">
        <f>VLOOKUP(A39,EQUIPOS!A9:D166,4,FALSE)</f>
        <v>295156</v>
      </c>
      <c r="L39" s="279"/>
      <c r="M39" s="280">
        <v>9</v>
      </c>
      <c r="N39" s="281">
        <f t="shared" si="0"/>
        <v>32795.111111111109</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9</v>
      </c>
      <c r="N42" s="281">
        <f t="shared" si="0"/>
        <v>30401.5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922.04676066569448</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131015.96898288791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20">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40">
        <f>VLOOKUP(A64,TRANSPORTE!A5:D117,4,FALSE)</f>
        <v>1350</v>
      </c>
      <c r="M64" s="841"/>
      <c r="N64" s="296">
        <f>K64*L64</f>
        <v>1889.9999999999998</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9220.4676066569446</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244938.93658954487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48987.78731790898</v>
      </c>
      <c r="M88" s="871"/>
      <c r="N88" s="57"/>
    </row>
    <row r="89" spans="1:14">
      <c r="B89" s="95" t="s">
        <v>1057</v>
      </c>
      <c r="C89" s="96"/>
      <c r="D89" s="96"/>
      <c r="E89" s="96"/>
      <c r="F89" s="96"/>
      <c r="G89" s="96"/>
      <c r="H89" s="96"/>
      <c r="I89" s="93"/>
      <c r="J89" s="94"/>
      <c r="K89" s="313">
        <v>0.05</v>
      </c>
      <c r="L89" s="870">
        <f>N83*K89</f>
        <v>12246.946829477245</v>
      </c>
      <c r="M89" s="871"/>
      <c r="N89" s="57"/>
    </row>
    <row r="90" spans="1:14" ht="15" thickBot="1">
      <c r="B90" s="97" t="s">
        <v>1058</v>
      </c>
      <c r="C90" s="98"/>
      <c r="D90" s="98"/>
      <c r="E90" s="98"/>
      <c r="F90" s="98"/>
      <c r="G90" s="98"/>
      <c r="H90" s="98"/>
      <c r="I90" s="99"/>
      <c r="J90" s="100"/>
      <c r="K90" s="314">
        <v>0.05</v>
      </c>
      <c r="L90" s="872">
        <f>N83*K90</f>
        <v>12246.946829477245</v>
      </c>
      <c r="M90" s="873"/>
      <c r="N90" s="57"/>
    </row>
    <row r="91" spans="1:14" ht="15" thickBot="1">
      <c r="B91" s="836" t="s">
        <v>1037</v>
      </c>
      <c r="C91" s="837"/>
      <c r="D91" s="837"/>
      <c r="E91" s="837"/>
      <c r="F91" s="837"/>
      <c r="G91" s="837"/>
      <c r="H91" s="837"/>
      <c r="I91" s="837"/>
      <c r="J91" s="837"/>
      <c r="K91" s="837"/>
      <c r="L91" s="837"/>
      <c r="M91" s="838"/>
      <c r="N91" s="58">
        <f>L88+L89+L90</f>
        <v>73481.68097686347</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58">
        <f>N83+N91</f>
        <v>318420.61756640836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168</v>
      </c>
      <c r="B37" s="849" t="str">
        <f>VLOOKUP(A37,EQUIPOS!A7:D154,3,FALSE)</f>
        <v>Compactador tipo  POTENCIA: 105 HP, PESO: 6 ton</v>
      </c>
      <c r="C37" s="850"/>
      <c r="D37" s="850"/>
      <c r="E37" s="850"/>
      <c r="F37" s="850"/>
      <c r="G37" s="850"/>
      <c r="H37" s="851"/>
      <c r="I37" s="276"/>
      <c r="J37" s="277"/>
      <c r="K37" s="278">
        <f>VLOOKUP(A37,EQUIPOS!A7:D164,4,FALSE)</f>
        <v>105000</v>
      </c>
      <c r="L37" s="279"/>
      <c r="M37" s="280">
        <v>7</v>
      </c>
      <c r="N37" s="281">
        <f t="shared" ref="N37:N43" si="0">K37/M37</f>
        <v>15000</v>
      </c>
    </row>
    <row r="38" spans="1:14">
      <c r="A38" t="s">
        <v>173</v>
      </c>
      <c r="B38" s="849" t="str">
        <f>VLOOKUP(A38,EQUIPOS!A8:D154,3,FALSE)</f>
        <v>Compactador neumático de Potencia 70 HP, peso de 13 ton</v>
      </c>
      <c r="C38" s="850"/>
      <c r="D38" s="850"/>
      <c r="E38" s="850"/>
      <c r="F38" s="850"/>
      <c r="G38" s="850"/>
      <c r="H38" s="851"/>
      <c r="I38" s="276"/>
      <c r="J38" s="277"/>
      <c r="K38" s="278">
        <f>VLOOKUP(A38,EQUIPOS!A8:D165,4,FALSE)</f>
        <v>131564</v>
      </c>
      <c r="L38" s="279"/>
      <c r="M38" s="280">
        <v>7</v>
      </c>
      <c r="N38" s="281">
        <f t="shared" si="0"/>
        <v>18794.857142857141</v>
      </c>
    </row>
    <row r="39" spans="1:14">
      <c r="A39" t="s">
        <v>286</v>
      </c>
      <c r="B39" s="849" t="str">
        <f>VLOOKUP(A39,EQUIPOS!A9:D154,3,FALSE)</f>
        <v>Planta de asfalto en frio</v>
      </c>
      <c r="C39" s="850"/>
      <c r="D39" s="850"/>
      <c r="E39" s="850"/>
      <c r="F39" s="850"/>
      <c r="G39" s="850"/>
      <c r="H39" s="851"/>
      <c r="I39" s="276"/>
      <c r="J39" s="277"/>
      <c r="K39" s="278">
        <f>VLOOKUP(A39,EQUIPOS!A9:D166,4,FALSE)</f>
        <v>295156</v>
      </c>
      <c r="L39" s="279"/>
      <c r="M39" s="280">
        <v>9</v>
      </c>
      <c r="N39" s="281">
        <f t="shared" si="0"/>
        <v>32795.111111111109</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7</v>
      </c>
      <c r="N42" s="281">
        <f t="shared" si="0"/>
        <v>39087.642857142855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1053.7677264750794</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147343.80105980841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1350</v>
      </c>
      <c r="N65" s="421">
        <f>K65*M65</f>
        <v>1687.5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3577.5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10537.677264750793</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262533.97832455923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52506.79566491185</v>
      </c>
      <c r="M88" s="871"/>
      <c r="N88" s="57"/>
    </row>
    <row r="89" spans="1:14">
      <c r="B89" s="95" t="s">
        <v>1057</v>
      </c>
      <c r="C89" s="96"/>
      <c r="D89" s="96"/>
      <c r="E89" s="96"/>
      <c r="F89" s="96"/>
      <c r="G89" s="96"/>
      <c r="H89" s="96"/>
      <c r="I89" s="93"/>
      <c r="J89" s="94"/>
      <c r="K89" s="313">
        <v>0.05</v>
      </c>
      <c r="L89" s="870">
        <f>N83*K89</f>
        <v>13126.698916227962</v>
      </c>
      <c r="M89" s="871"/>
      <c r="N89" s="57"/>
    </row>
    <row r="90" spans="1:14" ht="15" thickBot="1">
      <c r="B90" s="97" t="s">
        <v>1058</v>
      </c>
      <c r="C90" s="98"/>
      <c r="D90" s="98"/>
      <c r="E90" s="98"/>
      <c r="F90" s="98"/>
      <c r="G90" s="98"/>
      <c r="H90" s="98"/>
      <c r="I90" s="99"/>
      <c r="J90" s="100"/>
      <c r="K90" s="314">
        <v>0.05</v>
      </c>
      <c r="L90" s="872">
        <f>N83*K90</f>
        <v>13126.698916227962</v>
      </c>
      <c r="M90" s="873"/>
      <c r="N90" s="57"/>
    </row>
    <row r="91" spans="1:14" ht="15" thickBot="1">
      <c r="B91" s="836" t="s">
        <v>1037</v>
      </c>
      <c r="C91" s="837"/>
      <c r="D91" s="837"/>
      <c r="E91" s="837"/>
      <c r="F91" s="837"/>
      <c r="G91" s="837"/>
      <c r="H91" s="837"/>
      <c r="I91" s="837"/>
      <c r="J91" s="837"/>
      <c r="K91" s="837"/>
      <c r="L91" s="837"/>
      <c r="M91" s="838"/>
      <c r="N91" s="58">
        <f>L88+L89+L90</f>
        <v>78760.193497367771</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341294.17182192701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9</v>
      </c>
      <c r="N37" s="281">
        <f t="shared" ref="N37:N43" si="0">K37/M37</f>
        <v>14618.222222222223</v>
      </c>
    </row>
    <row r="38" spans="1:14">
      <c r="A38" t="s">
        <v>168</v>
      </c>
      <c r="B38" s="849" t="str">
        <f>VLOOKUP(A38,EQUIPOS!A8:D154,3,FALSE)</f>
        <v>Compactador tipo  POTENCIA: 105 HP, PESO: 6 ton</v>
      </c>
      <c r="C38" s="850"/>
      <c r="D38" s="850"/>
      <c r="E38" s="850"/>
      <c r="F38" s="850"/>
      <c r="G38" s="850"/>
      <c r="H38" s="851"/>
      <c r="I38" s="276"/>
      <c r="J38" s="277"/>
      <c r="K38" s="278">
        <f>VLOOKUP(A38,EQUIPOS!A8:D165,4,FALSE)</f>
        <v>105000</v>
      </c>
      <c r="L38" s="279"/>
      <c r="M38" s="280">
        <v>9</v>
      </c>
      <c r="N38" s="281">
        <f t="shared" si="0"/>
        <v>11666.666666666666</v>
      </c>
    </row>
    <row r="39" spans="1:14">
      <c r="A39" t="s">
        <v>286</v>
      </c>
      <c r="B39" s="849" t="str">
        <f>VLOOKUP(A39,EQUIPOS!A9:D154,3,FALSE)</f>
        <v>Planta de asfalto en frio</v>
      </c>
      <c r="C39" s="850"/>
      <c r="D39" s="850"/>
      <c r="E39" s="850"/>
      <c r="F39" s="850"/>
      <c r="G39" s="850"/>
      <c r="H39" s="851"/>
      <c r="I39" s="276"/>
      <c r="J39" s="277"/>
      <c r="K39" s="278">
        <f>VLOOKUP(A39,EQUIPOS!A9:D166,4,FALSE)</f>
        <v>295156</v>
      </c>
      <c r="L39" s="279"/>
      <c r="M39" s="280">
        <v>9</v>
      </c>
      <c r="N39" s="281">
        <f t="shared" si="0"/>
        <v>32795.111111111109</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9</v>
      </c>
      <c r="N42" s="281">
        <f t="shared" si="0"/>
        <v>30401.5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0"/>
      <c r="F46" s="850"/>
      <c r="G46" s="850"/>
      <c r="H46" s="851"/>
      <c r="I46" s="42"/>
      <c r="J46" s="43"/>
      <c r="K46" s="283"/>
      <c r="L46" s="285"/>
      <c r="M46" s="286"/>
      <c r="N46" s="287"/>
    </row>
    <row r="47" spans="1:14">
      <c r="B47" s="856" t="s">
        <v>1036</v>
      </c>
      <c r="C47" s="969"/>
      <c r="D47" s="969"/>
      <c r="E47" s="44"/>
      <c r="F47" s="45"/>
      <c r="G47" s="45"/>
      <c r="H47" s="46"/>
      <c r="I47" s="42"/>
      <c r="J47" s="43"/>
      <c r="K47" s="288"/>
      <c r="L47" s="285"/>
      <c r="M47" s="410">
        <v>0.1</v>
      </c>
      <c r="N47" s="353">
        <f>N81*M47</f>
        <v>922.04676066569448</v>
      </c>
    </row>
    <row r="48" spans="1:14" ht="15" thickBot="1">
      <c r="B48" s="970"/>
      <c r="C48" s="971"/>
      <c r="D48" s="971"/>
      <c r="E48" s="971"/>
      <c r="F48" s="971"/>
      <c r="G48" s="971"/>
      <c r="H48" s="972"/>
      <c r="I48" s="858"/>
      <c r="J48" s="859"/>
      <c r="K48" s="47"/>
      <c r="L48" s="860"/>
      <c r="M48" s="973"/>
      <c r="N48" s="111"/>
    </row>
    <row r="49" spans="1:14" ht="15" thickBot="1">
      <c r="B49" s="836" t="s">
        <v>1037</v>
      </c>
      <c r="C49" s="837"/>
      <c r="D49" s="837"/>
      <c r="E49" s="837"/>
      <c r="F49" s="837"/>
      <c r="G49" s="837"/>
      <c r="H49" s="837"/>
      <c r="I49" s="837"/>
      <c r="J49" s="837"/>
      <c r="K49" s="837"/>
      <c r="L49" s="837"/>
      <c r="M49" s="838"/>
      <c r="N49" s="403">
        <f>SUM(N36:N48)</f>
        <v>131015.96898288791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9220.4676066569446</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244938.93658954487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48987.78731790898</v>
      </c>
      <c r="M88" s="871"/>
      <c r="N88" s="57"/>
    </row>
    <row r="89" spans="1:14">
      <c r="B89" s="95" t="s">
        <v>1057</v>
      </c>
      <c r="C89" s="96"/>
      <c r="D89" s="96"/>
      <c r="E89" s="96"/>
      <c r="F89" s="96"/>
      <c r="G89" s="96"/>
      <c r="H89" s="96"/>
      <c r="I89" s="93"/>
      <c r="J89" s="94"/>
      <c r="K89" s="313">
        <v>0.05</v>
      </c>
      <c r="L89" s="870">
        <f>N83*K89</f>
        <v>12246.946829477245</v>
      </c>
      <c r="M89" s="871"/>
      <c r="N89" s="57"/>
    </row>
    <row r="90" spans="1:14" ht="15" thickBot="1">
      <c r="B90" s="97" t="s">
        <v>1058</v>
      </c>
      <c r="C90" s="98"/>
      <c r="D90" s="98"/>
      <c r="E90" s="98"/>
      <c r="F90" s="98"/>
      <c r="G90" s="98"/>
      <c r="H90" s="98"/>
      <c r="I90" s="99"/>
      <c r="J90" s="100"/>
      <c r="K90" s="314">
        <v>0.05</v>
      </c>
      <c r="L90" s="872">
        <f>N83*K90</f>
        <v>12246.946829477245</v>
      </c>
      <c r="M90" s="873"/>
      <c r="N90" s="57"/>
    </row>
    <row r="91" spans="1:14" ht="15" thickBot="1">
      <c r="B91" s="836" t="s">
        <v>1037</v>
      </c>
      <c r="C91" s="837"/>
      <c r="D91" s="837"/>
      <c r="E91" s="837"/>
      <c r="F91" s="837"/>
      <c r="G91" s="837"/>
      <c r="H91" s="837"/>
      <c r="I91" s="837"/>
      <c r="J91" s="837"/>
      <c r="K91" s="837"/>
      <c r="L91" s="837"/>
      <c r="M91" s="838"/>
      <c r="N91" s="58">
        <f>L88+L89+L90</f>
        <v>73481.68097686347</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318420.61756640836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9</v>
      </c>
      <c r="N37" s="281">
        <f t="shared" ref="N37:N43" si="0">K37/M37</f>
        <v>14618.222222222223</v>
      </c>
    </row>
    <row r="38" spans="1:14">
      <c r="A38" t="s">
        <v>168</v>
      </c>
      <c r="B38" s="849" t="str">
        <f>VLOOKUP(A38,EQUIPOS!A8:D154,3,FALSE)</f>
        <v>Compactador tipo  POTENCIA: 105 HP, PESO: 6 ton</v>
      </c>
      <c r="C38" s="850"/>
      <c r="D38" s="850"/>
      <c r="E38" s="850"/>
      <c r="F38" s="850"/>
      <c r="G38" s="850"/>
      <c r="H38" s="851"/>
      <c r="I38" s="276"/>
      <c r="J38" s="277"/>
      <c r="K38" s="278">
        <f>VLOOKUP(A38,EQUIPOS!A8:D165,4,FALSE)</f>
        <v>105000</v>
      </c>
      <c r="L38" s="279"/>
      <c r="M38" s="280">
        <v>9</v>
      </c>
      <c r="N38" s="281">
        <f t="shared" si="0"/>
        <v>11666.666666666666</v>
      </c>
    </row>
    <row r="39" spans="1:14">
      <c r="A39" t="s">
        <v>286</v>
      </c>
      <c r="B39" s="849" t="str">
        <f>VLOOKUP(A39,EQUIPOS!A9:D154,3,FALSE)</f>
        <v>Planta de asfalto en frio</v>
      </c>
      <c r="C39" s="850"/>
      <c r="D39" s="850"/>
      <c r="E39" s="850"/>
      <c r="F39" s="850"/>
      <c r="G39" s="850"/>
      <c r="H39" s="851"/>
      <c r="I39" s="276"/>
      <c r="J39" s="277"/>
      <c r="K39" s="278">
        <f>VLOOKUP(A39,EQUIPOS!A9:D166,4,FALSE)</f>
        <v>295156</v>
      </c>
      <c r="L39" s="279"/>
      <c r="M39" s="280">
        <v>9</v>
      </c>
      <c r="N39" s="281">
        <f t="shared" si="0"/>
        <v>32795.111111111109</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9</v>
      </c>
      <c r="N42" s="281">
        <f t="shared" si="0"/>
        <v>30401.5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922.04676066569448</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131015.96898288791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9220.4676066569446</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244938.93658954487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48987.78731790898</v>
      </c>
      <c r="M87" s="871"/>
      <c r="N87" s="57"/>
    </row>
    <row r="88" spans="1:14">
      <c r="B88" s="95" t="s">
        <v>1057</v>
      </c>
      <c r="C88" s="96"/>
      <c r="D88" s="96"/>
      <c r="E88" s="96"/>
      <c r="F88" s="96"/>
      <c r="G88" s="96"/>
      <c r="H88" s="96"/>
      <c r="I88" s="93"/>
      <c r="J88" s="94"/>
      <c r="K88" s="313">
        <v>0.05</v>
      </c>
      <c r="L88" s="870">
        <f>N82*K88</f>
        <v>12246.946829477245</v>
      </c>
      <c r="M88" s="871"/>
      <c r="N88" s="57"/>
    </row>
    <row r="89" spans="1:14" ht="15" thickBot="1">
      <c r="B89" s="97" t="s">
        <v>1058</v>
      </c>
      <c r="C89" s="98"/>
      <c r="D89" s="98"/>
      <c r="E89" s="98"/>
      <c r="F89" s="98"/>
      <c r="G89" s="98"/>
      <c r="H89" s="98"/>
      <c r="I89" s="99"/>
      <c r="J89" s="100"/>
      <c r="K89" s="314">
        <v>0.05</v>
      </c>
      <c r="L89" s="872">
        <f>N82*K89</f>
        <v>12246.946829477245</v>
      </c>
      <c r="M89" s="873"/>
      <c r="N89" s="57"/>
    </row>
    <row r="90" spans="1:14" ht="15" thickBot="1">
      <c r="B90" s="836" t="s">
        <v>1037</v>
      </c>
      <c r="C90" s="837"/>
      <c r="D90" s="837"/>
      <c r="E90" s="837"/>
      <c r="F90" s="837"/>
      <c r="G90" s="837"/>
      <c r="H90" s="837"/>
      <c r="I90" s="837"/>
      <c r="J90" s="837"/>
      <c r="K90" s="837"/>
      <c r="L90" s="837"/>
      <c r="M90" s="838"/>
      <c r="N90" s="58">
        <f>L87+L88+L89</f>
        <v>73481.68097686347</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318420.61756640836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9</v>
      </c>
      <c r="N37" s="281">
        <f t="shared" ref="N37:N43" si="0">K37/M37</f>
        <v>14618.222222222223</v>
      </c>
    </row>
    <row r="38" spans="1:14">
      <c r="A38" t="s">
        <v>168</v>
      </c>
      <c r="B38" s="849" t="str">
        <f>VLOOKUP(A38,EQUIPOS!A8:D154,3,FALSE)</f>
        <v>Compactador tipo  POTENCIA: 105 HP, PESO: 6 ton</v>
      </c>
      <c r="C38" s="850"/>
      <c r="D38" s="850"/>
      <c r="E38" s="850"/>
      <c r="F38" s="850"/>
      <c r="G38" s="850"/>
      <c r="H38" s="851"/>
      <c r="I38" s="276"/>
      <c r="J38" s="277"/>
      <c r="K38" s="278">
        <f>VLOOKUP(A38,EQUIPOS!A8:D165,4,FALSE)</f>
        <v>105000</v>
      </c>
      <c r="L38" s="279"/>
      <c r="M38" s="280">
        <v>9</v>
      </c>
      <c r="N38" s="281">
        <f t="shared" si="0"/>
        <v>11666.666666666666</v>
      </c>
    </row>
    <row r="39" spans="1:14">
      <c r="A39" t="s">
        <v>286</v>
      </c>
      <c r="B39" s="849" t="str">
        <f>VLOOKUP(A39,EQUIPOS!A9:D154,3,FALSE)</f>
        <v>Planta de asfalto en frio</v>
      </c>
      <c r="C39" s="850"/>
      <c r="D39" s="850"/>
      <c r="E39" s="850"/>
      <c r="F39" s="850"/>
      <c r="G39" s="850"/>
      <c r="H39" s="851"/>
      <c r="I39" s="276"/>
      <c r="J39" s="277"/>
      <c r="K39" s="278">
        <f>VLOOKUP(A39,EQUIPOS!A9:D166,4,FALSE)</f>
        <v>295156</v>
      </c>
      <c r="L39" s="279"/>
      <c r="M39" s="280">
        <v>9</v>
      </c>
      <c r="N39" s="281">
        <f t="shared" si="0"/>
        <v>32795.111111111109</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9</v>
      </c>
      <c r="N42" s="281">
        <f t="shared" si="0"/>
        <v>30401.5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0"/>
      <c r="F46" s="850"/>
      <c r="G46" s="850"/>
      <c r="H46" s="851"/>
      <c r="I46" s="42"/>
      <c r="J46" s="43"/>
      <c r="K46" s="283"/>
      <c r="L46" s="285"/>
      <c r="M46" s="286"/>
      <c r="N46" s="287"/>
    </row>
    <row r="47" spans="1:14">
      <c r="B47" s="856" t="s">
        <v>1036</v>
      </c>
      <c r="C47" s="969"/>
      <c r="D47" s="969"/>
      <c r="E47" s="44"/>
      <c r="F47" s="45"/>
      <c r="G47" s="45"/>
      <c r="H47" s="46"/>
      <c r="I47" s="42"/>
      <c r="J47" s="43"/>
      <c r="K47" s="288"/>
      <c r="L47" s="285"/>
      <c r="M47" s="410">
        <v>0.1</v>
      </c>
      <c r="N47" s="353">
        <f>N81*M47</f>
        <v>922.04676066569448</v>
      </c>
    </row>
    <row r="48" spans="1:14" ht="15" thickBot="1">
      <c r="B48" s="970"/>
      <c r="C48" s="971"/>
      <c r="D48" s="971"/>
      <c r="E48" s="971"/>
      <c r="F48" s="971"/>
      <c r="G48" s="971"/>
      <c r="H48" s="972"/>
      <c r="I48" s="858"/>
      <c r="J48" s="859"/>
      <c r="K48" s="47"/>
      <c r="L48" s="860"/>
      <c r="M48" s="973"/>
      <c r="N48" s="111"/>
    </row>
    <row r="49" spans="1:14" ht="15" thickBot="1">
      <c r="B49" s="836" t="s">
        <v>1037</v>
      </c>
      <c r="C49" s="837"/>
      <c r="D49" s="837"/>
      <c r="E49" s="837"/>
      <c r="F49" s="837"/>
      <c r="G49" s="837"/>
      <c r="H49" s="837"/>
      <c r="I49" s="837"/>
      <c r="J49" s="837"/>
      <c r="K49" s="837"/>
      <c r="L49" s="837"/>
      <c r="M49" s="838"/>
      <c r="N49" s="403">
        <f>SUM(N36:N48)</f>
        <v>131015.96898288791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40">
        <f>VLOOKUP(A65,TRANSPORTE!A6:D117,4,FALSE)</f>
        <v>1350</v>
      </c>
      <c r="M65" s="841"/>
      <c r="N65" s="296">
        <f>K65*L65</f>
        <v>1687.5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3577.5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9220.4676066569446</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244888.93658954487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48977.78731790898</v>
      </c>
      <c r="M88" s="871"/>
      <c r="N88" s="57"/>
    </row>
    <row r="89" spans="1:14">
      <c r="B89" s="95" t="s">
        <v>1057</v>
      </c>
      <c r="C89" s="96"/>
      <c r="D89" s="96"/>
      <c r="E89" s="96"/>
      <c r="F89" s="96"/>
      <c r="G89" s="96"/>
      <c r="H89" s="96"/>
      <c r="I89" s="93"/>
      <c r="J89" s="94"/>
      <c r="K89" s="313">
        <v>0.05</v>
      </c>
      <c r="L89" s="870">
        <f>N83*K89</f>
        <v>12244.446829477245</v>
      </c>
      <c r="M89" s="871"/>
      <c r="N89" s="57"/>
    </row>
    <row r="90" spans="1:14" ht="15" thickBot="1">
      <c r="B90" s="97" t="s">
        <v>1058</v>
      </c>
      <c r="C90" s="98"/>
      <c r="D90" s="98"/>
      <c r="E90" s="98"/>
      <c r="F90" s="98"/>
      <c r="G90" s="98"/>
      <c r="H90" s="98"/>
      <c r="I90" s="99"/>
      <c r="J90" s="100"/>
      <c r="K90" s="314">
        <v>0.05</v>
      </c>
      <c r="L90" s="872">
        <f>N83*K90</f>
        <v>12244.446829477245</v>
      </c>
      <c r="M90" s="873"/>
      <c r="N90" s="57"/>
    </row>
    <row r="91" spans="1:14" ht="15" thickBot="1">
      <c r="B91" s="836" t="s">
        <v>1037</v>
      </c>
      <c r="C91" s="837"/>
      <c r="D91" s="837"/>
      <c r="E91" s="837"/>
      <c r="F91" s="837"/>
      <c r="G91" s="837"/>
      <c r="H91" s="837"/>
      <c r="I91" s="837"/>
      <c r="J91" s="837"/>
      <c r="K91" s="837"/>
      <c r="L91" s="837"/>
      <c r="M91" s="838"/>
      <c r="N91" s="58">
        <f>L88+L89+L90</f>
        <v>73466.68097686347</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318355.61756640836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customHeight="1" thickBot="1">
      <c r="A31" t="s">
        <v>1929</v>
      </c>
      <c r="B31" s="86" t="s">
        <v>1151</v>
      </c>
      <c r="C31" s="974" t="s">
        <v>1664</v>
      </c>
      <c r="D31" s="974"/>
      <c r="E31" s="974"/>
      <c r="F31" s="975"/>
      <c r="G31" s="975"/>
      <c r="H31" s="975"/>
      <c r="I31" s="975"/>
      <c r="J31" s="975"/>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7</v>
      </c>
      <c r="N37" s="281">
        <f t="shared" ref="N37:N43" si="0">K37/M37</f>
        <v>18794.857142857141</v>
      </c>
    </row>
    <row r="38" spans="1:14">
      <c r="A38" t="s">
        <v>168</v>
      </c>
      <c r="B38" s="849" t="str">
        <f>VLOOKUP(A38,EQUIPOS!A8:D154,3,FALSE)</f>
        <v>Compactador tipo  POTENCIA: 105 HP, PESO: 6 ton</v>
      </c>
      <c r="C38" s="850"/>
      <c r="D38" s="850"/>
      <c r="E38" s="850"/>
      <c r="F38" s="850"/>
      <c r="G38" s="850"/>
      <c r="H38" s="851"/>
      <c r="I38" s="276"/>
      <c r="J38" s="277"/>
      <c r="K38" s="278">
        <f>VLOOKUP(A38,EQUIPOS!A8:D165,4,FALSE)</f>
        <v>105000</v>
      </c>
      <c r="L38" s="279"/>
      <c r="M38" s="280">
        <v>7</v>
      </c>
      <c r="N38" s="281">
        <f t="shared" si="0"/>
        <v>15000</v>
      </c>
    </row>
    <row r="39" spans="1:14">
      <c r="A39" t="s">
        <v>286</v>
      </c>
      <c r="B39" s="849" t="str">
        <f>VLOOKUP(A39,EQUIPOS!A9:D154,3,FALSE)</f>
        <v>Planta de asfalto en frio</v>
      </c>
      <c r="C39" s="850"/>
      <c r="D39" s="850"/>
      <c r="E39" s="850"/>
      <c r="F39" s="850"/>
      <c r="G39" s="850"/>
      <c r="H39" s="851"/>
      <c r="I39" s="276"/>
      <c r="J39" s="277"/>
      <c r="K39" s="278">
        <f>VLOOKUP(A39,EQUIPOS!A9:D166,4,FALSE)</f>
        <v>295156</v>
      </c>
      <c r="L39" s="279"/>
      <c r="M39" s="280">
        <v>9</v>
      </c>
      <c r="N39" s="281">
        <f t="shared" si="0"/>
        <v>32795.111111111109</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7</v>
      </c>
      <c r="N42" s="281">
        <f t="shared" si="0"/>
        <v>39087.642857142855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9</v>
      </c>
      <c r="N43" s="281">
        <f t="shared" si="0"/>
        <v>7222.2222222222226</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1053.7677264750794</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147343.80105980841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40">
        <f>VLOOKUP(A64,TRANSPORTE!A6:D117,4,FALSE)</f>
        <v>1350</v>
      </c>
      <c r="M64" s="841"/>
      <c r="N64" s="296">
        <f>K64*L64</f>
        <v>1687.5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3577.5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10537.677264750793</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262533.97832455923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52506.79566491185</v>
      </c>
      <c r="M87" s="871"/>
      <c r="N87" s="57"/>
    </row>
    <row r="88" spans="1:14">
      <c r="B88" s="95" t="s">
        <v>1057</v>
      </c>
      <c r="C88" s="96"/>
      <c r="D88" s="96"/>
      <c r="E88" s="96"/>
      <c r="F88" s="96"/>
      <c r="G88" s="96"/>
      <c r="H88" s="96"/>
      <c r="I88" s="93"/>
      <c r="J88" s="94"/>
      <c r="K88" s="313">
        <v>0.05</v>
      </c>
      <c r="L88" s="870">
        <f>N82*K88</f>
        <v>13126.698916227962</v>
      </c>
      <c r="M88" s="871"/>
      <c r="N88" s="57"/>
    </row>
    <row r="89" spans="1:14" ht="15" thickBot="1">
      <c r="B89" s="97" t="s">
        <v>1058</v>
      </c>
      <c r="C89" s="98"/>
      <c r="D89" s="98"/>
      <c r="E89" s="98"/>
      <c r="F89" s="98"/>
      <c r="G89" s="98"/>
      <c r="H89" s="98"/>
      <c r="I89" s="99"/>
      <c r="J89" s="100"/>
      <c r="K89" s="314">
        <v>0.05</v>
      </c>
      <c r="L89" s="872">
        <f>N82*K89</f>
        <v>13126.698916227962</v>
      </c>
      <c r="M89" s="873"/>
      <c r="N89" s="57"/>
    </row>
    <row r="90" spans="1:14" ht="15" thickBot="1">
      <c r="B90" s="836" t="s">
        <v>1037</v>
      </c>
      <c r="C90" s="837"/>
      <c r="D90" s="837"/>
      <c r="E90" s="837"/>
      <c r="F90" s="837"/>
      <c r="G90" s="837"/>
      <c r="H90" s="837"/>
      <c r="I90" s="837"/>
      <c r="J90" s="837"/>
      <c r="K90" s="837"/>
      <c r="L90" s="837"/>
      <c r="M90" s="838"/>
      <c r="N90" s="58">
        <f>L87+L88+L89</f>
        <v>78760.193497367771</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341294.17182192701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49"/>
      <c r="C47" s="850"/>
      <c r="D47" s="850"/>
      <c r="E47" s="850"/>
      <c r="F47" s="850"/>
      <c r="G47" s="850"/>
      <c r="H47" s="851"/>
      <c r="I47" s="852"/>
      <c r="J47" s="833"/>
      <c r="K47" s="278"/>
      <c r="L47" s="853"/>
      <c r="M47" s="854"/>
      <c r="N47" s="281"/>
    </row>
    <row r="48" spans="1:14">
      <c r="B48" s="849"/>
      <c r="C48" s="850"/>
      <c r="D48" s="850"/>
      <c r="E48" s="855"/>
      <c r="F48" s="850"/>
      <c r="G48" s="850"/>
      <c r="H48" s="851"/>
      <c r="I48" s="42"/>
      <c r="J48" s="43"/>
      <c r="K48" s="283"/>
      <c r="L48" s="285"/>
      <c r="M48" s="286"/>
      <c r="N48" s="287"/>
    </row>
    <row r="49" spans="1:14">
      <c r="B49" s="856" t="s">
        <v>1036</v>
      </c>
      <c r="C49" s="857"/>
      <c r="D49" s="857"/>
      <c r="E49" s="44"/>
      <c r="F49" s="45"/>
      <c r="G49" s="45"/>
      <c r="H49" s="46"/>
      <c r="I49" s="42"/>
      <c r="J49" s="43"/>
      <c r="K49" s="288"/>
      <c r="L49" s="285"/>
      <c r="M49" s="410">
        <v>0.1</v>
      </c>
      <c r="N49" s="353">
        <f>N83*M49</f>
        <v>829.84208459912497</v>
      </c>
    </row>
    <row r="50" spans="1:14" ht="15" thickBot="1">
      <c r="B50" s="849"/>
      <c r="C50" s="850"/>
      <c r="D50" s="850"/>
      <c r="E50" s="850"/>
      <c r="F50" s="850"/>
      <c r="G50" s="850"/>
      <c r="H50" s="851"/>
      <c r="I50" s="858"/>
      <c r="J50" s="859"/>
      <c r="K50" s="47"/>
      <c r="L50" s="860"/>
      <c r="M50" s="861"/>
      <c r="N50" s="111"/>
    </row>
    <row r="51" spans="1:14" ht="15" thickBot="1">
      <c r="B51" s="836" t="s">
        <v>1037</v>
      </c>
      <c r="C51" s="837"/>
      <c r="D51" s="837"/>
      <c r="E51" s="837"/>
      <c r="F51" s="837"/>
      <c r="G51" s="837"/>
      <c r="H51" s="837"/>
      <c r="I51" s="837"/>
      <c r="J51" s="837"/>
      <c r="K51" s="837"/>
      <c r="L51" s="837"/>
      <c r="M51" s="838"/>
      <c r="N51" s="403">
        <f>SUM(N36:N50)</f>
        <v>159937.39208459912</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27" t="s">
        <v>1028</v>
      </c>
      <c r="C55" s="828"/>
      <c r="D55" s="828"/>
      <c r="E55" s="828"/>
      <c r="F55" s="828"/>
      <c r="G55" s="828"/>
      <c r="H55" s="828"/>
      <c r="I55" s="829"/>
      <c r="J55" s="324" t="s">
        <v>1029</v>
      </c>
      <c r="K55" s="91" t="s">
        <v>1030</v>
      </c>
      <c r="L55" s="830" t="s">
        <v>1039</v>
      </c>
      <c r="M55" s="829"/>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71000</v>
      </c>
      <c r="N56" s="281">
        <f>K56*M56</f>
        <v>99400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67</v>
      </c>
      <c r="N57" s="281">
        <f>K57*M57</f>
        <v>1675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31"/>
      <c r="C60" s="832"/>
      <c r="D60" s="832"/>
      <c r="E60" s="832"/>
      <c r="F60" s="832"/>
      <c r="G60" s="832"/>
      <c r="H60" s="832"/>
      <c r="I60" s="833"/>
      <c r="J60" s="48"/>
      <c r="K60" s="50"/>
      <c r="L60" s="834"/>
      <c r="M60" s="835"/>
      <c r="N60" s="51"/>
    </row>
    <row r="61" spans="1:14" ht="15" thickBot="1">
      <c r="B61" s="836" t="s">
        <v>1037</v>
      </c>
      <c r="C61" s="837"/>
      <c r="D61" s="837"/>
      <c r="E61" s="837"/>
      <c r="F61" s="837"/>
      <c r="G61" s="837"/>
      <c r="H61" s="837"/>
      <c r="I61" s="837"/>
      <c r="J61" s="837"/>
      <c r="K61" s="837"/>
      <c r="L61" s="837"/>
      <c r="M61" s="838"/>
      <c r="N61" s="403">
        <f>SUM(N56:N60)</f>
        <v>101075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9" t="s">
        <v>1045</v>
      </c>
      <c r="M65" s="812"/>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40">
        <f>VLOOKUP(A66,TRANSPORTE!A5:D117,4,FALSE)</f>
        <v>1350</v>
      </c>
      <c r="M66" s="841"/>
      <c r="N66" s="296">
        <f>K66*L66</f>
        <v>1889.9999999999998</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40">
        <f>VLOOKUP(A67,TRANSPORTE!A6:D117,4,FALSE)</f>
        <v>1350</v>
      </c>
      <c r="M67" s="841"/>
      <c r="N67" s="296">
        <f>K67*L67</f>
        <v>1687.5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25"/>
      <c r="M71" s="826"/>
      <c r="N71" s="133"/>
    </row>
    <row r="72" spans="1:15" ht="15" thickBot="1">
      <c r="B72" s="842" t="s">
        <v>1037</v>
      </c>
      <c r="C72" s="843"/>
      <c r="D72" s="843"/>
      <c r="E72" s="843"/>
      <c r="F72" s="843"/>
      <c r="G72" s="843"/>
      <c r="H72" s="843"/>
      <c r="I72" s="843"/>
      <c r="J72" s="843"/>
      <c r="K72" s="843"/>
      <c r="L72" s="843"/>
      <c r="M72" s="844"/>
      <c r="N72" s="110">
        <f>N66+N67+N68+N69+N70</f>
        <v>3577.5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23"/>
      <c r="C82" s="824"/>
      <c r="D82" s="824"/>
      <c r="E82" s="824"/>
      <c r="F82" s="824"/>
      <c r="G82" s="824"/>
      <c r="H82" s="824"/>
      <c r="I82" s="132"/>
      <c r="J82" s="132"/>
      <c r="K82" s="132"/>
      <c r="L82" s="924"/>
      <c r="M82" s="924"/>
      <c r="N82" s="51"/>
    </row>
    <row r="83" spans="1:14" ht="15" thickBot="1">
      <c r="B83" s="842" t="s">
        <v>1037</v>
      </c>
      <c r="C83" s="843"/>
      <c r="D83" s="843"/>
      <c r="E83" s="843"/>
      <c r="F83" s="843"/>
      <c r="G83" s="843"/>
      <c r="H83" s="843"/>
      <c r="I83" s="843"/>
      <c r="J83" s="843"/>
      <c r="K83" s="843"/>
      <c r="L83" s="843"/>
      <c r="M83" s="844"/>
      <c r="N83" s="310">
        <f>SUM(N77:N82)</f>
        <v>8298.4208459912497</v>
      </c>
    </row>
    <row r="84" spans="1:14" ht="15" thickBot="1">
      <c r="B84" s="39"/>
      <c r="C84" s="40"/>
      <c r="D84" s="40"/>
      <c r="E84" s="40"/>
      <c r="F84" s="40"/>
      <c r="G84" s="40"/>
      <c r="H84" s="40"/>
      <c r="I84" s="40"/>
      <c r="J84" s="40"/>
      <c r="K84" s="40"/>
      <c r="L84" s="40"/>
      <c r="M84" s="40"/>
      <c r="N84" s="41"/>
    </row>
    <row r="85" spans="1:14" ht="15" thickBot="1">
      <c r="B85" s="836" t="s">
        <v>1051</v>
      </c>
      <c r="C85" s="837"/>
      <c r="D85" s="837"/>
      <c r="E85" s="837"/>
      <c r="F85" s="837"/>
      <c r="G85" s="837"/>
      <c r="H85" s="837"/>
      <c r="I85" s="837"/>
      <c r="J85" s="837"/>
      <c r="K85" s="837"/>
      <c r="L85" s="837"/>
      <c r="M85" s="838"/>
      <c r="N85" s="105">
        <f>N51+N61+N72+N83</f>
        <v>272888.31293059036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7" t="s">
        <v>1053</v>
      </c>
      <c r="C89" s="828"/>
      <c r="D89" s="828"/>
      <c r="E89" s="828"/>
      <c r="F89" s="828"/>
      <c r="G89" s="828"/>
      <c r="H89" s="828"/>
      <c r="I89" s="323"/>
      <c r="J89" s="343"/>
      <c r="K89" s="311" t="s">
        <v>1054</v>
      </c>
      <c r="L89" s="866" t="s">
        <v>1055</v>
      </c>
      <c r="M89" s="867"/>
      <c r="N89" s="312"/>
    </row>
    <row r="90" spans="1:14">
      <c r="B90" s="868" t="s">
        <v>1056</v>
      </c>
      <c r="C90" s="869"/>
      <c r="D90" s="869"/>
      <c r="E90" s="869"/>
      <c r="F90" s="869"/>
      <c r="G90" s="869"/>
      <c r="H90" s="869"/>
      <c r="I90" s="93"/>
      <c r="J90" s="94"/>
      <c r="K90" s="313">
        <v>0.2</v>
      </c>
      <c r="L90" s="870">
        <f>N85*K90</f>
        <v>54577.662586118073</v>
      </c>
      <c r="M90" s="871"/>
      <c r="N90" s="57"/>
    </row>
    <row r="91" spans="1:14">
      <c r="B91" s="95" t="s">
        <v>1057</v>
      </c>
      <c r="C91" s="96"/>
      <c r="D91" s="96"/>
      <c r="E91" s="96"/>
      <c r="F91" s="96"/>
      <c r="G91" s="96"/>
      <c r="H91" s="96"/>
      <c r="I91" s="93"/>
      <c r="J91" s="94"/>
      <c r="K91" s="313">
        <v>0.05</v>
      </c>
      <c r="L91" s="870">
        <f>N85*K91</f>
        <v>13644.415646529518</v>
      </c>
      <c r="M91" s="871"/>
      <c r="N91" s="57"/>
    </row>
    <row r="92" spans="1:14" ht="15" thickBot="1">
      <c r="B92" s="97" t="s">
        <v>1058</v>
      </c>
      <c r="C92" s="98"/>
      <c r="D92" s="98"/>
      <c r="E92" s="98"/>
      <c r="F92" s="98"/>
      <c r="G92" s="98"/>
      <c r="H92" s="98"/>
      <c r="I92" s="99"/>
      <c r="J92" s="100"/>
      <c r="K92" s="314">
        <v>0.05</v>
      </c>
      <c r="L92" s="872">
        <f>N85*K92</f>
        <v>13644.415646529518</v>
      </c>
      <c r="M92" s="873"/>
      <c r="N92" s="57"/>
    </row>
    <row r="93" spans="1:14" ht="15" thickBot="1">
      <c r="B93" s="836" t="s">
        <v>1037</v>
      </c>
      <c r="C93" s="837"/>
      <c r="D93" s="837"/>
      <c r="E93" s="837"/>
      <c r="F93" s="837"/>
      <c r="G93" s="837"/>
      <c r="H93" s="837"/>
      <c r="I93" s="837"/>
      <c r="J93" s="837"/>
      <c r="K93" s="837"/>
      <c r="L93" s="837"/>
      <c r="M93" s="838"/>
      <c r="N93" s="58">
        <f>L90+L91+L92</f>
        <v>81866.493879177113</v>
      </c>
    </row>
    <row r="94" spans="1:14" ht="15" thickBot="1">
      <c r="B94" s="39"/>
      <c r="C94" s="40"/>
      <c r="D94" s="40"/>
      <c r="E94" s="40"/>
      <c r="F94" s="40"/>
      <c r="G94" s="40"/>
      <c r="H94" s="40"/>
      <c r="I94" s="40"/>
      <c r="J94" s="40"/>
      <c r="K94" s="40"/>
      <c r="L94" s="40"/>
      <c r="M94" s="40"/>
      <c r="N94" s="41"/>
    </row>
    <row r="95" spans="1:14" ht="15" thickBot="1">
      <c r="A95" t="s">
        <v>2122</v>
      </c>
      <c r="B95" s="836" t="s">
        <v>1059</v>
      </c>
      <c r="C95" s="837"/>
      <c r="D95" s="837"/>
      <c r="E95" s="837"/>
      <c r="F95" s="837"/>
      <c r="G95" s="837"/>
      <c r="H95" s="837"/>
      <c r="I95" s="837"/>
      <c r="J95" s="837"/>
      <c r="K95" s="837"/>
      <c r="L95" s="837"/>
      <c r="M95" s="838"/>
      <c r="N95" s="196">
        <f>N85+N93</f>
        <v>354754.8068097675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74" t="s">
        <v>2324</v>
      </c>
      <c r="C112" s="875"/>
      <c r="D112" s="875"/>
      <c r="E112" s="875"/>
      <c r="F112" s="875"/>
      <c r="G112" s="875"/>
      <c r="H112" s="875"/>
      <c r="I112" s="875"/>
      <c r="J112" s="875"/>
      <c r="K112" s="875"/>
      <c r="L112" s="875"/>
      <c r="M112" s="875"/>
      <c r="N112" s="876"/>
    </row>
    <row r="113" spans="2:14" ht="15" customHeight="1">
      <c r="B113" s="874"/>
      <c r="C113" s="875"/>
      <c r="D113" s="875"/>
      <c r="E113" s="875"/>
      <c r="F113" s="875"/>
      <c r="G113" s="875"/>
      <c r="H113" s="875"/>
      <c r="I113" s="875"/>
      <c r="J113" s="875"/>
      <c r="K113" s="875"/>
      <c r="L113" s="875"/>
      <c r="M113" s="875"/>
      <c r="N113" s="876"/>
    </row>
    <row r="114" spans="2:14" ht="30" customHeight="1">
      <c r="B114" s="877" t="s">
        <v>2325</v>
      </c>
      <c r="C114" s="878"/>
      <c r="D114" s="878"/>
      <c r="E114" s="878"/>
      <c r="F114" s="878"/>
      <c r="G114" s="878"/>
      <c r="H114" s="878"/>
      <c r="I114" s="878"/>
      <c r="J114" s="878"/>
      <c r="K114" s="878"/>
      <c r="L114" s="878"/>
      <c r="M114" s="878"/>
      <c r="N114" s="879"/>
    </row>
    <row r="115" spans="2:14">
      <c r="B115" s="877"/>
      <c r="C115" s="878"/>
      <c r="D115" s="878"/>
      <c r="E115" s="878"/>
      <c r="F115" s="878"/>
      <c r="G115" s="878"/>
      <c r="H115" s="878"/>
      <c r="I115" s="878"/>
      <c r="J115" s="878"/>
      <c r="K115" s="878"/>
      <c r="L115" s="878"/>
      <c r="M115" s="878"/>
      <c r="N115" s="87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13"/>
      <c r="K125" s="813"/>
      <c r="L125" s="813"/>
      <c r="M125" s="813"/>
      <c r="N125" s="814"/>
    </row>
    <row r="126" spans="2:14" ht="15" thickBot="1">
      <c r="B126" s="270" t="s">
        <v>2327</v>
      </c>
      <c r="C126" s="402"/>
      <c r="D126" s="402"/>
      <c r="E126" s="63"/>
      <c r="F126" s="63"/>
      <c r="G126" s="63"/>
      <c r="H126" s="63"/>
      <c r="I126" s="63"/>
      <c r="J126" s="815"/>
      <c r="K126" s="815"/>
      <c r="L126" s="815"/>
      <c r="M126" s="815"/>
      <c r="N126"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840"/>
      <c r="M66" s="841"/>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ht="15" customHeight="1">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829.84208459912497</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159937.39208459912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40">
        <f>VLOOKUP(A64,TRANSPORTE!A6:D117,4,FALSE)</f>
        <v>1350</v>
      </c>
      <c r="M64" s="841"/>
      <c r="N64" s="296">
        <f>K64*L64</f>
        <v>1687.5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3577.5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8298.4208459912497</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272888.31293059036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54577.662586118073</v>
      </c>
      <c r="M87" s="871"/>
      <c r="N87" s="57"/>
    </row>
    <row r="88" spans="1:14">
      <c r="B88" s="95" t="s">
        <v>1057</v>
      </c>
      <c r="C88" s="96"/>
      <c r="D88" s="96"/>
      <c r="E88" s="96"/>
      <c r="F88" s="96"/>
      <c r="G88" s="96"/>
      <c r="H88" s="96"/>
      <c r="I88" s="93"/>
      <c r="J88" s="94"/>
      <c r="K88" s="313">
        <v>0.05</v>
      </c>
      <c r="L88" s="870">
        <f>N82*K88</f>
        <v>13644.415646529518</v>
      </c>
      <c r="M88" s="871"/>
      <c r="N88" s="57"/>
    </row>
    <row r="89" spans="1:14" ht="15" thickBot="1">
      <c r="B89" s="97" t="s">
        <v>1058</v>
      </c>
      <c r="C89" s="98"/>
      <c r="D89" s="98"/>
      <c r="E89" s="98"/>
      <c r="F89" s="98"/>
      <c r="G89" s="98"/>
      <c r="H89" s="98"/>
      <c r="I89" s="99"/>
      <c r="J89" s="100"/>
      <c r="K89" s="314">
        <v>0.05</v>
      </c>
      <c r="L89" s="872">
        <f>N82*K89</f>
        <v>13644.415646529518</v>
      </c>
      <c r="M89" s="873"/>
      <c r="N89" s="57"/>
    </row>
    <row r="90" spans="1:14" ht="15" thickBot="1">
      <c r="B90" s="836" t="s">
        <v>1037</v>
      </c>
      <c r="C90" s="837"/>
      <c r="D90" s="837"/>
      <c r="E90" s="837"/>
      <c r="F90" s="837"/>
      <c r="G90" s="837"/>
      <c r="H90" s="837"/>
      <c r="I90" s="837"/>
      <c r="J90" s="837"/>
      <c r="K90" s="837"/>
      <c r="L90" s="837"/>
      <c r="M90" s="838"/>
      <c r="N90" s="58">
        <f>L87+L88+L89</f>
        <v>81866.493879177113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354754.8068097675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829.84208459912497</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159937.39208459912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8298.4208459912497</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272938.31293059036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54587.662586118073</v>
      </c>
      <c r="M87" s="871"/>
      <c r="N87" s="57"/>
    </row>
    <row r="88" spans="1:14">
      <c r="B88" s="95" t="s">
        <v>1057</v>
      </c>
      <c r="C88" s="96"/>
      <c r="D88" s="96"/>
      <c r="E88" s="96"/>
      <c r="F88" s="96"/>
      <c r="G88" s="96"/>
      <c r="H88" s="96"/>
      <c r="I88" s="93"/>
      <c r="J88" s="94"/>
      <c r="K88" s="313">
        <v>0.05</v>
      </c>
      <c r="L88" s="870">
        <f>N82*K88</f>
        <v>13646.915646529518</v>
      </c>
      <c r="M88" s="871"/>
      <c r="N88" s="57"/>
    </row>
    <row r="89" spans="1:14" ht="15" thickBot="1">
      <c r="B89" s="97" t="s">
        <v>1058</v>
      </c>
      <c r="C89" s="98"/>
      <c r="D89" s="98"/>
      <c r="E89" s="98"/>
      <c r="F89" s="98"/>
      <c r="G89" s="98"/>
      <c r="H89" s="98"/>
      <c r="I89" s="99"/>
      <c r="J89" s="100"/>
      <c r="K89" s="314">
        <v>0.05</v>
      </c>
      <c r="L89" s="872">
        <f>N82*K89</f>
        <v>13646.915646529518</v>
      </c>
      <c r="M89" s="873"/>
      <c r="N89" s="57"/>
    </row>
    <row r="90" spans="1:14" ht="15" thickBot="1">
      <c r="B90" s="836" t="s">
        <v>1037</v>
      </c>
      <c r="C90" s="837"/>
      <c r="D90" s="837"/>
      <c r="E90" s="837"/>
      <c r="F90" s="837"/>
      <c r="G90" s="837"/>
      <c r="H90" s="837"/>
      <c r="I90" s="837"/>
      <c r="J90" s="837"/>
      <c r="K90" s="837"/>
      <c r="L90" s="837"/>
      <c r="M90" s="838"/>
      <c r="N90" s="58">
        <f>L87+L88+L89</f>
        <v>81881.493879177113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354819.8068097675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1377</v>
      </c>
      <c r="B65" s="52" t="str">
        <f>VLOOKUP(A65,TRANSPORTE!A6:D117,3,FALSE)</f>
        <v>Transporte de mezcla</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8</v>
      </c>
      <c r="N37" s="281">
        <f t="shared" ref="N37:N43" si="0">K37/M37</f>
        <v>16445.5</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8</v>
      </c>
      <c r="N38" s="281">
        <f t="shared" si="0"/>
        <v>17393</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8</v>
      </c>
      <c r="N39" s="281">
        <f t="shared" si="0"/>
        <v>80981.5</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8</v>
      </c>
      <c r="N42" s="281">
        <f t="shared" si="0"/>
        <v>34201.6875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8</v>
      </c>
      <c r="N43" s="281">
        <f t="shared" si="0"/>
        <v>8125</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922.04676066569448</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191458.9342606657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40">
        <f>VLOOKUP(A64,TRANSPORTE!A6:D117,4,FALSE)</f>
        <v>1350</v>
      </c>
      <c r="M64" s="841"/>
      <c r="N64" s="296">
        <f>K64*L64</f>
        <v>1687.5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3577.5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9220.4676066569446</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305331.90186732262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61066.380373464526</v>
      </c>
      <c r="M87" s="871"/>
      <c r="N87" s="57"/>
    </row>
    <row r="88" spans="1:14">
      <c r="B88" s="95" t="s">
        <v>1057</v>
      </c>
      <c r="C88" s="96"/>
      <c r="D88" s="96"/>
      <c r="E88" s="96"/>
      <c r="F88" s="96"/>
      <c r="G88" s="96"/>
      <c r="H88" s="96"/>
      <c r="I88" s="93"/>
      <c r="J88" s="94"/>
      <c r="K88" s="313">
        <v>0.05</v>
      </c>
      <c r="L88" s="870">
        <f>N82*K88</f>
        <v>15266.595093366132</v>
      </c>
      <c r="M88" s="871"/>
      <c r="N88" s="57"/>
    </row>
    <row r="89" spans="1:14" ht="15" thickBot="1">
      <c r="B89" s="97" t="s">
        <v>1058</v>
      </c>
      <c r="C89" s="98"/>
      <c r="D89" s="98"/>
      <c r="E89" s="98"/>
      <c r="F89" s="98"/>
      <c r="G89" s="98"/>
      <c r="H89" s="98"/>
      <c r="I89" s="99"/>
      <c r="J89" s="100"/>
      <c r="K89" s="314">
        <v>0.05</v>
      </c>
      <c r="L89" s="872">
        <f>N82*K89</f>
        <v>15266.595093366132</v>
      </c>
      <c r="M89" s="873"/>
      <c r="N89" s="57"/>
    </row>
    <row r="90" spans="1:14" ht="15" thickBot="1">
      <c r="B90" s="836" t="s">
        <v>1037</v>
      </c>
      <c r="C90" s="837"/>
      <c r="D90" s="837"/>
      <c r="E90" s="837"/>
      <c r="F90" s="837"/>
      <c r="G90" s="837"/>
      <c r="H90" s="837"/>
      <c r="I90" s="837"/>
      <c r="J90" s="837"/>
      <c r="K90" s="837"/>
      <c r="L90" s="837"/>
      <c r="M90" s="838"/>
      <c r="N90" s="58">
        <f>L87+L88+L89</f>
        <v>91599.570560196793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396931.47242751939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8</v>
      </c>
      <c r="N37" s="281">
        <f t="shared" ref="N37:N43" si="0">K37/M37</f>
        <v>16445.5</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8</v>
      </c>
      <c r="N38" s="281">
        <f t="shared" si="0"/>
        <v>17393</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8</v>
      </c>
      <c r="N39" s="281">
        <f t="shared" si="0"/>
        <v>80981.5</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8</v>
      </c>
      <c r="N42" s="281">
        <f t="shared" si="0"/>
        <v>34201.6875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8</v>
      </c>
      <c r="N43" s="281">
        <f t="shared" si="0"/>
        <v>8125</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922.04676066569448</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191458.9342606657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133"/>
    </row>
    <row r="80" spans="1:15" ht="15" thickBot="1">
      <c r="B80" s="842" t="s">
        <v>1037</v>
      </c>
      <c r="C80" s="843"/>
      <c r="D80" s="843"/>
      <c r="E80" s="843"/>
      <c r="F80" s="843"/>
      <c r="G80" s="843"/>
      <c r="H80" s="843"/>
      <c r="I80" s="843"/>
      <c r="J80" s="843"/>
      <c r="K80" s="843"/>
      <c r="L80" s="843"/>
      <c r="M80" s="844"/>
      <c r="N80" s="469">
        <f>SUM(N74:N79)</f>
        <v>9220.4676066569446</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305381.90186732262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61076.380373464526</v>
      </c>
      <c r="M87" s="871"/>
      <c r="N87" s="57"/>
    </row>
    <row r="88" spans="1:14">
      <c r="B88" s="95" t="s">
        <v>1057</v>
      </c>
      <c r="C88" s="96"/>
      <c r="D88" s="96"/>
      <c r="E88" s="96"/>
      <c r="F88" s="96"/>
      <c r="G88" s="96"/>
      <c r="H88" s="96"/>
      <c r="I88" s="93"/>
      <c r="J88" s="94"/>
      <c r="K88" s="313">
        <v>0.05</v>
      </c>
      <c r="L88" s="870">
        <f>N82*K88</f>
        <v>15269.095093366132</v>
      </c>
      <c r="M88" s="871"/>
      <c r="N88" s="57"/>
    </row>
    <row r="89" spans="1:14" ht="15" thickBot="1">
      <c r="B89" s="97" t="s">
        <v>1058</v>
      </c>
      <c r="C89" s="98"/>
      <c r="D89" s="98"/>
      <c r="E89" s="98"/>
      <c r="F89" s="98"/>
      <c r="G89" s="98"/>
      <c r="H89" s="98"/>
      <c r="I89" s="99"/>
      <c r="J89" s="100"/>
      <c r="K89" s="314">
        <v>0.05</v>
      </c>
      <c r="L89" s="872">
        <f>N82*K89</f>
        <v>15269.095093366132</v>
      </c>
      <c r="M89" s="873"/>
      <c r="N89" s="57"/>
    </row>
    <row r="90" spans="1:14" ht="15" thickBot="1">
      <c r="B90" s="836" t="s">
        <v>1037</v>
      </c>
      <c r="C90" s="837"/>
      <c r="D90" s="837"/>
      <c r="E90" s="837"/>
      <c r="F90" s="837"/>
      <c r="G90" s="837"/>
      <c r="H90" s="837"/>
      <c r="I90" s="837"/>
      <c r="J90" s="837"/>
      <c r="K90" s="837"/>
      <c r="L90" s="837"/>
      <c r="M90" s="838"/>
      <c r="N90" s="58">
        <f>L87+L88+L89</f>
        <v>91614.570560196793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396996.47242751939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8</v>
      </c>
      <c r="N37" s="281">
        <f t="shared" ref="N37:N43" si="0">K37/M37</f>
        <v>16445.5</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8</v>
      </c>
      <c r="N38" s="281">
        <f t="shared" si="0"/>
        <v>17393</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8</v>
      </c>
      <c r="N39" s="281">
        <f t="shared" si="0"/>
        <v>80981.5</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8</v>
      </c>
      <c r="N42" s="281">
        <f t="shared" si="0"/>
        <v>34201.6875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8</v>
      </c>
      <c r="N43" s="281">
        <f t="shared" si="0"/>
        <v>8125</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922.04676066569448</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191458.9342606657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9220.4676066569446</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305381.90186732262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61076.380373464526</v>
      </c>
      <c r="M87" s="871"/>
      <c r="N87" s="57"/>
    </row>
    <row r="88" spans="1:14">
      <c r="B88" s="95" t="s">
        <v>1057</v>
      </c>
      <c r="C88" s="96"/>
      <c r="D88" s="96"/>
      <c r="E88" s="96"/>
      <c r="F88" s="96"/>
      <c r="G88" s="96"/>
      <c r="H88" s="96"/>
      <c r="I88" s="93"/>
      <c r="J88" s="94"/>
      <c r="K88" s="313">
        <v>0.05</v>
      </c>
      <c r="L88" s="870">
        <f>N82*K88</f>
        <v>15269.095093366132</v>
      </c>
      <c r="M88" s="871"/>
      <c r="N88" s="57"/>
    </row>
    <row r="89" spans="1:14" ht="15" thickBot="1">
      <c r="B89" s="97" t="s">
        <v>1058</v>
      </c>
      <c r="C89" s="98"/>
      <c r="D89" s="98"/>
      <c r="E89" s="98"/>
      <c r="F89" s="98"/>
      <c r="G89" s="98"/>
      <c r="H89" s="98"/>
      <c r="I89" s="99"/>
      <c r="J89" s="100"/>
      <c r="K89" s="314">
        <v>0.05</v>
      </c>
      <c r="L89" s="872">
        <f>N82*K89</f>
        <v>15269.095093366132</v>
      </c>
      <c r="M89" s="873"/>
      <c r="N89" s="57"/>
    </row>
    <row r="90" spans="1:14" ht="15" thickBot="1">
      <c r="B90" s="836" t="s">
        <v>1037</v>
      </c>
      <c r="C90" s="837"/>
      <c r="D90" s="837"/>
      <c r="E90" s="837"/>
      <c r="F90" s="837"/>
      <c r="G90" s="837"/>
      <c r="H90" s="837"/>
      <c r="I90" s="837"/>
      <c r="J90" s="837"/>
      <c r="K90" s="837"/>
      <c r="L90" s="837"/>
      <c r="M90" s="838"/>
      <c r="N90" s="58">
        <f>L87+L88+L89</f>
        <v>91614.570560196793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396996.47242751939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829.84208459912497</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159937.39208459912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8298.4208459912497</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272938.31293059036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54587.662586118073</v>
      </c>
      <c r="M87" s="871"/>
      <c r="N87" s="57"/>
    </row>
    <row r="88" spans="1:14">
      <c r="B88" s="95" t="s">
        <v>1057</v>
      </c>
      <c r="C88" s="96"/>
      <c r="D88" s="96"/>
      <c r="E88" s="96"/>
      <c r="F88" s="96"/>
      <c r="G88" s="96"/>
      <c r="H88" s="96"/>
      <c r="I88" s="93"/>
      <c r="J88" s="94"/>
      <c r="K88" s="313">
        <v>0.05</v>
      </c>
      <c r="L88" s="870">
        <f>N82*K88</f>
        <v>13646.915646529518</v>
      </c>
      <c r="M88" s="871"/>
      <c r="N88" s="57"/>
    </row>
    <row r="89" spans="1:14" ht="15" thickBot="1">
      <c r="B89" s="97" t="s">
        <v>1058</v>
      </c>
      <c r="C89" s="98"/>
      <c r="D89" s="98"/>
      <c r="E89" s="98"/>
      <c r="F89" s="98"/>
      <c r="G89" s="98"/>
      <c r="H89" s="98"/>
      <c r="I89" s="99"/>
      <c r="J89" s="100"/>
      <c r="K89" s="314">
        <v>0.05</v>
      </c>
      <c r="L89" s="872">
        <f>N82*K89</f>
        <v>13646.915646529518</v>
      </c>
      <c r="M89" s="873"/>
      <c r="N89" s="57"/>
    </row>
    <row r="90" spans="1:14" ht="15" thickBot="1">
      <c r="B90" s="836" t="s">
        <v>1037</v>
      </c>
      <c r="C90" s="837"/>
      <c r="D90" s="837"/>
      <c r="E90" s="837"/>
      <c r="F90" s="837"/>
      <c r="G90" s="837"/>
      <c r="H90" s="837"/>
      <c r="I90" s="837"/>
      <c r="J90" s="837"/>
      <c r="K90" s="837"/>
      <c r="L90" s="837"/>
      <c r="M90" s="838"/>
      <c r="N90" s="58">
        <f>L87+L88+L89</f>
        <v>81881.493879177113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354819.8068097675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133"/>
    </row>
    <row r="81" spans="1:14" ht="15" thickBot="1">
      <c r="B81" s="842" t="s">
        <v>1037</v>
      </c>
      <c r="C81" s="843"/>
      <c r="D81" s="843"/>
      <c r="E81" s="843"/>
      <c r="F81" s="843"/>
      <c r="G81" s="843"/>
      <c r="H81" s="843"/>
      <c r="I81" s="843"/>
      <c r="J81" s="843"/>
      <c r="K81" s="843"/>
      <c r="L81" s="843"/>
      <c r="M81" s="844"/>
      <c r="N81" s="469">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829.84208459912497</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159937.39208459912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8298.4208459912497</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272938.31293059036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54587.662586118073</v>
      </c>
      <c r="M87" s="871"/>
      <c r="N87" s="57"/>
    </row>
    <row r="88" spans="1:14">
      <c r="B88" s="95" t="s">
        <v>1057</v>
      </c>
      <c r="C88" s="96"/>
      <c r="D88" s="96"/>
      <c r="E88" s="96"/>
      <c r="F88" s="96"/>
      <c r="G88" s="96"/>
      <c r="H88" s="96"/>
      <c r="I88" s="93"/>
      <c r="J88" s="94"/>
      <c r="K88" s="313">
        <v>0.05</v>
      </c>
      <c r="L88" s="870">
        <f>N82*K88</f>
        <v>13646.915646529518</v>
      </c>
      <c r="M88" s="871"/>
      <c r="N88" s="57"/>
    </row>
    <row r="89" spans="1:14" ht="15" thickBot="1">
      <c r="B89" s="97" t="s">
        <v>1058</v>
      </c>
      <c r="C89" s="98"/>
      <c r="D89" s="98"/>
      <c r="E89" s="98"/>
      <c r="F89" s="98"/>
      <c r="G89" s="98"/>
      <c r="H89" s="98"/>
      <c r="I89" s="99"/>
      <c r="J89" s="100"/>
      <c r="K89" s="314">
        <v>0.05</v>
      </c>
      <c r="L89" s="872">
        <f>N82*K89</f>
        <v>13646.915646529518</v>
      </c>
      <c r="M89" s="873"/>
      <c r="N89" s="57"/>
    </row>
    <row r="90" spans="1:14" ht="15" thickBot="1">
      <c r="B90" s="836" t="s">
        <v>1037</v>
      </c>
      <c r="C90" s="837"/>
      <c r="D90" s="837"/>
      <c r="E90" s="837"/>
      <c r="F90" s="837"/>
      <c r="G90" s="837"/>
      <c r="H90" s="837"/>
      <c r="I90" s="837"/>
      <c r="J90" s="837"/>
      <c r="K90" s="837"/>
      <c r="L90" s="837"/>
      <c r="M90" s="838"/>
      <c r="N90" s="58">
        <f>L87+L88+L89</f>
        <v>81881.493879177113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354819.8068097675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8</v>
      </c>
      <c r="N37" s="281">
        <f t="shared" ref="N37:N43" si="0">K37/M37</f>
        <v>16445.5</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8</v>
      </c>
      <c r="N38" s="281">
        <f t="shared" si="0"/>
        <v>17393</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8</v>
      </c>
      <c r="N39" s="281">
        <f t="shared" si="0"/>
        <v>80981.5</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8</v>
      </c>
      <c r="N42" s="281">
        <f t="shared" si="0"/>
        <v>34201.6875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8</v>
      </c>
      <c r="N43" s="281">
        <f t="shared" si="0"/>
        <v>8125</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922.04676066569448</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191458.9342606657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9220.4676066569446</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305381.90186732262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61076.380373464526</v>
      </c>
      <c r="M87" s="871"/>
      <c r="N87" s="57"/>
    </row>
    <row r="88" spans="1:14">
      <c r="B88" s="95" t="s">
        <v>1057</v>
      </c>
      <c r="C88" s="96"/>
      <c r="D88" s="96"/>
      <c r="E88" s="96"/>
      <c r="F88" s="96"/>
      <c r="G88" s="96"/>
      <c r="H88" s="96"/>
      <c r="I88" s="93"/>
      <c r="J88" s="94"/>
      <c r="K88" s="313">
        <v>0.05</v>
      </c>
      <c r="L88" s="870">
        <f>N82*K88</f>
        <v>15269.095093366132</v>
      </c>
      <c r="M88" s="871"/>
      <c r="N88" s="57"/>
    </row>
    <row r="89" spans="1:14" ht="15" thickBot="1">
      <c r="B89" s="97" t="s">
        <v>1058</v>
      </c>
      <c r="C89" s="98"/>
      <c r="D89" s="98"/>
      <c r="E89" s="98"/>
      <c r="F89" s="98"/>
      <c r="G89" s="98"/>
      <c r="H89" s="98"/>
      <c r="I89" s="99"/>
      <c r="J89" s="100"/>
      <c r="K89" s="314">
        <v>0.05</v>
      </c>
      <c r="L89" s="872">
        <f>N82*K89</f>
        <v>15269.095093366132</v>
      </c>
      <c r="M89" s="873"/>
      <c r="N89" s="57"/>
    </row>
    <row r="90" spans="1:14" ht="15" thickBot="1">
      <c r="B90" s="836" t="s">
        <v>1037</v>
      </c>
      <c r="C90" s="837"/>
      <c r="D90" s="837"/>
      <c r="E90" s="837"/>
      <c r="F90" s="837"/>
      <c r="G90" s="837"/>
      <c r="H90" s="837"/>
      <c r="I90" s="837"/>
      <c r="J90" s="837"/>
      <c r="K90" s="837"/>
      <c r="L90" s="837"/>
      <c r="M90" s="838"/>
      <c r="N90" s="58">
        <f>L87+L88+L89</f>
        <v>91614.570560196793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396996.47242751939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829.84208459912497</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159937.39208459912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67</v>
      </c>
      <c r="N54" s="281">
        <f>K54*M54</f>
        <v>1675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101075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8298.4208459912497</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272938.31293059036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54587.662586118073</v>
      </c>
      <c r="M87" s="871"/>
      <c r="N87" s="57"/>
    </row>
    <row r="88" spans="1:14">
      <c r="B88" s="95" t="s">
        <v>1057</v>
      </c>
      <c r="C88" s="96"/>
      <c r="D88" s="96"/>
      <c r="E88" s="96"/>
      <c r="F88" s="96"/>
      <c r="G88" s="96"/>
      <c r="H88" s="96"/>
      <c r="I88" s="93"/>
      <c r="J88" s="94"/>
      <c r="K88" s="313">
        <v>0.05</v>
      </c>
      <c r="L88" s="870">
        <f>N82*K88</f>
        <v>13646.915646529518</v>
      </c>
      <c r="M88" s="871"/>
      <c r="N88" s="57"/>
    </row>
    <row r="89" spans="1:14" ht="15" thickBot="1">
      <c r="B89" s="97" t="s">
        <v>1058</v>
      </c>
      <c r="C89" s="98"/>
      <c r="D89" s="98"/>
      <c r="E89" s="98"/>
      <c r="F89" s="98"/>
      <c r="G89" s="98"/>
      <c r="H89" s="98"/>
      <c r="I89" s="99"/>
      <c r="J89" s="100"/>
      <c r="K89" s="314">
        <v>0.05</v>
      </c>
      <c r="L89" s="872">
        <f>N82*K89</f>
        <v>13646.915646529518</v>
      </c>
      <c r="M89" s="873"/>
      <c r="N89" s="57"/>
    </row>
    <row r="90" spans="1:14" ht="15" thickBot="1">
      <c r="B90" s="836" t="s">
        <v>1037</v>
      </c>
      <c r="C90" s="837"/>
      <c r="D90" s="837"/>
      <c r="E90" s="837"/>
      <c r="F90" s="837"/>
      <c r="G90" s="837"/>
      <c r="H90" s="837"/>
      <c r="I90" s="837"/>
      <c r="J90" s="837"/>
      <c r="K90" s="837"/>
      <c r="L90" s="837"/>
      <c r="M90" s="838"/>
      <c r="N90" s="58">
        <f>L87+L88+L89</f>
        <v>81881.493879177113</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354819.8068097675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150</v>
      </c>
      <c r="B36" s="849" t="str">
        <f>VLOOKUP(A36,EQUIPOS!A6:D154,3,FALSE)</f>
        <v>Cargador : Potencia en el volante 125 hp, Clasificación de RPM del motor 2300.</v>
      </c>
      <c r="C36" s="850"/>
      <c r="D36" s="850"/>
      <c r="E36" s="850"/>
      <c r="F36" s="850"/>
      <c r="G36" s="850"/>
      <c r="H36" s="851"/>
      <c r="I36" s="276"/>
      <c r="J36" s="277"/>
      <c r="K36" s="278">
        <f>VLOOKUP(A36,EQUIPOS!A6:D163,4,FALSE)</f>
        <v>175440</v>
      </c>
      <c r="L36" s="279"/>
      <c r="M36" s="280">
        <v>30</v>
      </c>
      <c r="N36" s="281">
        <f>K36/M36</f>
        <v>5848</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166</v>
      </c>
      <c r="B38" s="849" t="str">
        <f>VLOOKUP(A38,EQUIPOS!A8:D154,3,FALSE)</f>
        <v>Compactador de Rodillo POTENCIA: 99HP, PESO: 8 ton</v>
      </c>
      <c r="C38" s="850"/>
      <c r="D38" s="850"/>
      <c r="E38" s="850"/>
      <c r="F38" s="850"/>
      <c r="G38" s="850"/>
      <c r="H38" s="851"/>
      <c r="I38" s="276"/>
      <c r="J38" s="277"/>
      <c r="K38" s="278">
        <f>VLOOKUP(A38,EQUIPOS!A8:D165,4,FALSE)</f>
        <v>139144</v>
      </c>
      <c r="L38" s="279"/>
      <c r="M38" s="280">
        <v>10</v>
      </c>
      <c r="N38" s="281">
        <f t="shared" si="0"/>
        <v>13914.4</v>
      </c>
    </row>
    <row r="39" spans="1:14">
      <c r="A39" t="s">
        <v>284</v>
      </c>
      <c r="B39" s="849" t="str">
        <f>VLOOKUP(A39,EQUIPOS!A9:D154,3,FALSE)</f>
        <v>Planta de asfalto en caliente</v>
      </c>
      <c r="C39" s="850"/>
      <c r="D39" s="850"/>
      <c r="E39" s="850"/>
      <c r="F39" s="850"/>
      <c r="G39" s="850"/>
      <c r="H39" s="851"/>
      <c r="I39" s="276"/>
      <c r="J39" s="277"/>
      <c r="K39" s="278">
        <f>VLOOKUP(A39,EQUIPOS!A9:D166,4,FALSE)</f>
        <v>647852</v>
      </c>
      <c r="L39" s="279"/>
      <c r="M39" s="280">
        <v>10</v>
      </c>
      <c r="N39" s="281">
        <f t="shared" si="0"/>
        <v>64785.2</v>
      </c>
    </row>
    <row r="40" spans="1:14">
      <c r="A40" t="s">
        <v>290</v>
      </c>
      <c r="B40" s="849" t="str">
        <f>VLOOKUP(A40,EQUIPOS!A10:D154,3,FALSE)</f>
        <v>Planta trituradora</v>
      </c>
      <c r="C40" s="850"/>
      <c r="D40" s="850"/>
      <c r="E40" s="850"/>
      <c r="F40" s="850"/>
      <c r="G40" s="850"/>
      <c r="H40" s="851"/>
      <c r="I40" s="276"/>
      <c r="J40" s="277"/>
      <c r="K40" s="278">
        <f>VLOOKUP(A40,EQUIPOS!A10:D167,4,FALSE)</f>
        <v>581216</v>
      </c>
      <c r="L40" s="279"/>
      <c r="M40" s="280">
        <v>30</v>
      </c>
      <c r="N40" s="281">
        <f t="shared" si="0"/>
        <v>19373.866666666665</v>
      </c>
    </row>
    <row r="41" spans="1:14">
      <c r="A41" t="s">
        <v>314</v>
      </c>
      <c r="B41" s="849" t="str">
        <f>VLOOKUP(A41,EQUIPOS!A11:D155,3,FALSE)</f>
        <v xml:space="preserve">Retroexcavadora E-200 sobre orugas
</v>
      </c>
      <c r="C41" s="850"/>
      <c r="D41" s="850"/>
      <c r="E41" s="850"/>
      <c r="F41" s="850"/>
      <c r="G41" s="850"/>
      <c r="H41" s="851"/>
      <c r="I41" s="276"/>
      <c r="J41" s="277"/>
      <c r="K41" s="278">
        <f>VLOOKUP(A41,EQUIPOS!A11:D168,4,FALSE)</f>
        <v>245050</v>
      </c>
      <c r="L41" s="279"/>
      <c r="M41" s="280">
        <v>30</v>
      </c>
      <c r="N41" s="281">
        <f t="shared" si="0"/>
        <v>8168.333333333333</v>
      </c>
    </row>
    <row r="42" spans="1:14">
      <c r="A42" t="s">
        <v>358</v>
      </c>
      <c r="B42" s="849" t="str">
        <f>VLOOKUP(A42,EQUIPOS!A12:D156,3,FALSE)</f>
        <v xml:space="preserve">Terminadora de asfalto (Finisher), potencia en el volante 174 HP, R=20M3/H, velocidad de desplazamiento 114 m/min
</v>
      </c>
      <c r="C42" s="850"/>
      <c r="D42" s="850"/>
      <c r="E42" s="850"/>
      <c r="F42" s="850"/>
      <c r="G42" s="850"/>
      <c r="H42" s="851"/>
      <c r="I42" s="276"/>
      <c r="J42" s="277"/>
      <c r="K42" s="278">
        <f>VLOOKUP(A42,EQUIPOS!A12:D169,4,FALSE)</f>
        <v>273613.5</v>
      </c>
      <c r="L42" s="279"/>
      <c r="M42" s="280">
        <v>10</v>
      </c>
      <c r="N42" s="281">
        <f t="shared" si="0"/>
        <v>27361.35</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9"/>
      <c r="C45" s="850"/>
      <c r="D45" s="850"/>
      <c r="E45" s="850"/>
      <c r="F45" s="850"/>
      <c r="G45" s="850"/>
      <c r="H45" s="851"/>
      <c r="I45" s="852"/>
      <c r="J45" s="833"/>
      <c r="K45" s="278"/>
      <c r="L45" s="853"/>
      <c r="M45" s="854"/>
      <c r="N45" s="281"/>
    </row>
    <row r="46" spans="1:14">
      <c r="B46" s="849"/>
      <c r="C46" s="850"/>
      <c r="D46" s="850"/>
      <c r="E46" s="855"/>
      <c r="F46" s="850"/>
      <c r="G46" s="850"/>
      <c r="H46" s="851"/>
      <c r="I46" s="42"/>
      <c r="J46" s="43"/>
      <c r="K46" s="283"/>
      <c r="L46" s="285"/>
      <c r="M46" s="286"/>
      <c r="N46" s="287"/>
    </row>
    <row r="47" spans="1:14">
      <c r="B47" s="856" t="s">
        <v>1036</v>
      </c>
      <c r="C47" s="857"/>
      <c r="D47" s="857"/>
      <c r="E47" s="44"/>
      <c r="F47" s="45"/>
      <c r="G47" s="45"/>
      <c r="H47" s="46"/>
      <c r="I47" s="42"/>
      <c r="J47" s="43"/>
      <c r="K47" s="288"/>
      <c r="L47" s="285"/>
      <c r="M47" s="410">
        <v>0.1</v>
      </c>
      <c r="N47" s="353">
        <f>N81*M47</f>
        <v>829.84208459912497</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159937.39208459912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71000</v>
      </c>
      <c r="N54" s="281">
        <f>K54*M54</f>
        <v>99400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67</v>
      </c>
      <c r="N55" s="281">
        <f>K55*M55</f>
        <v>1675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31"/>
      <c r="C58" s="832"/>
      <c r="D58" s="832"/>
      <c r="E58" s="832"/>
      <c r="F58" s="832"/>
      <c r="G58" s="832"/>
      <c r="H58" s="832"/>
      <c r="I58" s="833"/>
      <c r="J58" s="48"/>
      <c r="K58" s="50"/>
      <c r="L58" s="834"/>
      <c r="M58" s="835"/>
      <c r="N58" s="51"/>
    </row>
    <row r="59" spans="1:14" ht="15" thickBot="1">
      <c r="B59" s="836" t="s">
        <v>1037</v>
      </c>
      <c r="C59" s="837"/>
      <c r="D59" s="837"/>
      <c r="E59" s="837"/>
      <c r="F59" s="837"/>
      <c r="G59" s="837"/>
      <c r="H59" s="837"/>
      <c r="I59" s="837"/>
      <c r="J59" s="837"/>
      <c r="K59" s="837"/>
      <c r="L59" s="837"/>
      <c r="M59" s="838"/>
      <c r="N59" s="403">
        <f>SUM(N54:N58)</f>
        <v>101075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40">
        <f>VLOOKUP(A64,TRANSPORTE!A5:D117,4,FALSE)</f>
        <v>1350</v>
      </c>
      <c r="M64" s="841"/>
      <c r="N64" s="296">
        <f>K64*L64</f>
        <v>1889.9999999999998</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40">
        <f>VLOOKUP(A65,TRANSPORTE!A6:D117,4,FALSE)</f>
        <v>1390</v>
      </c>
      <c r="M65" s="841"/>
      <c r="N65" s="296">
        <f>K65*L65</f>
        <v>1737.5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3627.5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8298.4208459912497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N49+N59+N70+N81</f>
        <v>272938.31293059036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54587.662586118073</v>
      </c>
      <c r="M88" s="871"/>
      <c r="N88" s="57"/>
    </row>
    <row r="89" spans="1:14">
      <c r="B89" s="95" t="s">
        <v>1057</v>
      </c>
      <c r="C89" s="96"/>
      <c r="D89" s="96"/>
      <c r="E89" s="96"/>
      <c r="F89" s="96"/>
      <c r="G89" s="96"/>
      <c r="H89" s="96"/>
      <c r="I89" s="93"/>
      <c r="J89" s="94"/>
      <c r="K89" s="313">
        <v>0.05</v>
      </c>
      <c r="L89" s="870">
        <f>N83*K89</f>
        <v>13646.915646529518</v>
      </c>
      <c r="M89" s="871"/>
      <c r="N89" s="57"/>
    </row>
    <row r="90" spans="1:14" ht="15" thickBot="1">
      <c r="B90" s="97" t="s">
        <v>1058</v>
      </c>
      <c r="C90" s="98"/>
      <c r="D90" s="98"/>
      <c r="E90" s="98"/>
      <c r="F90" s="98"/>
      <c r="G90" s="98"/>
      <c r="H90" s="98"/>
      <c r="I90" s="99"/>
      <c r="J90" s="100"/>
      <c r="K90" s="314">
        <v>0.05</v>
      </c>
      <c r="L90" s="872">
        <f>N83*K90</f>
        <v>13646.915646529518</v>
      </c>
      <c r="M90" s="873"/>
      <c r="N90" s="57"/>
    </row>
    <row r="91" spans="1:14" ht="15" thickBot="1">
      <c r="B91" s="836" t="s">
        <v>1037</v>
      </c>
      <c r="C91" s="837"/>
      <c r="D91" s="837"/>
      <c r="E91" s="837"/>
      <c r="F91" s="837"/>
      <c r="G91" s="837"/>
      <c r="H91" s="837"/>
      <c r="I91" s="837"/>
      <c r="J91" s="837"/>
      <c r="K91" s="837"/>
      <c r="L91" s="837"/>
      <c r="M91" s="838"/>
      <c r="N91" s="58">
        <f>L88+L89+L90</f>
        <v>81881.493879177113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354819.8068097675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74" t="s">
        <v>2324</v>
      </c>
      <c r="C110" s="875"/>
      <c r="D110" s="875"/>
      <c r="E110" s="875"/>
      <c r="F110" s="875"/>
      <c r="G110" s="875"/>
      <c r="H110" s="875"/>
      <c r="I110" s="875"/>
      <c r="J110" s="875"/>
      <c r="K110" s="875"/>
      <c r="L110" s="875"/>
      <c r="M110" s="875"/>
      <c r="N110" s="876"/>
    </row>
    <row r="111" spans="2:14" ht="15" customHeight="1">
      <c r="B111" s="874"/>
      <c r="C111" s="875"/>
      <c r="D111" s="875"/>
      <c r="E111" s="875"/>
      <c r="F111" s="875"/>
      <c r="G111" s="875"/>
      <c r="H111" s="875"/>
      <c r="I111" s="875"/>
      <c r="J111" s="875"/>
      <c r="K111" s="875"/>
      <c r="L111" s="875"/>
      <c r="M111" s="875"/>
      <c r="N111" s="876"/>
    </row>
    <row r="112" spans="2:14" ht="30" customHeight="1">
      <c r="B112" s="877" t="s">
        <v>2325</v>
      </c>
      <c r="C112" s="878"/>
      <c r="D112" s="878"/>
      <c r="E112" s="878"/>
      <c r="F112" s="878"/>
      <c r="G112" s="878"/>
      <c r="H112" s="878"/>
      <c r="I112" s="878"/>
      <c r="J112" s="878"/>
      <c r="K112" s="878"/>
      <c r="L112" s="878"/>
      <c r="M112" s="878"/>
      <c r="N112" s="879"/>
    </row>
    <row r="113" spans="2:14">
      <c r="B113" s="877"/>
      <c r="C113" s="878"/>
      <c r="D113" s="878"/>
      <c r="E113" s="878"/>
      <c r="F113" s="878"/>
      <c r="G113" s="878"/>
      <c r="H113" s="878"/>
      <c r="I113" s="878"/>
      <c r="J113" s="878"/>
      <c r="K113" s="878"/>
      <c r="L113" s="878"/>
      <c r="M113" s="878"/>
      <c r="N113" s="87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13"/>
      <c r="K123" s="813"/>
      <c r="L123" s="813"/>
      <c r="M123" s="813"/>
      <c r="N123" s="814"/>
    </row>
    <row r="124" spans="2:14" ht="15" thickBot="1">
      <c r="B124" s="270" t="s">
        <v>2327</v>
      </c>
      <c r="C124" s="402"/>
      <c r="D124" s="402"/>
      <c r="E124" s="63"/>
      <c r="F124" s="63"/>
      <c r="G124" s="63"/>
      <c r="H124" s="63"/>
      <c r="I124" s="63"/>
      <c r="J124" s="815"/>
      <c r="K124" s="815"/>
      <c r="L124" s="815"/>
      <c r="M124" s="815"/>
      <c r="N124" s="81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148</v>
      </c>
      <c r="B36" s="849" t="str">
        <f>VLOOKUP(A36,EQUIPOS!A6:D154,3,FALSE)</f>
        <v>Cargador : Potencia en el volante 110 hp, Clasificación de RPM del motor 2300.</v>
      </c>
      <c r="C36" s="850"/>
      <c r="D36" s="850"/>
      <c r="E36" s="850"/>
      <c r="F36" s="850"/>
      <c r="G36" s="850"/>
      <c r="H36" s="851"/>
      <c r="I36" s="276"/>
      <c r="J36" s="277"/>
      <c r="K36" s="278">
        <f>VLOOKUP(A36,EQUIPOS!A6:D163,4,FALSE)</f>
        <v>145000</v>
      </c>
      <c r="L36" s="279"/>
      <c r="M36" s="280">
        <v>30</v>
      </c>
      <c r="N36" s="281">
        <f>K36/M36</f>
        <v>4833.333333333333</v>
      </c>
    </row>
    <row r="37" spans="1:14">
      <c r="A37" s="119" t="s">
        <v>173</v>
      </c>
      <c r="B37" s="849" t="str">
        <f>VLOOKUP(A37,EQUIPOS!A7:D154,3,FALSE)</f>
        <v>Compactador neumático de Potencia 70 HP, peso de 13 ton</v>
      </c>
      <c r="C37" s="850"/>
      <c r="D37" s="850"/>
      <c r="E37" s="850"/>
      <c r="F37" s="850"/>
      <c r="G37" s="850"/>
      <c r="H37" s="851"/>
      <c r="I37" s="276"/>
      <c r="J37" s="277"/>
      <c r="K37" s="278">
        <f>VLOOKUP(A37,EQUIPOS!A7:D164,4,FALSE)</f>
        <v>131564</v>
      </c>
      <c r="L37" s="279"/>
      <c r="M37" s="280">
        <v>10</v>
      </c>
      <c r="N37" s="281">
        <f t="shared" ref="N37:N43" si="0">K37/M37</f>
        <v>13156.4</v>
      </c>
    </row>
    <row r="38" spans="1:14">
      <c r="A38" t="s">
        <v>284</v>
      </c>
      <c r="B38" s="849" t="str">
        <f>VLOOKUP(A38,EQUIPOS!A8:D154,3,FALSE)</f>
        <v>Planta de asfalto en caliente</v>
      </c>
      <c r="C38" s="850"/>
      <c r="D38" s="850"/>
      <c r="E38" s="850"/>
      <c r="F38" s="850"/>
      <c r="G38" s="850"/>
      <c r="H38" s="851"/>
      <c r="I38" s="276"/>
      <c r="J38" s="277"/>
      <c r="K38" s="278">
        <f>VLOOKUP(A38,EQUIPOS!A8:D165,4,FALSE)</f>
        <v>647852</v>
      </c>
      <c r="L38" s="279"/>
      <c r="M38" s="280">
        <v>10</v>
      </c>
      <c r="N38" s="281">
        <f t="shared" si="0"/>
        <v>64785.2</v>
      </c>
    </row>
    <row r="39" spans="1:14">
      <c r="A39" t="s">
        <v>290</v>
      </c>
      <c r="B39" s="849" t="str">
        <f>VLOOKUP(A39,EQUIPOS!A9:D154,3,FALSE)</f>
        <v>Planta trituradora</v>
      </c>
      <c r="C39" s="850"/>
      <c r="D39" s="850"/>
      <c r="E39" s="850"/>
      <c r="F39" s="850"/>
      <c r="G39" s="850"/>
      <c r="H39" s="851"/>
      <c r="I39" s="276"/>
      <c r="J39" s="277"/>
      <c r="K39" s="278">
        <f>VLOOKUP(A39,EQUIPOS!A9:D166,4,FALSE)</f>
        <v>581216</v>
      </c>
      <c r="L39" s="279"/>
      <c r="M39" s="280">
        <v>30</v>
      </c>
      <c r="N39" s="281">
        <f t="shared" si="0"/>
        <v>19373.866666666665</v>
      </c>
    </row>
    <row r="40" spans="1:14">
      <c r="A40" t="s">
        <v>316</v>
      </c>
      <c r="B40" s="849" t="str">
        <f>VLOOKUP(A40,EQUIPOS!A10:D154,3,FALSE)</f>
        <v>Retroexcavadora Tipo E-200 o  Equivalente</v>
      </c>
      <c r="C40" s="850"/>
      <c r="D40" s="850"/>
      <c r="E40" s="850"/>
      <c r="F40" s="850"/>
      <c r="G40" s="850"/>
      <c r="H40" s="851"/>
      <c r="I40" s="276"/>
      <c r="J40" s="277"/>
      <c r="K40" s="278">
        <f>VLOOKUP(A40,EQUIPOS!A10:D167,4,FALSE)</f>
        <v>180000</v>
      </c>
      <c r="L40" s="279"/>
      <c r="M40" s="280">
        <v>30</v>
      </c>
      <c r="N40" s="281">
        <f t="shared" si="0"/>
        <v>6000</v>
      </c>
    </row>
    <row r="41" spans="1:14">
      <c r="A41" t="s">
        <v>358</v>
      </c>
      <c r="B41" s="849" t="str">
        <f>VLOOKUP(A41,EQUIPOS!A11:D155,3,FALSE)</f>
        <v xml:space="preserve">Terminadora de asfalto (Finisher), potencia en el volante 174 HP, R=20M3/H, velocidad de desplazamiento 114 m/min
</v>
      </c>
      <c r="C41" s="850"/>
      <c r="D41" s="850"/>
      <c r="E41" s="850"/>
      <c r="F41" s="850"/>
      <c r="G41" s="850"/>
      <c r="H41" s="851"/>
      <c r="I41" s="276"/>
      <c r="J41" s="277"/>
      <c r="K41" s="278">
        <f>VLOOKUP(A41,EQUIPOS!A11:D168,4,FALSE)</f>
        <v>273613.5</v>
      </c>
      <c r="L41" s="279"/>
      <c r="M41" s="280">
        <v>10</v>
      </c>
      <c r="N41" s="281">
        <f t="shared" si="0"/>
        <v>27361.35</v>
      </c>
    </row>
    <row r="42" spans="1:14">
      <c r="A42" t="s">
        <v>166</v>
      </c>
      <c r="B42" s="849" t="str">
        <f>VLOOKUP(A42,EQUIPOS!A12:D156,3,FALSE)</f>
        <v>Compactador de Rodillo POTENCIA: 99HP, PESO: 8 ton</v>
      </c>
      <c r="C42" s="850"/>
      <c r="D42" s="850"/>
      <c r="E42" s="850"/>
      <c r="F42" s="850"/>
      <c r="G42" s="850"/>
      <c r="H42" s="851"/>
      <c r="I42" s="276"/>
      <c r="J42" s="277"/>
      <c r="K42" s="278">
        <f>VLOOKUP(A42,EQUIPOS!A12:D169,4,FALSE)</f>
        <v>139144</v>
      </c>
      <c r="L42" s="279"/>
      <c r="M42" s="280">
        <v>10</v>
      </c>
      <c r="N42" s="281">
        <f t="shared" si="0"/>
        <v>13914.4</v>
      </c>
    </row>
    <row r="43" spans="1:14">
      <c r="A43" t="s">
        <v>373</v>
      </c>
      <c r="B43" s="849" t="str">
        <f>VLOOKUP(A43,EQUIPOS!A13:D157,3,FALSE)</f>
        <v>Volqueta 6 m3</v>
      </c>
      <c r="C43" s="850"/>
      <c r="D43" s="850"/>
      <c r="E43" s="850"/>
      <c r="F43" s="850"/>
      <c r="G43" s="850"/>
      <c r="H43" s="851"/>
      <c r="I43" s="276"/>
      <c r="J43" s="277"/>
      <c r="K43" s="278">
        <f>VLOOKUP(A43,EQUIPOS!A13:D170,4,FALSE)</f>
        <v>65000</v>
      </c>
      <c r="L43" s="279"/>
      <c r="M43" s="280">
        <v>10</v>
      </c>
      <c r="N43" s="281">
        <f t="shared" si="0"/>
        <v>6500</v>
      </c>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1085.1781106296251</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157009.7281106296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71000</v>
      </c>
      <c r="N53" s="281">
        <f>K53*M53</f>
        <v>99400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99400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40">
        <f>VLOOKUP(A63,TRANSPORTE!A5:D117,4,FALSE)</f>
        <v>1350</v>
      </c>
      <c r="M63" s="841"/>
      <c r="N63" s="296">
        <f>K63*L63</f>
        <v>1889.9999999999998</v>
      </c>
    </row>
    <row r="64" spans="1:14">
      <c r="A64" t="s">
        <v>1377</v>
      </c>
      <c r="B64" s="52" t="str">
        <f>VLOOKUP(A64,TRANSPORTE!A6:D117,3,FALSE)</f>
        <v>Transporte de mezcla</v>
      </c>
      <c r="C64" s="53"/>
      <c r="D64" s="53"/>
      <c r="E64" s="53"/>
      <c r="F64" s="53"/>
      <c r="G64" s="53"/>
      <c r="H64" s="320" t="s">
        <v>1552</v>
      </c>
      <c r="I64" s="288">
        <v>1.25</v>
      </c>
      <c r="J64" s="295">
        <v>1</v>
      </c>
      <c r="K64" s="288">
        <f>I64*J64</f>
        <v>1.25</v>
      </c>
      <c r="L64" s="840">
        <f>VLOOKUP(A64,TRANSPORTE!A6:D117,4,FALSE)</f>
        <v>1390</v>
      </c>
      <c r="M64" s="841"/>
      <c r="N64" s="296">
        <f>K64*L64</f>
        <v>1737.5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3627.5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10851.78110629625</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270889.00921692583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54177.801843385168</v>
      </c>
      <c r="M87" s="871"/>
      <c r="N87" s="57"/>
    </row>
    <row r="88" spans="1:14">
      <c r="B88" s="95" t="s">
        <v>1057</v>
      </c>
      <c r="C88" s="96"/>
      <c r="D88" s="96"/>
      <c r="E88" s="96"/>
      <c r="F88" s="96"/>
      <c r="G88" s="96"/>
      <c r="H88" s="96"/>
      <c r="I88" s="93"/>
      <c r="J88" s="94"/>
      <c r="K88" s="313">
        <v>0.05</v>
      </c>
      <c r="L88" s="870">
        <f>N82*K88</f>
        <v>13544.450460846292</v>
      </c>
      <c r="M88" s="871"/>
      <c r="N88" s="57"/>
    </row>
    <row r="89" spans="1:14" ht="15" thickBot="1">
      <c r="B89" s="97" t="s">
        <v>1058</v>
      </c>
      <c r="C89" s="98"/>
      <c r="D89" s="98"/>
      <c r="E89" s="98"/>
      <c r="F89" s="98"/>
      <c r="G89" s="98"/>
      <c r="H89" s="98"/>
      <c r="I89" s="99"/>
      <c r="J89" s="100"/>
      <c r="K89" s="314">
        <v>0.05</v>
      </c>
      <c r="L89" s="872">
        <f>N82*K89</f>
        <v>13544.450460846292</v>
      </c>
      <c r="M89" s="873"/>
      <c r="N89" s="57"/>
    </row>
    <row r="90" spans="1:14" ht="15" thickBot="1">
      <c r="B90" s="836" t="s">
        <v>1037</v>
      </c>
      <c r="C90" s="837"/>
      <c r="D90" s="837"/>
      <c r="E90" s="837"/>
      <c r="F90" s="837"/>
      <c r="G90" s="837"/>
      <c r="H90" s="837"/>
      <c r="I90" s="837"/>
      <c r="J90" s="837"/>
      <c r="K90" s="837"/>
      <c r="L90" s="837"/>
      <c r="M90" s="838"/>
      <c r="N90" s="58">
        <f>L87+L88+L89</f>
        <v>81266.702765077745</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352155.71198200359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117</v>
      </c>
      <c r="B36" s="849" t="str">
        <f>VLOOKUP(A36,EQUIPOS!A6:D154,3,FALSE)</f>
        <v xml:space="preserve">Barredora mecánica de cepillo de 3658 mm ; 6 m3 </v>
      </c>
      <c r="C36" s="850"/>
      <c r="D36" s="850"/>
      <c r="E36" s="850"/>
      <c r="F36" s="850"/>
      <c r="G36" s="850"/>
      <c r="H36" s="851"/>
      <c r="I36" s="276"/>
      <c r="J36" s="277"/>
      <c r="K36" s="278">
        <f>VLOOKUP(A36,EQUIPOS!A6:D163,4,FALSE)</f>
        <v>82950</v>
      </c>
      <c r="L36" s="279"/>
      <c r="M36" s="280">
        <v>150</v>
      </c>
      <c r="N36" s="281">
        <f>K36/M36</f>
        <v>553</v>
      </c>
    </row>
    <row r="37" spans="1:14">
      <c r="A37" s="119" t="s">
        <v>148</v>
      </c>
      <c r="B37" s="849" t="str">
        <f>VLOOKUP(A37,EQUIPOS!A7:D154,3,FALSE)</f>
        <v>Cargador : Potencia en el volante 110 hp, Clasificación de RPM del motor 2300.</v>
      </c>
      <c r="C37" s="850"/>
      <c r="D37" s="850"/>
      <c r="E37" s="850"/>
      <c r="F37" s="850"/>
      <c r="G37" s="850"/>
      <c r="H37" s="851"/>
      <c r="I37" s="276"/>
      <c r="J37" s="277"/>
      <c r="K37" s="278">
        <f>VLOOKUP(A37,EQUIPOS!A7:D164,4,FALSE)</f>
        <v>145000</v>
      </c>
      <c r="L37" s="279"/>
      <c r="M37" s="280">
        <v>150</v>
      </c>
      <c r="N37" s="281">
        <f>K37/M37</f>
        <v>966.66666666666663</v>
      </c>
    </row>
    <row r="38" spans="1:14">
      <c r="A38" t="s">
        <v>236</v>
      </c>
      <c r="B38" s="849" t="str">
        <f>VLOOKUP(A38,EQUIPOS!A8:D154,3,FALSE)</f>
        <v>Fresadora de pavimento, potencia 255 HP, peso 19 Ton, PROFUNDIDAD DE CORTE 305 mm</v>
      </c>
      <c r="C38" s="850"/>
      <c r="D38" s="850"/>
      <c r="E38" s="850"/>
      <c r="F38" s="850"/>
      <c r="G38" s="850"/>
      <c r="H38" s="851"/>
      <c r="I38" s="276"/>
      <c r="J38" s="277"/>
      <c r="K38" s="278">
        <f>VLOOKUP(A38,EQUIPOS!A8:D165,4,FALSE)</f>
        <v>412405.2</v>
      </c>
      <c r="L38" s="279"/>
      <c r="M38" s="280">
        <v>150</v>
      </c>
      <c r="N38" s="281">
        <f>K38/M38</f>
        <v>2749.3679999999999</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N75*M41</f>
        <v>1.7022401735366666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4270.7369068402031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40">
        <f>VLOOKUP(A58,TRANSPORTE!A5:D117,4,FALSE)</f>
        <v>1350</v>
      </c>
      <c r="M58" s="841"/>
      <c r="N58" s="296">
        <f>K58*L58</f>
        <v>175.5</v>
      </c>
    </row>
    <row r="59" spans="1:14">
      <c r="B59" s="52"/>
      <c r="C59" s="53"/>
      <c r="D59" s="53"/>
      <c r="E59" s="53"/>
      <c r="F59" s="53"/>
      <c r="G59" s="53"/>
      <c r="H59" s="320"/>
      <c r="I59" s="288"/>
      <c r="J59" s="295"/>
      <c r="K59" s="288"/>
      <c r="L59" s="840"/>
      <c r="M59" s="841"/>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175.5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170.22401735366665</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4616.4609241938697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923.29218483877401</v>
      </c>
      <c r="M82" s="871"/>
      <c r="N82" s="57"/>
    </row>
    <row r="83" spans="1:14">
      <c r="B83" s="95" t="s">
        <v>1057</v>
      </c>
      <c r="C83" s="96"/>
      <c r="D83" s="96"/>
      <c r="E83" s="96"/>
      <c r="F83" s="96"/>
      <c r="G83" s="96"/>
      <c r="H83" s="96"/>
      <c r="I83" s="93"/>
      <c r="J83" s="94"/>
      <c r="K83" s="313">
        <v>0.05</v>
      </c>
      <c r="L83" s="870">
        <f>N77*K83</f>
        <v>230.8230462096935</v>
      </c>
      <c r="M83" s="871"/>
      <c r="N83" s="57"/>
    </row>
    <row r="84" spans="1:14" ht="15" thickBot="1">
      <c r="B84" s="97" t="s">
        <v>1058</v>
      </c>
      <c r="C84" s="98"/>
      <c r="D84" s="98"/>
      <c r="E84" s="98"/>
      <c r="F84" s="98"/>
      <c r="G84" s="98"/>
      <c r="H84" s="98"/>
      <c r="I84" s="99"/>
      <c r="J84" s="100"/>
      <c r="K84" s="314">
        <v>0.05</v>
      </c>
      <c r="L84" s="872">
        <f>N77*K84</f>
        <v>230.8230462096935</v>
      </c>
      <c r="M84" s="873"/>
      <c r="N84" s="57"/>
    </row>
    <row r="85" spans="1:14" ht="15" thickBot="1">
      <c r="B85" s="836" t="s">
        <v>1037</v>
      </c>
      <c r="C85" s="837"/>
      <c r="D85" s="837"/>
      <c r="E85" s="837"/>
      <c r="F85" s="837"/>
      <c r="G85" s="837"/>
      <c r="H85" s="837"/>
      <c r="I85" s="837"/>
      <c r="J85" s="837"/>
      <c r="K85" s="837"/>
      <c r="L85" s="837"/>
      <c r="M85" s="838"/>
      <c r="N85" s="58">
        <f>L82+L83+L84</f>
        <v>1384.938277258161</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6001.3992014520309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117</v>
      </c>
      <c r="B36" s="849" t="str">
        <f>VLOOKUP(A36,EQUIPOS!A6:D154,3,FALSE)</f>
        <v xml:space="preserve">Barredora mecánica de cepillo de 3658 mm ; 6 m3 </v>
      </c>
      <c r="C36" s="850"/>
      <c r="D36" s="850"/>
      <c r="E36" s="850"/>
      <c r="F36" s="850"/>
      <c r="G36" s="850"/>
      <c r="H36" s="851"/>
      <c r="I36" s="276"/>
      <c r="J36" s="277"/>
      <c r="K36" s="278">
        <f>VLOOKUP(A36,EQUIPOS!A6:D163,4,FALSE)</f>
        <v>82950</v>
      </c>
      <c r="L36" s="279"/>
      <c r="M36" s="280">
        <v>300</v>
      </c>
      <c r="N36" s="281">
        <f>K36/M36</f>
        <v>276.5</v>
      </c>
    </row>
    <row r="37" spans="1:14">
      <c r="A37" s="119" t="s">
        <v>148</v>
      </c>
      <c r="B37" s="849" t="str">
        <f>VLOOKUP(A37,EQUIPOS!A7:D154,3,FALSE)</f>
        <v>Cargador : Potencia en el volante 110 hp, Clasificación de RPM del motor 2300.</v>
      </c>
      <c r="C37" s="850"/>
      <c r="D37" s="850"/>
      <c r="E37" s="850"/>
      <c r="F37" s="850"/>
      <c r="G37" s="850"/>
      <c r="H37" s="851"/>
      <c r="I37" s="276"/>
      <c r="J37" s="277"/>
      <c r="K37" s="278">
        <f>VLOOKUP(A37,EQUIPOS!A7:D164,4,FALSE)</f>
        <v>145000</v>
      </c>
      <c r="L37" s="279"/>
      <c r="M37" s="280">
        <v>300</v>
      </c>
      <c r="N37" s="281">
        <f>K37/M37</f>
        <v>483.33333333333331</v>
      </c>
    </row>
    <row r="38" spans="1:14">
      <c r="A38" t="s">
        <v>236</v>
      </c>
      <c r="B38" s="849" t="str">
        <f>VLOOKUP(A38,EQUIPOS!A8:D154,3,FALSE)</f>
        <v>Fresadora de pavimento, potencia 255 HP, peso 19 Ton, PROFUNDIDAD DE CORTE 305 mm</v>
      </c>
      <c r="C38" s="850"/>
      <c r="D38" s="850"/>
      <c r="E38" s="850"/>
      <c r="F38" s="850"/>
      <c r="G38" s="850"/>
      <c r="H38" s="851"/>
      <c r="I38" s="276"/>
      <c r="J38" s="277"/>
      <c r="K38" s="278">
        <f>VLOOKUP(A38,EQUIPOS!A8:D165,4,FALSE)</f>
        <v>412405.2</v>
      </c>
      <c r="L38" s="279"/>
      <c r="M38" s="280">
        <v>300</v>
      </c>
      <c r="N38" s="281">
        <f>K38/M38</f>
        <v>1374.684</v>
      </c>
    </row>
    <row r="39" spans="1:14">
      <c r="B39" s="849"/>
      <c r="C39" s="850"/>
      <c r="D39" s="850"/>
      <c r="E39" s="850"/>
      <c r="F39" s="850"/>
      <c r="G39" s="850"/>
      <c r="H39" s="851"/>
      <c r="I39" s="852"/>
      <c r="J39" s="833"/>
      <c r="K39" s="278"/>
      <c r="L39" s="853"/>
      <c r="M39" s="854"/>
      <c r="N39" s="281"/>
    </row>
    <row r="40" spans="1:14">
      <c r="B40" s="849"/>
      <c r="C40" s="850"/>
      <c r="D40" s="850"/>
      <c r="E40" s="855"/>
      <c r="F40" s="850"/>
      <c r="G40" s="850"/>
      <c r="H40" s="851"/>
      <c r="I40" s="42"/>
      <c r="J40" s="43"/>
      <c r="K40" s="283"/>
      <c r="L40" s="285"/>
      <c r="M40" s="286"/>
      <c r="N40" s="287"/>
    </row>
    <row r="41" spans="1:14">
      <c r="B41" s="856" t="s">
        <v>1036</v>
      </c>
      <c r="C41" s="857"/>
      <c r="D41" s="857"/>
      <c r="E41" s="44"/>
      <c r="F41" s="45"/>
      <c r="G41" s="45"/>
      <c r="H41" s="46"/>
      <c r="I41" s="42"/>
      <c r="J41" s="43"/>
      <c r="K41" s="288"/>
      <c r="L41" s="285"/>
      <c r="M41" s="410">
        <v>0.01</v>
      </c>
      <c r="N41" s="353">
        <f>N75*M41</f>
        <v>0.85112008676833328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2135.3684534201016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40">
        <f>VLOOKUP(A58,TRANSPORTE!A5:D117,4,FALSE)</f>
        <v>1350</v>
      </c>
      <c r="M58" s="841"/>
      <c r="N58" s="296">
        <f>K58*L58</f>
        <v>87.75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87.75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85.112008676833327</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2308.2304620969348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461.646092419387</v>
      </c>
      <c r="M82" s="871"/>
      <c r="N82" s="57"/>
    </row>
    <row r="83" spans="1:14">
      <c r="B83" s="95" t="s">
        <v>1057</v>
      </c>
      <c r="C83" s="96"/>
      <c r="D83" s="96"/>
      <c r="E83" s="96"/>
      <c r="F83" s="96"/>
      <c r="G83" s="96"/>
      <c r="H83" s="96"/>
      <c r="I83" s="93"/>
      <c r="J83" s="94"/>
      <c r="K83" s="313">
        <v>0.05</v>
      </c>
      <c r="L83" s="870">
        <f>N77*K83</f>
        <v>115.41152310484675</v>
      </c>
      <c r="M83" s="871"/>
      <c r="N83" s="57"/>
    </row>
    <row r="84" spans="1:14" ht="15" thickBot="1">
      <c r="B84" s="97" t="s">
        <v>1058</v>
      </c>
      <c r="C84" s="98"/>
      <c r="D84" s="98"/>
      <c r="E84" s="98"/>
      <c r="F84" s="98"/>
      <c r="G84" s="98"/>
      <c r="H84" s="98"/>
      <c r="I84" s="99"/>
      <c r="J84" s="100"/>
      <c r="K84" s="314">
        <v>0.05</v>
      </c>
      <c r="L84" s="872">
        <f>N77*K84</f>
        <v>115.41152310484675</v>
      </c>
      <c r="M84" s="873"/>
      <c r="N84" s="57"/>
    </row>
    <row r="85" spans="1:14" ht="15" thickBot="1">
      <c r="B85" s="836" t="s">
        <v>1037</v>
      </c>
      <c r="C85" s="837"/>
      <c r="D85" s="837"/>
      <c r="E85" s="837"/>
      <c r="F85" s="837"/>
      <c r="G85" s="837"/>
      <c r="H85" s="837"/>
      <c r="I85" s="837"/>
      <c r="J85" s="837"/>
      <c r="K85" s="837"/>
      <c r="L85" s="837"/>
      <c r="M85" s="838"/>
      <c r="N85" s="58">
        <f>L82+L83+L84</f>
        <v>692.46913862908048</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3000.6996007260154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18</v>
      </c>
      <c r="N36" s="281">
        <f>K36/M36</f>
        <v>5662.2222222222226</v>
      </c>
    </row>
    <row r="37" spans="1:14">
      <c r="A37" s="119" t="s">
        <v>154</v>
      </c>
      <c r="B37" s="849" t="str">
        <f>VLOOKUP(A37,EQUIPOS!A7:D154,3,FALSE)</f>
        <v>Carrotanque Irrigador de asfalto, 1000 GALONES DE CAPACIDAD</v>
      </c>
      <c r="C37" s="850"/>
      <c r="D37" s="850"/>
      <c r="E37" s="850"/>
      <c r="F37" s="850"/>
      <c r="G37" s="850"/>
      <c r="H37" s="851"/>
      <c r="I37" s="276"/>
      <c r="J37" s="277"/>
      <c r="K37" s="278">
        <f>VLOOKUP(A37,EQUIPOS!A7:D164,4,FALSE)</f>
        <v>111212</v>
      </c>
      <c r="L37" s="279"/>
      <c r="M37" s="280">
        <v>18</v>
      </c>
      <c r="N37" s="281">
        <f>K37/M37</f>
        <v>6178.4444444444443</v>
      </c>
    </row>
    <row r="38" spans="1:14">
      <c r="A38" t="s">
        <v>269</v>
      </c>
      <c r="B38" s="849" t="str">
        <f>VLOOKUP(A38,EQUIPOS!A8:D154,3,FALSE)</f>
        <v>Motoniveladora  potencia 215 HP, ancho de cuchilla 4,27 m, peso 18 ton.</v>
      </c>
      <c r="C38" s="850"/>
      <c r="D38" s="850"/>
      <c r="E38" s="850"/>
      <c r="F38" s="850"/>
      <c r="G38" s="850"/>
      <c r="H38" s="851"/>
      <c r="I38" s="276"/>
      <c r="J38" s="277"/>
      <c r="K38" s="278">
        <f>VLOOKUP(A38,EQUIPOS!A8:D165,4,FALSE)</f>
        <v>228500</v>
      </c>
      <c r="L38" s="279"/>
      <c r="M38" s="280">
        <v>18</v>
      </c>
      <c r="N38" s="281">
        <f>K38/M38</f>
        <v>12694.444444444445</v>
      </c>
    </row>
    <row r="39" spans="1:14">
      <c r="A39" t="s">
        <v>299</v>
      </c>
      <c r="B39" s="849" t="str">
        <f>VLOOKUP(A39,EQUIPOS!A9:D154,3,FALSE)</f>
        <v xml:space="preserve">Recicladora, potencia 430HP </v>
      </c>
      <c r="C39" s="850"/>
      <c r="D39" s="850"/>
      <c r="E39" s="850"/>
      <c r="F39" s="850"/>
      <c r="G39" s="850"/>
      <c r="H39" s="851"/>
      <c r="I39" s="852"/>
      <c r="J39" s="833"/>
      <c r="K39" s="278">
        <f>VLOOKUP(A39,EQUIPOS!A9:D166,4,FALSE)</f>
        <v>485728</v>
      </c>
      <c r="L39" s="853">
        <v>18</v>
      </c>
      <c r="M39" s="854"/>
      <c r="N39" s="281">
        <f>K39/L39</f>
        <v>26984.888888888891</v>
      </c>
    </row>
    <row r="40" spans="1:14">
      <c r="A40" t="s">
        <v>365</v>
      </c>
      <c r="B40" s="849" t="str">
        <f>VLOOKUP(A40,EQUIPOS!A10:D154,3,FALSE)</f>
        <v xml:space="preserve">Vibrocompatador, potencia 153 HP, peso 10 Ton. </v>
      </c>
      <c r="C40" s="850"/>
      <c r="D40" s="850"/>
      <c r="E40" s="850"/>
      <c r="F40" s="850"/>
      <c r="G40" s="850"/>
      <c r="H40" s="851"/>
      <c r="I40" s="42"/>
      <c r="J40" s="43"/>
      <c r="K40" s="278">
        <f>VLOOKUP(A40,EQUIPOS!A10:D167,4,FALSE)</f>
        <v>139000</v>
      </c>
      <c r="L40" s="285"/>
      <c r="M40" s="286">
        <v>18</v>
      </c>
      <c r="N40" s="281">
        <f>K40/M40</f>
        <v>7722.2222222222226</v>
      </c>
    </row>
    <row r="41" spans="1:14">
      <c r="B41" s="856" t="s">
        <v>1036</v>
      </c>
      <c r="C41" s="857"/>
      <c r="D41" s="857"/>
      <c r="E41" s="44"/>
      <c r="F41" s="45"/>
      <c r="G41" s="45"/>
      <c r="H41" s="46"/>
      <c r="I41" s="42"/>
      <c r="J41" s="43"/>
      <c r="K41" s="288"/>
      <c r="L41" s="285"/>
      <c r="M41" s="410">
        <v>0.01</v>
      </c>
      <c r="N41" s="353">
        <f>N75*M41</f>
        <v>28.370669558944442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59270.592891781162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34375</v>
      </c>
      <c r="N48" s="281">
        <f>K48*M48</f>
        <v>1203.1250000000002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58000</v>
      </c>
      <c r="N49" s="281">
        <f>K49*M49</f>
        <v>14500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31"/>
      <c r="C52" s="832"/>
      <c r="D52" s="832"/>
      <c r="E52" s="832"/>
      <c r="F52" s="832"/>
      <c r="G52" s="832"/>
      <c r="H52" s="832"/>
      <c r="I52" s="833"/>
      <c r="J52" s="48"/>
      <c r="K52" s="50"/>
      <c r="L52" s="834"/>
      <c r="M52" s="835"/>
      <c r="N52" s="51"/>
    </row>
    <row r="53" spans="1:14" ht="15" thickBot="1">
      <c r="B53" s="836" t="s">
        <v>1037</v>
      </c>
      <c r="C53" s="837"/>
      <c r="D53" s="837"/>
      <c r="E53" s="837"/>
      <c r="F53" s="837"/>
      <c r="G53" s="837"/>
      <c r="H53" s="837"/>
      <c r="I53" s="837"/>
      <c r="J53" s="837"/>
      <c r="K53" s="837"/>
      <c r="L53" s="837"/>
      <c r="M53" s="838"/>
      <c r="N53" s="403">
        <f>SUM(N48:N52)</f>
        <v>15703.125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40">
        <f>VLOOKUP(A58,TRANSPORTE!A5:D117,4,FALSE)</f>
        <v>1350</v>
      </c>
      <c r="M58" s="841"/>
      <c r="N58" s="296">
        <f>K58*L58</f>
        <v>384.75000000000006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384.75000000000006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2837.0669558944442</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78195.534847675604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15639.106969535122</v>
      </c>
      <c r="M82" s="871"/>
      <c r="N82" s="57"/>
    </row>
    <row r="83" spans="1:14">
      <c r="B83" s="95" t="s">
        <v>1057</v>
      </c>
      <c r="C83" s="96"/>
      <c r="D83" s="96"/>
      <c r="E83" s="96"/>
      <c r="F83" s="96"/>
      <c r="G83" s="96"/>
      <c r="H83" s="96"/>
      <c r="I83" s="93"/>
      <c r="J83" s="94"/>
      <c r="K83" s="313">
        <v>0.05</v>
      </c>
      <c r="L83" s="870">
        <f>N77*K83</f>
        <v>3909.7767423837804</v>
      </c>
      <c r="M83" s="871"/>
      <c r="N83" s="57"/>
    </row>
    <row r="84" spans="1:14" ht="15" thickBot="1">
      <c r="B84" s="97" t="s">
        <v>1058</v>
      </c>
      <c r="C84" s="98"/>
      <c r="D84" s="98"/>
      <c r="E84" s="98"/>
      <c r="F84" s="98"/>
      <c r="G84" s="98"/>
      <c r="H84" s="98"/>
      <c r="I84" s="99"/>
      <c r="J84" s="100"/>
      <c r="K84" s="314">
        <v>0.05</v>
      </c>
      <c r="L84" s="872">
        <f>N77*K84</f>
        <v>3909.7767423837804</v>
      </c>
      <c r="M84" s="873"/>
      <c r="N84" s="57"/>
    </row>
    <row r="85" spans="1:14" ht="15" thickBot="1">
      <c r="B85" s="836" t="s">
        <v>1037</v>
      </c>
      <c r="C85" s="837"/>
      <c r="D85" s="837"/>
      <c r="E85" s="837"/>
      <c r="F85" s="837"/>
      <c r="G85" s="837"/>
      <c r="H85" s="837"/>
      <c r="I85" s="837"/>
      <c r="J85" s="837"/>
      <c r="K85" s="837"/>
      <c r="L85" s="837"/>
      <c r="M85" s="838"/>
      <c r="N85" s="58">
        <f>L82+L83+L84</f>
        <v>23458.660454302681</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101654.19530197828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74" t="s">
        <v>2324</v>
      </c>
      <c r="C104" s="875"/>
      <c r="D104" s="875"/>
      <c r="E104" s="875"/>
      <c r="F104" s="875"/>
      <c r="G104" s="875"/>
      <c r="H104" s="875"/>
      <c r="I104" s="875"/>
      <c r="J104" s="875"/>
      <c r="K104" s="875"/>
      <c r="L104" s="875"/>
      <c r="M104" s="875"/>
      <c r="N104" s="876"/>
    </row>
    <row r="105" spans="2:14" ht="15" customHeight="1">
      <c r="B105" s="874"/>
      <c r="C105" s="875"/>
      <c r="D105" s="875"/>
      <c r="E105" s="875"/>
      <c r="F105" s="875"/>
      <c r="G105" s="875"/>
      <c r="H105" s="875"/>
      <c r="I105" s="875"/>
      <c r="J105" s="875"/>
      <c r="K105" s="875"/>
      <c r="L105" s="875"/>
      <c r="M105" s="875"/>
      <c r="N105" s="876"/>
    </row>
    <row r="106" spans="2:14" ht="30" customHeight="1">
      <c r="B106" s="877" t="s">
        <v>2325</v>
      </c>
      <c r="C106" s="878"/>
      <c r="D106" s="878"/>
      <c r="E106" s="878"/>
      <c r="F106" s="878"/>
      <c r="G106" s="878"/>
      <c r="H106" s="878"/>
      <c r="I106" s="878"/>
      <c r="J106" s="878"/>
      <c r="K106" s="878"/>
      <c r="L106" s="878"/>
      <c r="M106" s="878"/>
      <c r="N106" s="879"/>
    </row>
    <row r="107" spans="2:14">
      <c r="B107" s="877"/>
      <c r="C107" s="878"/>
      <c r="D107" s="878"/>
      <c r="E107" s="878"/>
      <c r="F107" s="878"/>
      <c r="G107" s="878"/>
      <c r="H107" s="878"/>
      <c r="I107" s="878"/>
      <c r="J107" s="878"/>
      <c r="K107" s="878"/>
      <c r="L107" s="878"/>
      <c r="M107" s="878"/>
      <c r="N107" s="87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13"/>
      <c r="K117" s="813"/>
      <c r="L117" s="813"/>
      <c r="M117" s="813"/>
      <c r="N117" s="814"/>
    </row>
    <row r="118" spans="2:14" ht="15" thickBot="1">
      <c r="B118" s="270" t="s">
        <v>2327</v>
      </c>
      <c r="C118" s="402"/>
      <c r="D118" s="402"/>
      <c r="E118" s="63"/>
      <c r="F118" s="63"/>
      <c r="G118" s="63"/>
      <c r="H118" s="63"/>
      <c r="I118" s="63"/>
      <c r="J118" s="815"/>
      <c r="K118" s="815"/>
      <c r="L118" s="815"/>
      <c r="M118" s="815"/>
      <c r="N118"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12</v>
      </c>
      <c r="N36" s="281">
        <f>K36/M36</f>
        <v>8493.3333333333339</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111212</v>
      </c>
      <c r="L37" s="279"/>
      <c r="M37" s="280">
        <v>12</v>
      </c>
      <c r="N37" s="281">
        <f>K37/M37</f>
        <v>9267.6666666666661</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228500</v>
      </c>
      <c r="L38" s="279"/>
      <c r="M38" s="280">
        <v>12</v>
      </c>
      <c r="N38" s="281">
        <f>K38/M38</f>
        <v>19041.666666666668</v>
      </c>
    </row>
    <row r="39" spans="1:14">
      <c r="A39" s="119" t="s">
        <v>299</v>
      </c>
      <c r="B39" s="849" t="str">
        <f>VLOOKUP(A39,EQUIPOS!A7:D154,3,FALSE)</f>
        <v xml:space="preserve">Recicladora, potencia 430HP </v>
      </c>
      <c r="C39" s="850"/>
      <c r="D39" s="850"/>
      <c r="E39" s="850"/>
      <c r="F39" s="850"/>
      <c r="G39" s="850"/>
      <c r="H39" s="851"/>
      <c r="I39" s="276"/>
      <c r="J39" s="277"/>
      <c r="K39" s="278">
        <f>VLOOKUP(A39,EQUIPOS!A7:D164,4,FALSE)</f>
        <v>485728</v>
      </c>
      <c r="L39" s="279"/>
      <c r="M39" s="280">
        <v>12</v>
      </c>
      <c r="N39" s="281">
        <f>K39/M39</f>
        <v>40477.333333333336</v>
      </c>
    </row>
    <row r="40" spans="1:14">
      <c r="A40" t="s">
        <v>365</v>
      </c>
      <c r="B40" s="849" t="str">
        <f>VLOOKUP(A40,EQUIPOS!A8:D154,3,FALSE)</f>
        <v xml:space="preserve">Vibrocompatador, potencia 153 HP, peso 10 Ton. </v>
      </c>
      <c r="C40" s="850"/>
      <c r="D40" s="850"/>
      <c r="E40" s="850"/>
      <c r="F40" s="850"/>
      <c r="G40" s="850"/>
      <c r="H40" s="851"/>
      <c r="I40" s="276"/>
      <c r="J40" s="277"/>
      <c r="K40" s="278">
        <f>VLOOKUP(A40,EQUIPOS!A8:D165,4,FALSE)</f>
        <v>139000</v>
      </c>
      <c r="L40" s="279"/>
      <c r="M40" s="280">
        <v>12</v>
      </c>
      <c r="N40" s="281">
        <f>K40/M40</f>
        <v>11583.333333333334</v>
      </c>
    </row>
    <row r="41" spans="1:14">
      <c r="B41" s="849"/>
      <c r="C41" s="850"/>
      <c r="D41" s="850"/>
      <c r="E41" s="850"/>
      <c r="F41" s="850"/>
      <c r="G41" s="850"/>
      <c r="H41" s="851"/>
      <c r="I41" s="852"/>
      <c r="J41" s="833"/>
      <c r="K41" s="278"/>
      <c r="L41" s="853"/>
      <c r="M41" s="854"/>
      <c r="N41" s="281"/>
    </row>
    <row r="42" spans="1:14">
      <c r="B42" s="849"/>
      <c r="C42" s="850"/>
      <c r="D42" s="850"/>
      <c r="E42" s="855"/>
      <c r="F42" s="850"/>
      <c r="G42" s="850"/>
      <c r="H42" s="851"/>
      <c r="I42" s="42"/>
      <c r="J42" s="43"/>
      <c r="K42" s="283"/>
      <c r="L42" s="285"/>
      <c r="M42" s="286"/>
      <c r="N42" s="287"/>
    </row>
    <row r="43" spans="1:14">
      <c r="B43" s="856" t="s">
        <v>1036</v>
      </c>
      <c r="C43" s="969"/>
      <c r="D43" s="969"/>
      <c r="E43" s="44"/>
      <c r="F43" s="45"/>
      <c r="G43" s="45"/>
      <c r="H43" s="46"/>
      <c r="I43" s="42"/>
      <c r="J43" s="43"/>
      <c r="K43" s="288"/>
      <c r="L43" s="285"/>
      <c r="M43" s="410">
        <v>0.1</v>
      </c>
      <c r="N43" s="353">
        <f>N77*M43</f>
        <v>425.56004338416665</v>
      </c>
    </row>
    <row r="44" spans="1:14" ht="15" thickBot="1">
      <c r="B44" s="849"/>
      <c r="C44" s="850"/>
      <c r="D44" s="850"/>
      <c r="E44" s="850"/>
      <c r="F44" s="850"/>
      <c r="G44" s="850"/>
      <c r="H44" s="851"/>
      <c r="I44" s="858"/>
      <c r="J44" s="859"/>
      <c r="K44" s="47"/>
      <c r="L44" s="860"/>
      <c r="M44" s="861"/>
      <c r="N44" s="111"/>
    </row>
    <row r="45" spans="1:14" ht="15" thickBot="1">
      <c r="B45" s="836" t="s">
        <v>1037</v>
      </c>
      <c r="C45" s="837"/>
      <c r="D45" s="837"/>
      <c r="E45" s="837"/>
      <c r="F45" s="837"/>
      <c r="G45" s="837"/>
      <c r="H45" s="837"/>
      <c r="I45" s="837"/>
      <c r="J45" s="837"/>
      <c r="K45" s="837"/>
      <c r="L45" s="837"/>
      <c r="M45" s="838"/>
      <c r="N45" s="403">
        <f>SUM(N36:N44)</f>
        <v>89288.893376717489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27" t="s">
        <v>1028</v>
      </c>
      <c r="C49" s="828"/>
      <c r="D49" s="828"/>
      <c r="E49" s="828"/>
      <c r="F49" s="828"/>
      <c r="G49" s="828"/>
      <c r="H49" s="828"/>
      <c r="I49" s="829"/>
      <c r="J49" s="324" t="s">
        <v>1029</v>
      </c>
      <c r="K49" s="91" t="s">
        <v>1030</v>
      </c>
      <c r="L49" s="830" t="s">
        <v>1039</v>
      </c>
      <c r="M49" s="829"/>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67</v>
      </c>
      <c r="N50" s="281">
        <f>K50*M50</f>
        <v>5025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1560</v>
      </c>
      <c r="N51" s="281">
        <f>K51*M51</f>
        <v>2028</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31"/>
      <c r="C54" s="832"/>
      <c r="D54" s="832"/>
      <c r="E54" s="832"/>
      <c r="F54" s="832"/>
      <c r="G54" s="832"/>
      <c r="H54" s="832"/>
      <c r="I54" s="833"/>
      <c r="J54" s="48"/>
      <c r="K54" s="50"/>
      <c r="L54" s="834"/>
      <c r="M54" s="835"/>
      <c r="N54" s="51"/>
    </row>
    <row r="55" spans="1:14" ht="15" thickBot="1">
      <c r="B55" s="836" t="s">
        <v>1037</v>
      </c>
      <c r="C55" s="837"/>
      <c r="D55" s="837"/>
      <c r="E55" s="837"/>
      <c r="F55" s="837"/>
      <c r="G55" s="837"/>
      <c r="H55" s="837"/>
      <c r="I55" s="837"/>
      <c r="J55" s="837"/>
      <c r="K55" s="837"/>
      <c r="L55" s="837"/>
      <c r="M55" s="838"/>
      <c r="N55" s="403">
        <f>SUM(N50:N54)</f>
        <v>7053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4255.600433841666</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N45+N55+N66+N77</f>
        <v>100597.49381055916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20119.498762111834</v>
      </c>
      <c r="M84" s="871"/>
      <c r="N84" s="57"/>
    </row>
    <row r="85" spans="1:14">
      <c r="B85" s="95" t="s">
        <v>1057</v>
      </c>
      <c r="C85" s="96"/>
      <c r="D85" s="96"/>
      <c r="E85" s="96"/>
      <c r="F85" s="96"/>
      <c r="G85" s="96"/>
      <c r="H85" s="96"/>
      <c r="I85" s="93"/>
      <c r="J85" s="94"/>
      <c r="K85" s="313">
        <v>0.05</v>
      </c>
      <c r="L85" s="870">
        <f>N79*K85</f>
        <v>5029.8746905279586</v>
      </c>
      <c r="M85" s="871"/>
      <c r="N85" s="57"/>
    </row>
    <row r="86" spans="1:14" ht="15" thickBot="1">
      <c r="B86" s="97" t="s">
        <v>1058</v>
      </c>
      <c r="C86" s="98"/>
      <c r="D86" s="98"/>
      <c r="E86" s="98"/>
      <c r="F86" s="98"/>
      <c r="G86" s="98"/>
      <c r="H86" s="98"/>
      <c r="I86" s="99"/>
      <c r="J86" s="100"/>
      <c r="K86" s="314">
        <v>0.05</v>
      </c>
      <c r="L86" s="872">
        <f>N79*K86</f>
        <v>5029.8746905279586</v>
      </c>
      <c r="M86" s="873"/>
      <c r="N86" s="57"/>
    </row>
    <row r="87" spans="1:14" ht="15" thickBot="1">
      <c r="B87" s="836" t="s">
        <v>1037</v>
      </c>
      <c r="C87" s="837"/>
      <c r="D87" s="837"/>
      <c r="E87" s="837"/>
      <c r="F87" s="837"/>
      <c r="G87" s="837"/>
      <c r="H87" s="837"/>
      <c r="I87" s="837"/>
      <c r="J87" s="837"/>
      <c r="K87" s="837"/>
      <c r="L87" s="837"/>
      <c r="M87" s="838"/>
      <c r="N87" s="58">
        <f>L84+L85+L86</f>
        <v>30179.248143167752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130776.74195372692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74" t="s">
        <v>2324</v>
      </c>
      <c r="C106" s="875"/>
      <c r="D106" s="875"/>
      <c r="E106" s="875"/>
      <c r="F106" s="875"/>
      <c r="G106" s="875"/>
      <c r="H106" s="875"/>
      <c r="I106" s="875"/>
      <c r="J106" s="875"/>
      <c r="K106" s="875"/>
      <c r="L106" s="875"/>
      <c r="M106" s="875"/>
      <c r="N106" s="876"/>
    </row>
    <row r="107" spans="2:14" ht="15" customHeight="1">
      <c r="B107" s="874"/>
      <c r="C107" s="875"/>
      <c r="D107" s="875"/>
      <c r="E107" s="875"/>
      <c r="F107" s="875"/>
      <c r="G107" s="875"/>
      <c r="H107" s="875"/>
      <c r="I107" s="875"/>
      <c r="J107" s="875"/>
      <c r="K107" s="875"/>
      <c r="L107" s="875"/>
      <c r="M107" s="875"/>
      <c r="N107" s="876"/>
    </row>
    <row r="108" spans="2:14" ht="30" customHeight="1">
      <c r="B108" s="877" t="s">
        <v>2325</v>
      </c>
      <c r="C108" s="878"/>
      <c r="D108" s="878"/>
      <c r="E108" s="878"/>
      <c r="F108" s="878"/>
      <c r="G108" s="878"/>
      <c r="H108" s="878"/>
      <c r="I108" s="878"/>
      <c r="J108" s="878"/>
      <c r="K108" s="878"/>
      <c r="L108" s="878"/>
      <c r="M108" s="878"/>
      <c r="N108" s="879"/>
    </row>
    <row r="109" spans="2:14">
      <c r="B109" s="877"/>
      <c r="C109" s="878"/>
      <c r="D109" s="878"/>
      <c r="E109" s="878"/>
      <c r="F109" s="878"/>
      <c r="G109" s="878"/>
      <c r="H109" s="878"/>
      <c r="I109" s="878"/>
      <c r="J109" s="878"/>
      <c r="K109" s="878"/>
      <c r="L109" s="878"/>
      <c r="M109" s="878"/>
      <c r="N109" s="87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13"/>
      <c r="K119" s="813"/>
      <c r="L119" s="813"/>
      <c r="M119" s="813"/>
      <c r="N119" s="814"/>
    </row>
    <row r="120" spans="2:14" ht="15" thickBot="1">
      <c r="B120" s="270" t="s">
        <v>2327</v>
      </c>
      <c r="C120" s="402"/>
      <c r="D120" s="402"/>
      <c r="E120" s="63"/>
      <c r="F120" s="63"/>
      <c r="G120" s="63"/>
      <c r="H120" s="63"/>
      <c r="I120" s="63"/>
      <c r="J120" s="815"/>
      <c r="K120" s="815"/>
      <c r="L120" s="815"/>
      <c r="M120" s="815"/>
      <c r="N120" s="81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18</v>
      </c>
      <c r="N36" s="281">
        <f>K36/M36</f>
        <v>5662.2222222222226</v>
      </c>
    </row>
    <row r="37" spans="1:14">
      <c r="A37" s="119" t="s">
        <v>154</v>
      </c>
      <c r="B37" s="849" t="str">
        <f>VLOOKUP(A37,EQUIPOS!A7:D154,3,FALSE)</f>
        <v>Carrotanque Irrigador de asfalto, 1000 GALONES DE CAPACIDAD</v>
      </c>
      <c r="C37" s="850"/>
      <c r="D37" s="850"/>
      <c r="E37" s="850"/>
      <c r="F37" s="850"/>
      <c r="G37" s="850"/>
      <c r="H37" s="851"/>
      <c r="I37" s="276"/>
      <c r="J37" s="277"/>
      <c r="K37" s="278">
        <f>VLOOKUP(A37,EQUIPOS!A7:D164,4,FALSE)</f>
        <v>111212</v>
      </c>
      <c r="L37" s="279"/>
      <c r="M37" s="280">
        <v>18</v>
      </c>
      <c r="N37" s="281">
        <f>K37/M37</f>
        <v>6178.4444444444443</v>
      </c>
    </row>
    <row r="38" spans="1:14">
      <c r="A38" t="s">
        <v>269</v>
      </c>
      <c r="B38" s="849" t="str">
        <f>VLOOKUP(A38,EQUIPOS!A8:D154,3,FALSE)</f>
        <v>Motoniveladora  potencia 215 HP, ancho de cuchilla 4,27 m, peso 18 ton.</v>
      </c>
      <c r="C38" s="850"/>
      <c r="D38" s="850"/>
      <c r="E38" s="850"/>
      <c r="F38" s="850"/>
      <c r="G38" s="850"/>
      <c r="H38" s="851"/>
      <c r="I38" s="276"/>
      <c r="J38" s="277"/>
      <c r="K38" s="278">
        <f>VLOOKUP(A38,EQUIPOS!A8:D165,4,FALSE)</f>
        <v>228500</v>
      </c>
      <c r="L38" s="279"/>
      <c r="M38" s="280">
        <v>18</v>
      </c>
      <c r="N38" s="281">
        <f>K38/M38</f>
        <v>12694.444444444445</v>
      </c>
    </row>
    <row r="39" spans="1:14">
      <c r="A39" t="s">
        <v>299</v>
      </c>
      <c r="B39" s="849" t="str">
        <f>VLOOKUP(A39,EQUIPOS!A9:D154,3,FALSE)</f>
        <v xml:space="preserve">Recicladora, potencia 430HP </v>
      </c>
      <c r="C39" s="850"/>
      <c r="D39" s="850"/>
      <c r="E39" s="850"/>
      <c r="F39" s="850"/>
      <c r="G39" s="850"/>
      <c r="H39" s="851"/>
      <c r="I39" s="852"/>
      <c r="J39" s="833"/>
      <c r="K39" s="278">
        <f>VLOOKUP(A39,EQUIPOS!A9:D166,4,FALSE)</f>
        <v>485728</v>
      </c>
      <c r="L39" s="853">
        <v>18</v>
      </c>
      <c r="M39" s="854"/>
      <c r="N39" s="281">
        <f>K39/L39</f>
        <v>26984.888888888891</v>
      </c>
    </row>
    <row r="40" spans="1:14">
      <c r="A40" t="s">
        <v>365</v>
      </c>
      <c r="B40" s="849" t="str">
        <f>VLOOKUP(A40,EQUIPOS!A10:D154,3,FALSE)</f>
        <v xml:space="preserve">Vibrocompatador, potencia 153 HP, peso 10 Ton. </v>
      </c>
      <c r="C40" s="850"/>
      <c r="D40" s="850"/>
      <c r="E40" s="850"/>
      <c r="F40" s="850"/>
      <c r="G40" s="850"/>
      <c r="H40" s="851"/>
      <c r="I40" s="42"/>
      <c r="J40" s="43"/>
      <c r="K40" s="278">
        <f>VLOOKUP(A40,EQUIPOS!A10:D167,4,FALSE)</f>
        <v>139000</v>
      </c>
      <c r="L40" s="285"/>
      <c r="M40" s="286">
        <v>18</v>
      </c>
      <c r="N40" s="281">
        <f>K40/M40</f>
        <v>7722.2222222222226</v>
      </c>
    </row>
    <row r="41" spans="1:14">
      <c r="B41" s="329"/>
      <c r="C41" s="330"/>
      <c r="D41" s="330"/>
      <c r="E41" s="330"/>
      <c r="F41" s="332"/>
      <c r="G41" s="332"/>
      <c r="H41" s="131"/>
      <c r="I41" s="42"/>
      <c r="J41" s="43"/>
      <c r="K41" s="283"/>
      <c r="L41" s="285"/>
      <c r="M41" s="286"/>
      <c r="N41" s="281"/>
    </row>
    <row r="42" spans="1:14">
      <c r="B42" s="856" t="s">
        <v>1036</v>
      </c>
      <c r="C42" s="857"/>
      <c r="D42" s="857"/>
      <c r="E42" s="44"/>
      <c r="F42" s="45"/>
      <c r="G42" s="45"/>
      <c r="H42" s="46"/>
      <c r="I42" s="42"/>
      <c r="J42" s="43"/>
      <c r="K42" s="288"/>
      <c r="L42" s="285"/>
      <c r="M42" s="410">
        <v>0.01</v>
      </c>
      <c r="N42" s="353">
        <f>N76*M42</f>
        <v>28.370669558944442</v>
      </c>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f>SUM(N36:N43)</f>
        <v>59270.592891781162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458150</v>
      </c>
      <c r="N49" s="281">
        <f>K49*M49</f>
        <v>70096.95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70096.95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40">
        <f>VLOOKUP(A59,TRANSPORTE!A5:D117,4,FALSE)</f>
        <v>1350</v>
      </c>
      <c r="M59" s="841"/>
      <c r="N59" s="296">
        <f>K59*L59</f>
        <v>206.54999999999998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206.54999999999998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2837.0669558944442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N44+N54+N65+N76</f>
        <v>132411.15984767562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26482.231969535125</v>
      </c>
      <c r="M83" s="871"/>
      <c r="N83" s="57"/>
    </row>
    <row r="84" spans="1:14">
      <c r="B84" s="95" t="s">
        <v>1057</v>
      </c>
      <c r="C84" s="96"/>
      <c r="D84" s="96"/>
      <c r="E84" s="96"/>
      <c r="F84" s="96"/>
      <c r="G84" s="96"/>
      <c r="H84" s="96"/>
      <c r="I84" s="93"/>
      <c r="J84" s="94"/>
      <c r="K84" s="313">
        <v>0.05</v>
      </c>
      <c r="L84" s="870">
        <f>N78*K84</f>
        <v>6620.5579923837813</v>
      </c>
      <c r="M84" s="871"/>
      <c r="N84" s="57"/>
    </row>
    <row r="85" spans="1:14" ht="15" thickBot="1">
      <c r="B85" s="97" t="s">
        <v>1058</v>
      </c>
      <c r="C85" s="98"/>
      <c r="D85" s="98"/>
      <c r="E85" s="98"/>
      <c r="F85" s="98"/>
      <c r="G85" s="98"/>
      <c r="H85" s="98"/>
      <c r="I85" s="99"/>
      <c r="J85" s="100"/>
      <c r="K85" s="314">
        <v>0.05</v>
      </c>
      <c r="L85" s="872">
        <f>N78*K85</f>
        <v>6620.5579923837813</v>
      </c>
      <c r="M85" s="873"/>
      <c r="N85" s="57"/>
    </row>
    <row r="86" spans="1:14" ht="15" thickBot="1">
      <c r="B86" s="836" t="s">
        <v>1037</v>
      </c>
      <c r="C86" s="837"/>
      <c r="D86" s="837"/>
      <c r="E86" s="837"/>
      <c r="F86" s="837"/>
      <c r="G86" s="837"/>
      <c r="H86" s="837"/>
      <c r="I86" s="837"/>
      <c r="J86" s="837"/>
      <c r="K86" s="837"/>
      <c r="L86" s="837"/>
      <c r="M86" s="838"/>
      <c r="N86" s="58">
        <f>L83+L84+L85</f>
        <v>39723.347954302684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172134.5078019783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18</v>
      </c>
      <c r="N36" s="281">
        <f>K36/M36</f>
        <v>5662.2222222222226</v>
      </c>
    </row>
    <row r="37" spans="1:14">
      <c r="A37" s="119" t="s">
        <v>154</v>
      </c>
      <c r="B37" s="849" t="str">
        <f>VLOOKUP(A37,EQUIPOS!A7:D154,3,FALSE)</f>
        <v>Carrotanque Irrigador de asfalto, 1000 GALONES DE CAPACIDAD</v>
      </c>
      <c r="C37" s="850"/>
      <c r="D37" s="850"/>
      <c r="E37" s="850"/>
      <c r="F37" s="850"/>
      <c r="G37" s="850"/>
      <c r="H37" s="851"/>
      <c r="I37" s="276"/>
      <c r="J37" s="277"/>
      <c r="K37" s="278">
        <f>VLOOKUP(A37,EQUIPOS!A7:D164,4,FALSE)</f>
        <v>111212</v>
      </c>
      <c r="L37" s="279"/>
      <c r="M37" s="280">
        <v>18</v>
      </c>
      <c r="N37" s="281">
        <f>K37/M37</f>
        <v>6178.4444444444443</v>
      </c>
    </row>
    <row r="38" spans="1:14">
      <c r="A38" t="s">
        <v>269</v>
      </c>
      <c r="B38" s="849" t="str">
        <f>VLOOKUP(A38,EQUIPOS!A8:D154,3,FALSE)</f>
        <v>Motoniveladora  potencia 215 HP, ancho de cuchilla 4,27 m, peso 18 ton.</v>
      </c>
      <c r="C38" s="850"/>
      <c r="D38" s="850"/>
      <c r="E38" s="850"/>
      <c r="F38" s="850"/>
      <c r="G38" s="850"/>
      <c r="H38" s="851"/>
      <c r="I38" s="276"/>
      <c r="J38" s="277"/>
      <c r="K38" s="278">
        <f>VLOOKUP(A38,EQUIPOS!A8:D165,4,FALSE)</f>
        <v>228500</v>
      </c>
      <c r="L38" s="279"/>
      <c r="M38" s="280">
        <v>18</v>
      </c>
      <c r="N38" s="281">
        <f>K38/M38</f>
        <v>12694.444444444445</v>
      </c>
    </row>
    <row r="39" spans="1:14">
      <c r="A39" t="s">
        <v>299</v>
      </c>
      <c r="B39" s="849" t="str">
        <f>VLOOKUP(A39,EQUIPOS!A9:D154,3,FALSE)</f>
        <v xml:space="preserve">Recicladora, potencia 430HP </v>
      </c>
      <c r="C39" s="850"/>
      <c r="D39" s="850"/>
      <c r="E39" s="850"/>
      <c r="F39" s="850"/>
      <c r="G39" s="850"/>
      <c r="H39" s="851"/>
      <c r="I39" s="852"/>
      <c r="J39" s="833"/>
      <c r="K39" s="278">
        <f>VLOOKUP(A39,EQUIPOS!A9:D166,4,FALSE)</f>
        <v>485728</v>
      </c>
      <c r="L39" s="853">
        <v>18</v>
      </c>
      <c r="M39" s="854"/>
      <c r="N39" s="281">
        <f>K39/L39</f>
        <v>26984.888888888891</v>
      </c>
    </row>
    <row r="40" spans="1:14">
      <c r="A40" t="s">
        <v>365</v>
      </c>
      <c r="B40" s="849" t="str">
        <f>VLOOKUP(A40,EQUIPOS!A10:D154,3,FALSE)</f>
        <v xml:space="preserve">Vibrocompatador, potencia 153 HP, peso 10 Ton. </v>
      </c>
      <c r="C40" s="850"/>
      <c r="D40" s="850"/>
      <c r="E40" s="850"/>
      <c r="F40" s="850"/>
      <c r="G40" s="850"/>
      <c r="H40" s="851"/>
      <c r="I40" s="42"/>
      <c r="J40" s="43"/>
      <c r="K40" s="278">
        <f>VLOOKUP(A40,EQUIPOS!A10:D167,4,FALSE)</f>
        <v>139000</v>
      </c>
      <c r="L40" s="285"/>
      <c r="M40" s="286">
        <v>18</v>
      </c>
      <c r="N40" s="281">
        <f>K40/M40</f>
        <v>7722.2222222222226</v>
      </c>
    </row>
    <row r="41" spans="1:14">
      <c r="B41" s="329"/>
      <c r="C41" s="330"/>
      <c r="D41" s="330"/>
      <c r="E41" s="330"/>
      <c r="F41" s="332"/>
      <c r="G41" s="332"/>
      <c r="H41" s="131"/>
      <c r="I41" s="42"/>
      <c r="J41" s="43"/>
      <c r="K41" s="283"/>
      <c r="L41" s="285"/>
      <c r="M41" s="286"/>
      <c r="N41" s="287"/>
    </row>
    <row r="42" spans="1:14">
      <c r="B42" s="856" t="s">
        <v>1036</v>
      </c>
      <c r="C42" s="857"/>
      <c r="D42" s="857"/>
      <c r="E42" s="44"/>
      <c r="F42" s="45"/>
      <c r="G42" s="45"/>
      <c r="H42" s="46"/>
      <c r="I42" s="42"/>
      <c r="J42" s="43"/>
      <c r="K42" s="288"/>
      <c r="L42" s="285"/>
      <c r="M42" s="410">
        <v>0.01</v>
      </c>
      <c r="N42" s="353">
        <f>N76*M42</f>
        <v>28.370669558944442</v>
      </c>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f>SUM(N36:N43)</f>
        <v>59270.592891781162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470050</v>
      </c>
      <c r="N49" s="281">
        <f>K49*M49</f>
        <v>71917.649999999994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71917.649999999994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40">
        <f>VLOOKUP(A59,TRANSPORTE!A5:D117,4,FALSE)</f>
        <v>1390</v>
      </c>
      <c r="M59" s="841"/>
      <c r="N59" s="296">
        <f>K59*L59</f>
        <v>212.67</v>
      </c>
    </row>
    <row r="60" spans="1:14">
      <c r="B60" s="52"/>
      <c r="C60" s="53"/>
      <c r="D60" s="53"/>
      <c r="E60" s="53"/>
      <c r="F60" s="53"/>
      <c r="G60" s="53"/>
      <c r="H60" s="320"/>
      <c r="I60" s="288"/>
      <c r="J60" s="295"/>
      <c r="K60" s="288"/>
      <c r="L60" s="840"/>
      <c r="M60" s="84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212.67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2837.0669558944442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N44+N54+N65+N76</f>
        <v>134237.9798476756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26847.595969535119</v>
      </c>
      <c r="M83" s="871"/>
      <c r="N83" s="57"/>
    </row>
    <row r="84" spans="1:14">
      <c r="B84" s="95" t="s">
        <v>1057</v>
      </c>
      <c r="C84" s="96"/>
      <c r="D84" s="96"/>
      <c r="E84" s="96"/>
      <c r="F84" s="96"/>
      <c r="G84" s="96"/>
      <c r="H84" s="96"/>
      <c r="I84" s="93"/>
      <c r="J84" s="94"/>
      <c r="K84" s="313">
        <v>0.05</v>
      </c>
      <c r="L84" s="870">
        <f>N78*K84</f>
        <v>6711.8989923837798</v>
      </c>
      <c r="M84" s="871"/>
      <c r="N84" s="57"/>
    </row>
    <row r="85" spans="1:14" ht="15" thickBot="1">
      <c r="B85" s="97" t="s">
        <v>1058</v>
      </c>
      <c r="C85" s="98"/>
      <c r="D85" s="98"/>
      <c r="E85" s="98"/>
      <c r="F85" s="98"/>
      <c r="G85" s="98"/>
      <c r="H85" s="98"/>
      <c r="I85" s="99"/>
      <c r="J85" s="100"/>
      <c r="K85" s="314">
        <v>0.05</v>
      </c>
      <c r="L85" s="872">
        <f>N78*K85</f>
        <v>6711.8989923837798</v>
      </c>
      <c r="M85" s="873"/>
      <c r="N85" s="57"/>
    </row>
    <row r="86" spans="1:14" ht="15" thickBot="1">
      <c r="B86" s="836" t="s">
        <v>1037</v>
      </c>
      <c r="C86" s="837"/>
      <c r="D86" s="837"/>
      <c r="E86" s="837"/>
      <c r="F86" s="837"/>
      <c r="G86" s="837"/>
      <c r="H86" s="837"/>
      <c r="I86" s="837"/>
      <c r="J86" s="837"/>
      <c r="K86" s="837"/>
      <c r="L86" s="837"/>
      <c r="M86" s="838"/>
      <c r="N86" s="58">
        <f>L83+L84+L85</f>
        <v>40271.393954302679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174509.37380197828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15</v>
      </c>
      <c r="N36" s="281">
        <f>K36/M36</f>
        <v>6794.666666666667</v>
      </c>
    </row>
    <row r="37" spans="1:14">
      <c r="A37" s="119" t="s">
        <v>154</v>
      </c>
      <c r="B37" s="849" t="str">
        <f>VLOOKUP(A37,EQUIPOS!A7:D154,3,FALSE)</f>
        <v>Carrotanque Irrigador de asfalto, 1000 GALONES DE CAPACIDAD</v>
      </c>
      <c r="C37" s="850"/>
      <c r="D37" s="850"/>
      <c r="E37" s="850"/>
      <c r="F37" s="850"/>
      <c r="G37" s="850"/>
      <c r="H37" s="851"/>
      <c r="I37" s="276"/>
      <c r="J37" s="277"/>
      <c r="K37" s="278">
        <f>VLOOKUP(A37,EQUIPOS!A7:D164,4,FALSE)</f>
        <v>111212</v>
      </c>
      <c r="L37" s="279"/>
      <c r="M37" s="280">
        <v>15</v>
      </c>
      <c r="N37" s="281">
        <f>K37/M37</f>
        <v>7414.1333333333332</v>
      </c>
    </row>
    <row r="38" spans="1:14">
      <c r="A38" t="s">
        <v>269</v>
      </c>
      <c r="B38" s="849" t="str">
        <f>VLOOKUP(A38,EQUIPOS!A8:D154,3,FALSE)</f>
        <v>Motoniveladora  potencia 215 HP, ancho de cuchilla 4,27 m, peso 18 ton.</v>
      </c>
      <c r="C38" s="850"/>
      <c r="D38" s="850"/>
      <c r="E38" s="850"/>
      <c r="F38" s="850"/>
      <c r="G38" s="850"/>
      <c r="H38" s="851"/>
      <c r="I38" s="276"/>
      <c r="J38" s="277"/>
      <c r="K38" s="278">
        <f>VLOOKUP(A38,EQUIPOS!A8:D165,4,FALSE)</f>
        <v>228500</v>
      </c>
      <c r="L38" s="279"/>
      <c r="M38" s="280">
        <v>15</v>
      </c>
      <c r="N38" s="281">
        <f>K38/M38</f>
        <v>15233.333333333334</v>
      </c>
    </row>
    <row r="39" spans="1:14">
      <c r="A39" t="s">
        <v>299</v>
      </c>
      <c r="B39" s="849" t="str">
        <f>VLOOKUP(A39,EQUIPOS!A9:D154,3,FALSE)</f>
        <v xml:space="preserve">Recicladora, potencia 430HP </v>
      </c>
      <c r="C39" s="850"/>
      <c r="D39" s="850"/>
      <c r="E39" s="850"/>
      <c r="F39" s="850"/>
      <c r="G39" s="850"/>
      <c r="H39" s="851"/>
      <c r="I39" s="852"/>
      <c r="J39" s="833"/>
      <c r="K39" s="278">
        <f>VLOOKUP(A39,EQUIPOS!A9:D166,4,FALSE)</f>
        <v>485728</v>
      </c>
      <c r="L39" s="853">
        <v>15</v>
      </c>
      <c r="M39" s="854"/>
      <c r="N39" s="281">
        <f>K39/L39</f>
        <v>32381.866666666665</v>
      </c>
    </row>
    <row r="40" spans="1:14">
      <c r="A40" t="s">
        <v>365</v>
      </c>
      <c r="B40" s="849" t="str">
        <f>VLOOKUP(A40,EQUIPOS!A10:D154,3,FALSE)</f>
        <v xml:space="preserve">Vibrocompatador, potencia 153 HP, peso 10 Ton. </v>
      </c>
      <c r="C40" s="850"/>
      <c r="D40" s="850"/>
      <c r="E40" s="850"/>
      <c r="F40" s="850"/>
      <c r="G40" s="850"/>
      <c r="H40" s="851"/>
      <c r="I40" s="42"/>
      <c r="J40" s="43"/>
      <c r="K40" s="278">
        <f>VLOOKUP(A40,EQUIPOS!A10:D167,4,FALSE)</f>
        <v>139000</v>
      </c>
      <c r="L40" s="285"/>
      <c r="M40" s="286">
        <v>15</v>
      </c>
      <c r="N40" s="281">
        <f>K40/M40</f>
        <v>9266.6666666666661</v>
      </c>
    </row>
    <row r="41" spans="1:14">
      <c r="B41" s="329"/>
      <c r="C41" s="330"/>
      <c r="D41" s="330"/>
      <c r="E41" s="330"/>
      <c r="F41" s="332"/>
      <c r="G41" s="332"/>
      <c r="H41" s="131"/>
      <c r="I41" s="42"/>
      <c r="J41" s="43"/>
      <c r="K41" s="283"/>
      <c r="L41" s="285"/>
      <c r="M41" s="286"/>
      <c r="N41" s="287"/>
    </row>
    <row r="42" spans="1:14">
      <c r="B42" s="856" t="s">
        <v>1036</v>
      </c>
      <c r="C42" s="857"/>
      <c r="D42" s="857"/>
      <c r="E42" s="44"/>
      <c r="F42" s="45"/>
      <c r="G42" s="45"/>
      <c r="H42" s="46"/>
      <c r="I42" s="42"/>
      <c r="J42" s="43"/>
      <c r="K42" s="288"/>
      <c r="L42" s="285"/>
      <c r="M42" s="410">
        <v>0.01</v>
      </c>
      <c r="N42" s="353">
        <f>N76*M42</f>
        <v>34.044803470733335</v>
      </c>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f>SUM(N36:N43)</f>
        <v>71124.711470137408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458150</v>
      </c>
      <c r="N49" s="281">
        <f>K49*M49</f>
        <v>70096.95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70096.95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40">
        <f>VLOOKUP(A59,TRANSPORTE!A5:D117,4,FALSE)</f>
        <v>1350</v>
      </c>
      <c r="M59" s="841"/>
      <c r="N59" s="296">
        <f>K59*L59</f>
        <v>206.54999999999998</v>
      </c>
    </row>
    <row r="60" spans="1:14">
      <c r="B60" s="52"/>
      <c r="C60" s="53"/>
      <c r="D60" s="53"/>
      <c r="E60" s="53"/>
      <c r="F60" s="53"/>
      <c r="G60" s="53"/>
      <c r="H60" s="320"/>
      <c r="I60" s="288"/>
      <c r="J60" s="295"/>
      <c r="K60" s="288"/>
      <c r="L60" s="840"/>
      <c r="M60" s="84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206.54999999999998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3404.4803470733332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N44+N54+N65+N76</f>
        <v>144832.69181721075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28966.538363442152</v>
      </c>
      <c r="M83" s="871"/>
      <c r="N83" s="57"/>
    </row>
    <row r="84" spans="1:14">
      <c r="B84" s="95" t="s">
        <v>1057</v>
      </c>
      <c r="C84" s="96"/>
      <c r="D84" s="96"/>
      <c r="E84" s="96"/>
      <c r="F84" s="96"/>
      <c r="G84" s="96"/>
      <c r="H84" s="96"/>
      <c r="I84" s="93"/>
      <c r="J84" s="94"/>
      <c r="K84" s="313">
        <v>0.05</v>
      </c>
      <c r="L84" s="870">
        <f>N78*K84</f>
        <v>7241.6345908605381</v>
      </c>
      <c r="M84" s="871"/>
      <c r="N84" s="57"/>
    </row>
    <row r="85" spans="1:14" ht="15" thickBot="1">
      <c r="B85" s="97" t="s">
        <v>1058</v>
      </c>
      <c r="C85" s="98"/>
      <c r="D85" s="98"/>
      <c r="E85" s="98"/>
      <c r="F85" s="98"/>
      <c r="G85" s="98"/>
      <c r="H85" s="98"/>
      <c r="I85" s="99"/>
      <c r="J85" s="100"/>
      <c r="K85" s="314">
        <v>0.05</v>
      </c>
      <c r="L85" s="872">
        <f>N78*K85</f>
        <v>7241.6345908605381</v>
      </c>
      <c r="M85" s="873"/>
      <c r="N85" s="57"/>
    </row>
    <row r="86" spans="1:14" ht="15" thickBot="1">
      <c r="B86" s="836" t="s">
        <v>1037</v>
      </c>
      <c r="C86" s="837"/>
      <c r="D86" s="837"/>
      <c r="E86" s="837"/>
      <c r="F86" s="837"/>
      <c r="G86" s="837"/>
      <c r="H86" s="837"/>
      <c r="I86" s="837"/>
      <c r="J86" s="837"/>
      <c r="K86" s="837"/>
      <c r="L86" s="837"/>
      <c r="M86" s="838"/>
      <c r="N86" s="58">
        <f>L83+L84+L85</f>
        <v>43449.807545163225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188282.49936237399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280">
        <v>15</v>
      </c>
      <c r="N36" s="281">
        <f>K36/M36</f>
        <v>6794.666666666667</v>
      </c>
    </row>
    <row r="37" spans="1:14">
      <c r="A37" s="119" t="s">
        <v>154</v>
      </c>
      <c r="B37" s="849" t="str">
        <f>VLOOKUP(A37,EQUIPOS!A7:D154,3,FALSE)</f>
        <v>Carrotanque Irrigador de asfalto, 1000 GALONES DE CAPACIDAD</v>
      </c>
      <c r="C37" s="850"/>
      <c r="D37" s="850"/>
      <c r="E37" s="850"/>
      <c r="F37" s="850"/>
      <c r="G37" s="850"/>
      <c r="H37" s="851"/>
      <c r="I37" s="276"/>
      <c r="J37" s="277"/>
      <c r="K37" s="278">
        <f>VLOOKUP(A37,EQUIPOS!A7:D164,4,FALSE)</f>
        <v>111212</v>
      </c>
      <c r="L37" s="279"/>
      <c r="M37" s="280">
        <v>15</v>
      </c>
      <c r="N37" s="281">
        <f>K37/M37</f>
        <v>7414.1333333333332</v>
      </c>
    </row>
    <row r="38" spans="1:14">
      <c r="A38" t="s">
        <v>269</v>
      </c>
      <c r="B38" s="849" t="str">
        <f>VLOOKUP(A38,EQUIPOS!A8:D154,3,FALSE)</f>
        <v>Motoniveladora  potencia 215 HP, ancho de cuchilla 4,27 m, peso 18 ton.</v>
      </c>
      <c r="C38" s="850"/>
      <c r="D38" s="850"/>
      <c r="E38" s="850"/>
      <c r="F38" s="850"/>
      <c r="G38" s="850"/>
      <c r="H38" s="851"/>
      <c r="I38" s="276"/>
      <c r="J38" s="277"/>
      <c r="K38" s="278">
        <f>VLOOKUP(A38,EQUIPOS!A8:D165,4,FALSE)</f>
        <v>228500</v>
      </c>
      <c r="L38" s="279"/>
      <c r="M38" s="280">
        <v>15</v>
      </c>
      <c r="N38" s="281">
        <f>K38/M38</f>
        <v>15233.333333333334</v>
      </c>
    </row>
    <row r="39" spans="1:14">
      <c r="A39" t="s">
        <v>299</v>
      </c>
      <c r="B39" s="849" t="str">
        <f>VLOOKUP(A39,EQUIPOS!A9:D154,3,FALSE)</f>
        <v xml:space="preserve">Recicladora, potencia 430HP </v>
      </c>
      <c r="C39" s="850"/>
      <c r="D39" s="850"/>
      <c r="E39" s="850"/>
      <c r="F39" s="850"/>
      <c r="G39" s="850"/>
      <c r="H39" s="851"/>
      <c r="I39" s="852"/>
      <c r="J39" s="833"/>
      <c r="K39" s="278">
        <f>VLOOKUP(A39,EQUIPOS!A9:D166,4,FALSE)</f>
        <v>485728</v>
      </c>
      <c r="L39" s="853">
        <v>15</v>
      </c>
      <c r="M39" s="854"/>
      <c r="N39" s="281">
        <f>K39/L39</f>
        <v>32381.866666666665</v>
      </c>
    </row>
    <row r="40" spans="1:14">
      <c r="A40" t="s">
        <v>365</v>
      </c>
      <c r="B40" s="849" t="str">
        <f>VLOOKUP(A40,EQUIPOS!A10:D154,3,FALSE)</f>
        <v xml:space="preserve">Vibrocompatador, potencia 153 HP, peso 10 Ton. </v>
      </c>
      <c r="C40" s="850"/>
      <c r="D40" s="850"/>
      <c r="E40" s="850"/>
      <c r="F40" s="850"/>
      <c r="G40" s="850"/>
      <c r="H40" s="851"/>
      <c r="I40" s="42"/>
      <c r="J40" s="43"/>
      <c r="K40" s="278">
        <f>VLOOKUP(A40,EQUIPOS!A10:D167,4,FALSE)</f>
        <v>139000</v>
      </c>
      <c r="L40" s="285"/>
      <c r="M40" s="286">
        <v>15</v>
      </c>
      <c r="N40" s="281">
        <f>K40/M40</f>
        <v>9266.6666666666661</v>
      </c>
    </row>
    <row r="41" spans="1:14">
      <c r="B41" s="329"/>
      <c r="C41" s="330"/>
      <c r="D41" s="330"/>
      <c r="E41" s="330"/>
      <c r="F41" s="332"/>
      <c r="G41" s="332"/>
      <c r="H41" s="131"/>
      <c r="I41" s="42"/>
      <c r="J41" s="43"/>
      <c r="K41" s="283"/>
      <c r="L41" s="285"/>
      <c r="M41" s="286"/>
      <c r="N41" s="287"/>
    </row>
    <row r="42" spans="1:14">
      <c r="B42" s="856" t="s">
        <v>1036</v>
      </c>
      <c r="C42" s="857"/>
      <c r="D42" s="857"/>
      <c r="E42" s="44"/>
      <c r="F42" s="45"/>
      <c r="G42" s="45"/>
      <c r="H42" s="46"/>
      <c r="I42" s="42"/>
      <c r="J42" s="43"/>
      <c r="K42" s="288"/>
      <c r="L42" s="285"/>
      <c r="M42" s="410">
        <v>0.01</v>
      </c>
      <c r="N42" s="353">
        <f>N76*M42</f>
        <v>34.044803470733335</v>
      </c>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f>SUM(N36:N43)</f>
        <v>71124.711470137408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470050</v>
      </c>
      <c r="N49" s="281">
        <f>K49*M49</f>
        <v>71917.649999999994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71917.649999999994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40">
        <f>VLOOKUP(A59,TRANSPORTE!A5:D117,4,FALSE)</f>
        <v>1390</v>
      </c>
      <c r="M59" s="841"/>
      <c r="N59" s="296">
        <f>K59*L59</f>
        <v>212.67</v>
      </c>
    </row>
    <row r="60" spans="1:14">
      <c r="B60" s="52"/>
      <c r="C60" s="53"/>
      <c r="D60" s="53"/>
      <c r="E60" s="53"/>
      <c r="F60" s="53"/>
      <c r="G60" s="53"/>
      <c r="H60" s="320"/>
      <c r="I60" s="288"/>
      <c r="J60" s="295"/>
      <c r="K60" s="288"/>
      <c r="L60" s="840"/>
      <c r="M60" s="84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212.67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3404.4803470733332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N44+N54+N65+N76</f>
        <v>146659.51181721076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29331.902363442154</v>
      </c>
      <c r="M83" s="871"/>
      <c r="N83" s="57"/>
    </row>
    <row r="84" spans="1:14">
      <c r="B84" s="95" t="s">
        <v>1057</v>
      </c>
      <c r="C84" s="96"/>
      <c r="D84" s="96"/>
      <c r="E84" s="96"/>
      <c r="F84" s="96"/>
      <c r="G84" s="96"/>
      <c r="H84" s="96"/>
      <c r="I84" s="93"/>
      <c r="J84" s="94"/>
      <c r="K84" s="313">
        <v>0.05</v>
      </c>
      <c r="L84" s="870">
        <f>N78*K84</f>
        <v>7332.9755908605384</v>
      </c>
      <c r="M84" s="871"/>
      <c r="N84" s="57"/>
    </row>
    <row r="85" spans="1:14" ht="15" thickBot="1">
      <c r="B85" s="97" t="s">
        <v>1058</v>
      </c>
      <c r="C85" s="98"/>
      <c r="D85" s="98"/>
      <c r="E85" s="98"/>
      <c r="F85" s="98"/>
      <c r="G85" s="98"/>
      <c r="H85" s="98"/>
      <c r="I85" s="99"/>
      <c r="J85" s="100"/>
      <c r="K85" s="314">
        <v>0.05</v>
      </c>
      <c r="L85" s="872">
        <f>N78*K85</f>
        <v>7332.9755908605384</v>
      </c>
      <c r="M85" s="873"/>
      <c r="N85" s="57"/>
    </row>
    <row r="86" spans="1:14" ht="15" thickBot="1">
      <c r="B86" s="836" t="s">
        <v>1037</v>
      </c>
      <c r="C86" s="837"/>
      <c r="D86" s="837"/>
      <c r="E86" s="837"/>
      <c r="F86" s="837"/>
      <c r="G86" s="837"/>
      <c r="H86" s="837"/>
      <c r="I86" s="837"/>
      <c r="J86" s="837"/>
      <c r="K86" s="837"/>
      <c r="L86" s="837"/>
      <c r="M86" s="838"/>
      <c r="N86" s="58">
        <f>L83+L84+L85</f>
        <v>43997.853545163227</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190657.365362374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0"/>
      <c r="F40" s="850"/>
      <c r="G40" s="850"/>
      <c r="H40" s="851"/>
      <c r="I40" s="42"/>
      <c r="J40" s="43"/>
      <c r="K40" s="278"/>
      <c r="L40" s="285"/>
      <c r="M40" s="286"/>
      <c r="N40" s="281"/>
    </row>
    <row r="41" spans="1:14">
      <c r="B41" s="329"/>
      <c r="C41" s="330"/>
      <c r="D41" s="330"/>
      <c r="E41" s="330"/>
      <c r="F41" s="332"/>
      <c r="G41" s="332"/>
      <c r="H41" s="131"/>
      <c r="I41" s="42"/>
      <c r="J41" s="43"/>
      <c r="K41" s="283"/>
      <c r="L41" s="285"/>
      <c r="M41" s="286"/>
      <c r="N41" s="287"/>
    </row>
    <row r="42" spans="1:14">
      <c r="B42" s="856" t="s">
        <v>1036</v>
      </c>
      <c r="C42" s="857"/>
      <c r="D42" s="857"/>
      <c r="E42" s="44"/>
      <c r="F42" s="45"/>
      <c r="G42" s="45"/>
      <c r="H42" s="46"/>
      <c r="I42" s="42"/>
      <c r="J42" s="43"/>
      <c r="K42" s="288"/>
      <c r="L42" s="285"/>
      <c r="M42" s="410">
        <v>0.01</v>
      </c>
      <c r="N42" s="353">
        <f>N76*M42</f>
        <v>4.0853764164879998</v>
      </c>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4233</v>
      </c>
      <c r="N49" s="281">
        <f>K49*M49</f>
        <v>4465.8149999999996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4465.8149999999996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320"/>
      <c r="I60" s="288"/>
      <c r="J60" s="295"/>
      <c r="K60" s="288"/>
      <c r="L60" s="840"/>
      <c r="M60" s="84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408.53764164879999</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N44+N54+N65+N76</f>
        <v>4878.438018065287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975.68760361305749</v>
      </c>
      <c r="M83" s="871"/>
      <c r="N83" s="57"/>
    </row>
    <row r="84" spans="1:14">
      <c r="B84" s="95" t="s">
        <v>1057</v>
      </c>
      <c r="C84" s="96"/>
      <c r="D84" s="96"/>
      <c r="E84" s="96"/>
      <c r="F84" s="96"/>
      <c r="G84" s="96"/>
      <c r="H84" s="96"/>
      <c r="I84" s="93"/>
      <c r="J84" s="94"/>
      <c r="K84" s="313">
        <v>0.05</v>
      </c>
      <c r="L84" s="870">
        <f>N78*K84</f>
        <v>243.92190090326437</v>
      </c>
      <c r="M84" s="871"/>
      <c r="N84" s="57"/>
    </row>
    <row r="85" spans="1:14" ht="15" thickBot="1">
      <c r="B85" s="97" t="s">
        <v>1058</v>
      </c>
      <c r="C85" s="98"/>
      <c r="D85" s="98"/>
      <c r="E85" s="98"/>
      <c r="F85" s="98"/>
      <c r="G85" s="98"/>
      <c r="H85" s="98"/>
      <c r="I85" s="99"/>
      <c r="J85" s="100"/>
      <c r="K85" s="314">
        <v>0.05</v>
      </c>
      <c r="L85" s="872">
        <f>N78*K85</f>
        <v>243.92190090326437</v>
      </c>
      <c r="M85" s="873"/>
      <c r="N85" s="57"/>
    </row>
    <row r="86" spans="1:14" ht="15" thickBot="1">
      <c r="B86" s="836" t="s">
        <v>1037</v>
      </c>
      <c r="C86" s="837"/>
      <c r="D86" s="837"/>
      <c r="E86" s="837"/>
      <c r="F86" s="837"/>
      <c r="G86" s="837"/>
      <c r="H86" s="837"/>
      <c r="I86" s="837"/>
      <c r="J86" s="837"/>
      <c r="K86" s="837"/>
      <c r="L86" s="837"/>
      <c r="M86" s="838"/>
      <c r="N86" s="58">
        <f>L83+L84+L85</f>
        <v>1463.5314054195865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6341.9694234848739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30"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13"/>
      <c r="K118" s="813"/>
      <c r="L118" s="813"/>
      <c r="M118" s="813"/>
      <c r="N118" s="814"/>
    </row>
    <row r="119" spans="2:14" ht="15" thickBot="1">
      <c r="B119" s="270" t="s">
        <v>2327</v>
      </c>
      <c r="C119" s="402"/>
      <c r="D119" s="402"/>
      <c r="E119" s="63"/>
      <c r="F119" s="63"/>
      <c r="G119" s="63"/>
      <c r="H119" s="63"/>
      <c r="I119" s="63"/>
      <c r="J119" s="815"/>
      <c r="K119" s="815"/>
      <c r="L119" s="815"/>
      <c r="M119" s="815"/>
      <c r="N119" s="81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164</v>
      </c>
      <c r="B36" s="849" t="str">
        <f>VLOOKUP(A36,EQUIPOS!A6:D154,3,FALSE)</f>
        <v>Compactador manual de rodillo</v>
      </c>
      <c r="C36" s="850"/>
      <c r="D36" s="850"/>
      <c r="E36" s="850"/>
      <c r="F36" s="850"/>
      <c r="G36" s="850"/>
      <c r="H36" s="851"/>
      <c r="I36" s="276"/>
      <c r="J36" s="277"/>
      <c r="K36" s="278">
        <f>VLOOKUP(A36,EQUIPOS!A6:D163,4,FALSE)</f>
        <v>33550</v>
      </c>
      <c r="L36" s="279"/>
      <c r="M36" s="280">
        <v>2</v>
      </c>
      <c r="N36" s="281">
        <f>K36/M36</f>
        <v>16775</v>
      </c>
    </row>
    <row r="37" spans="1:14">
      <c r="A37" s="119" t="s">
        <v>180</v>
      </c>
      <c r="B37" s="849" t="str">
        <f>VLOOKUP(A37,EQUIPOS!A7:D154,3,FALSE)</f>
        <v>Compresor 120 HP, con martillo.</v>
      </c>
      <c r="C37" s="850"/>
      <c r="D37" s="850"/>
      <c r="E37" s="850"/>
      <c r="F37" s="850"/>
      <c r="G37" s="850"/>
      <c r="H37" s="851"/>
      <c r="I37" s="276"/>
      <c r="J37" s="277"/>
      <c r="K37" s="278">
        <f>VLOOKUP(A37,EQUIPOS!A7:D164,4,FALSE)</f>
        <v>65000</v>
      </c>
      <c r="L37" s="279"/>
      <c r="M37" s="280">
        <v>4</v>
      </c>
      <c r="N37" s="281">
        <f>K37/M37</f>
        <v>16250</v>
      </c>
    </row>
    <row r="38" spans="1:14">
      <c r="A38" t="s">
        <v>184</v>
      </c>
      <c r="B38" s="849" t="str">
        <f>VLOOKUP(A38,EQUIPOS!A8:D154,3,FALSE)</f>
        <v>Cortadora de pavimento, Máxima profundidad de corte: 160 mm. Capacidad de disco: desde 12´´ hasta 18´´ de diámetro. Peso operacional: 135 kg, 13.5 hp de potencia</v>
      </c>
      <c r="C38" s="850"/>
      <c r="D38" s="850"/>
      <c r="E38" s="850"/>
      <c r="F38" s="850"/>
      <c r="G38" s="850"/>
      <c r="H38" s="851"/>
      <c r="I38" s="276"/>
      <c r="J38" s="277"/>
      <c r="K38" s="278">
        <f>VLOOKUP(A38,EQUIPOS!A8:D165,4,FALSE)</f>
        <v>33768</v>
      </c>
      <c r="L38" s="279"/>
      <c r="M38" s="280">
        <v>10</v>
      </c>
      <c r="N38" s="281">
        <f>K38/M38</f>
        <v>3376.8</v>
      </c>
    </row>
    <row r="39" spans="1:14">
      <c r="A39" t="s">
        <v>303</v>
      </c>
      <c r="B39" s="849" t="str">
        <f>VLOOKUP(A39,EQUIPOS!A9:D154,3,FALSE)</f>
        <v>Retrocargador, pala de 1,1 m3 de capacidad, profundidad de excavación de 4.400 mm y una altura de 5.680 mm</v>
      </c>
      <c r="C39" s="850"/>
      <c r="D39" s="850"/>
      <c r="E39" s="850"/>
      <c r="F39" s="850"/>
      <c r="G39" s="850"/>
      <c r="H39" s="851"/>
      <c r="I39" s="276"/>
      <c r="J39" s="277"/>
      <c r="K39" s="278">
        <f>VLOOKUP(A39,EQUIPOS!A9:D166,4,FALSE)</f>
        <v>118872</v>
      </c>
      <c r="L39" s="279"/>
      <c r="M39" s="280">
        <v>10</v>
      </c>
      <c r="N39" s="281">
        <f>K39/M39</f>
        <v>11887.2</v>
      </c>
    </row>
    <row r="40" spans="1:14">
      <c r="A40" t="s">
        <v>129</v>
      </c>
      <c r="B40" s="849" t="str">
        <f>VLOOKUP(A40,EQUIPOS!A10:D154,3,FALSE)</f>
        <v xml:space="preserve">Buldozer, Potencia al volante de 140 HP, motor de 2200 RPM, longitud de hoja 4,80m. </v>
      </c>
      <c r="C40" s="850"/>
      <c r="D40" s="850"/>
      <c r="E40" s="850"/>
      <c r="F40" s="850"/>
      <c r="G40" s="850"/>
      <c r="H40" s="851"/>
      <c r="I40" s="276"/>
      <c r="J40" s="277"/>
      <c r="K40" s="278">
        <f>VLOOKUP(A40,EQUIPOS!A10:D167,4,FALSE)</f>
        <v>202000</v>
      </c>
      <c r="L40" s="279"/>
      <c r="M40" s="280">
        <v>100</v>
      </c>
      <c r="N40" s="281">
        <f>K40/M40</f>
        <v>2020</v>
      </c>
    </row>
    <row r="41" spans="1:14">
      <c r="B41" s="849"/>
      <c r="C41" s="850"/>
      <c r="D41" s="850"/>
      <c r="E41" s="850"/>
      <c r="F41" s="850"/>
      <c r="G41" s="850"/>
      <c r="H41" s="851"/>
      <c r="I41" s="276"/>
      <c r="J41" s="277"/>
      <c r="K41" s="278"/>
      <c r="L41" s="279"/>
      <c r="M41" s="280"/>
      <c r="N41" s="281"/>
    </row>
    <row r="42" spans="1:14">
      <c r="B42" s="849"/>
      <c r="C42" s="850"/>
      <c r="D42" s="850"/>
      <c r="E42" s="850"/>
      <c r="F42" s="850"/>
      <c r="G42" s="850"/>
      <c r="H42" s="851"/>
      <c r="I42" s="276"/>
      <c r="J42" s="277"/>
      <c r="K42" s="278"/>
      <c r="L42" s="279"/>
      <c r="M42" s="280"/>
      <c r="N42" s="281"/>
    </row>
    <row r="43" spans="1:14">
      <c r="B43" s="849"/>
      <c r="C43" s="850"/>
      <c r="D43" s="850"/>
      <c r="E43" s="850"/>
      <c r="F43" s="850"/>
      <c r="G43" s="850"/>
      <c r="H43" s="851"/>
      <c r="I43" s="276"/>
      <c r="J43" s="277"/>
      <c r="K43" s="278"/>
      <c r="L43" s="279"/>
      <c r="M43" s="280"/>
      <c r="N43" s="281"/>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N80*M46</f>
        <v>1276.6801301525002</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51585.680130152497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7000</v>
      </c>
      <c r="N53" s="281">
        <f>K53*M53</f>
        <v>7000</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7000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40">
        <f>VLOOKUP(A63,TRANSPORTE!A5:D117,4,FALSE)</f>
        <v>1350</v>
      </c>
      <c r="M63" s="841"/>
      <c r="N63" s="296">
        <f>K63*L63</f>
        <v>1755</v>
      </c>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f>N63+N64+N65+N66+N67</f>
        <v>1755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133"/>
    </row>
    <row r="80" spans="1:15" ht="15" thickBot="1">
      <c r="B80" s="842" t="s">
        <v>1037</v>
      </c>
      <c r="C80" s="843"/>
      <c r="D80" s="843"/>
      <c r="E80" s="843"/>
      <c r="F80" s="843"/>
      <c r="G80" s="843"/>
      <c r="H80" s="843"/>
      <c r="I80" s="843"/>
      <c r="J80" s="843"/>
      <c r="K80" s="843"/>
      <c r="L80" s="843"/>
      <c r="M80" s="844"/>
      <c r="N80" s="469">
        <f>SUM(N74:N79)</f>
        <v>12766.801301525</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73107.481431677501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14621.496286335501</v>
      </c>
      <c r="M87" s="871"/>
      <c r="N87" s="57"/>
    </row>
    <row r="88" spans="1:14">
      <c r="B88" s="95" t="s">
        <v>1057</v>
      </c>
      <c r="C88" s="96"/>
      <c r="D88" s="96"/>
      <c r="E88" s="96"/>
      <c r="F88" s="96"/>
      <c r="G88" s="96"/>
      <c r="H88" s="96"/>
      <c r="I88" s="93"/>
      <c r="J88" s="94"/>
      <c r="K88" s="313">
        <v>0.05</v>
      </c>
      <c r="L88" s="870">
        <f>N82*K88</f>
        <v>3655.3740715838753</v>
      </c>
      <c r="M88" s="871"/>
      <c r="N88" s="57"/>
    </row>
    <row r="89" spans="1:14" ht="15" thickBot="1">
      <c r="B89" s="97" t="s">
        <v>1058</v>
      </c>
      <c r="C89" s="98"/>
      <c r="D89" s="98"/>
      <c r="E89" s="98"/>
      <c r="F89" s="98"/>
      <c r="G89" s="98"/>
      <c r="H89" s="98"/>
      <c r="I89" s="99"/>
      <c r="J89" s="100"/>
      <c r="K89" s="314">
        <v>0.05</v>
      </c>
      <c r="L89" s="872">
        <f>N82*K89</f>
        <v>3655.3740715838753</v>
      </c>
      <c r="M89" s="873"/>
      <c r="N89" s="57"/>
    </row>
    <row r="90" spans="1:14" ht="15" thickBot="1">
      <c r="B90" s="836" t="s">
        <v>1037</v>
      </c>
      <c r="C90" s="837"/>
      <c r="D90" s="837"/>
      <c r="E90" s="837"/>
      <c r="F90" s="837"/>
      <c r="G90" s="837"/>
      <c r="H90" s="837"/>
      <c r="I90" s="837"/>
      <c r="J90" s="837"/>
      <c r="K90" s="837"/>
      <c r="L90" s="837"/>
      <c r="M90" s="838"/>
      <c r="N90" s="58">
        <f>L87+L88+L89</f>
        <v>21932.244429503251</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95039.725861180748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160</v>
      </c>
      <c r="B36" s="849" t="str">
        <f>VLOOKUP(A36,EQUIPOS!A6:D154,3,FALSE)</f>
        <v>COMPACTADOR MANUAL VIBRATORIO (RANA) con motor de 6 HP</v>
      </c>
      <c r="C36" s="850"/>
      <c r="D36" s="850"/>
      <c r="E36" s="850"/>
      <c r="F36" s="850"/>
      <c r="G36" s="850"/>
      <c r="H36" s="851"/>
      <c r="I36" s="276"/>
      <c r="J36" s="277"/>
      <c r="K36" s="278">
        <f>VLOOKUP(A36,EQUIPOS!A6:D163,4,FALSE)</f>
        <v>11500</v>
      </c>
      <c r="L36" s="279"/>
      <c r="M36" s="280">
        <v>2</v>
      </c>
      <c r="N36" s="281">
        <f>K36/M36</f>
        <v>5750</v>
      </c>
    </row>
    <row r="37" spans="1:14">
      <c r="A37" s="119" t="s">
        <v>303</v>
      </c>
      <c r="B37" s="849" t="str">
        <f>VLOOKUP(A37,EQUIPOS!A7:D154,3,FALSE)</f>
        <v>Retrocargador, pala de 1,1 m3 de capacidad, profundidad de excavación de 4.400 mm y una altura de 5.680 mm</v>
      </c>
      <c r="C37" s="850"/>
      <c r="D37" s="850"/>
      <c r="E37" s="850"/>
      <c r="F37" s="850"/>
      <c r="G37" s="850"/>
      <c r="H37" s="851"/>
      <c r="I37" s="276"/>
      <c r="J37" s="277"/>
      <c r="K37" s="278">
        <f>VLOOKUP(A37,EQUIPOS!A7:D164,4,FALSE)</f>
        <v>118872</v>
      </c>
      <c r="L37" s="279"/>
      <c r="M37" s="280">
        <v>10</v>
      </c>
      <c r="N37" s="281">
        <f>K37/M37</f>
        <v>11887.2</v>
      </c>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276"/>
      <c r="J39" s="277"/>
      <c r="K39" s="278"/>
      <c r="L39" s="279"/>
      <c r="M39" s="280"/>
      <c r="N39" s="281"/>
    </row>
    <row r="40" spans="1:14">
      <c r="B40" s="849"/>
      <c r="C40" s="850"/>
      <c r="D40" s="850"/>
      <c r="E40" s="850"/>
      <c r="F40" s="850"/>
      <c r="G40" s="850"/>
      <c r="H40" s="851"/>
      <c r="I40" s="276"/>
      <c r="J40" s="277"/>
      <c r="K40" s="278"/>
      <c r="L40" s="279"/>
      <c r="M40" s="280"/>
      <c r="N40" s="281"/>
    </row>
    <row r="41" spans="1:14">
      <c r="B41" s="849"/>
      <c r="C41" s="850"/>
      <c r="D41" s="850"/>
      <c r="E41" s="850"/>
      <c r="F41" s="850"/>
      <c r="G41" s="850"/>
      <c r="H41" s="851"/>
      <c r="I41" s="276"/>
      <c r="J41" s="277"/>
      <c r="K41" s="278"/>
      <c r="L41" s="279"/>
      <c r="M41" s="280"/>
      <c r="N41" s="281"/>
    </row>
    <row r="42" spans="1:14">
      <c r="B42" s="849"/>
      <c r="C42" s="850"/>
      <c r="D42" s="850"/>
      <c r="E42" s="850"/>
      <c r="F42" s="850"/>
      <c r="G42" s="850"/>
      <c r="H42" s="851"/>
      <c r="I42" s="276"/>
      <c r="J42" s="277"/>
      <c r="K42" s="278"/>
      <c r="L42" s="279"/>
      <c r="M42" s="280"/>
      <c r="N42" s="281"/>
    </row>
    <row r="43" spans="1:14">
      <c r="B43" s="849"/>
      <c r="C43" s="850"/>
      <c r="D43" s="850"/>
      <c r="E43" s="850"/>
      <c r="F43" s="850"/>
      <c r="G43" s="850"/>
      <c r="H43" s="851"/>
      <c r="I43" s="276"/>
      <c r="J43" s="277"/>
      <c r="K43" s="278"/>
      <c r="L43" s="279"/>
      <c r="M43" s="280"/>
      <c r="N43" s="281"/>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0.05</v>
      </c>
      <c r="N46" s="353">
        <f>N80*M46</f>
        <v>255.33602603049999</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17892.536026030502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B63" s="52"/>
      <c r="C63" s="326"/>
      <c r="D63" s="326"/>
      <c r="E63" s="326"/>
      <c r="F63" s="326"/>
      <c r="G63" s="326"/>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5106.7205206099998</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22999.256546640503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4599.8513093281008</v>
      </c>
      <c r="M87" s="871"/>
      <c r="N87" s="57"/>
    </row>
    <row r="88" spans="1:14">
      <c r="B88" s="95" t="s">
        <v>1057</v>
      </c>
      <c r="C88" s="96"/>
      <c r="D88" s="96"/>
      <c r="E88" s="96"/>
      <c r="F88" s="96"/>
      <c r="G88" s="96"/>
      <c r="H88" s="96"/>
      <c r="I88" s="93"/>
      <c r="J88" s="94"/>
      <c r="K88" s="313">
        <v>0.05</v>
      </c>
      <c r="L88" s="870">
        <f>N82*K88</f>
        <v>1149.9628273320252</v>
      </c>
      <c r="M88" s="871"/>
      <c r="N88" s="57"/>
    </row>
    <row r="89" spans="1:14" ht="15" thickBot="1">
      <c r="B89" s="97" t="s">
        <v>1058</v>
      </c>
      <c r="C89" s="98"/>
      <c r="D89" s="98"/>
      <c r="E89" s="98"/>
      <c r="F89" s="98"/>
      <c r="G89" s="98"/>
      <c r="H89" s="98"/>
      <c r="I89" s="99"/>
      <c r="J89" s="100"/>
      <c r="K89" s="314">
        <v>0.05</v>
      </c>
      <c r="L89" s="872">
        <f>N82*K89</f>
        <v>1149.9628273320252</v>
      </c>
      <c r="M89" s="873"/>
      <c r="N89" s="57"/>
    </row>
    <row r="90" spans="1:14" ht="15" thickBot="1">
      <c r="B90" s="836" t="s">
        <v>1037</v>
      </c>
      <c r="C90" s="837"/>
      <c r="D90" s="837"/>
      <c r="E90" s="837"/>
      <c r="F90" s="837"/>
      <c r="G90" s="837"/>
      <c r="H90" s="837"/>
      <c r="I90" s="837"/>
      <c r="J90" s="837"/>
      <c r="K90" s="837"/>
      <c r="L90" s="837"/>
      <c r="M90" s="838"/>
      <c r="N90" s="58">
        <f>L87+L88+L89</f>
        <v>6899.7769639921507</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29899.033510632653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1687</v>
      </c>
      <c r="B36" s="849" t="str">
        <f>VLOOKUP(A36,EQUIPOS!A6:D154,3,FALSE)</f>
        <v>Derretidora de asfalto (crafco o similar)</v>
      </c>
      <c r="C36" s="850"/>
      <c r="D36" s="850"/>
      <c r="E36" s="850"/>
      <c r="F36" s="850"/>
      <c r="G36" s="850"/>
      <c r="H36" s="851"/>
      <c r="I36" s="276"/>
      <c r="J36" s="277"/>
      <c r="K36" s="278">
        <f>VLOOKUP(A36,EQUIPOS!A6:D163,4,FALSE)</f>
        <v>1400</v>
      </c>
      <c r="L36" s="279"/>
      <c r="M36" s="280">
        <v>60</v>
      </c>
      <c r="N36" s="281">
        <f>K36/M36</f>
        <v>23.333333333333332</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60</v>
      </c>
      <c r="N37" s="281">
        <f>K37/M37</f>
        <v>833.33333333333337</v>
      </c>
    </row>
    <row r="38" spans="1:14">
      <c r="A38" t="s">
        <v>138</v>
      </c>
      <c r="B38" s="849" t="str">
        <f>VLOOKUP(A38,EQUIPOS!A8:D154,3,FALSE)</f>
        <v>Camioneta D-300</v>
      </c>
      <c r="C38" s="850"/>
      <c r="D38" s="850"/>
      <c r="E38" s="850"/>
      <c r="F38" s="850"/>
      <c r="G38" s="850"/>
      <c r="H38" s="851"/>
      <c r="I38" s="276"/>
      <c r="J38" s="277"/>
      <c r="K38" s="278">
        <f>VLOOKUP(A38,EQUIPOS!A8:D165,4,FALSE)</f>
        <v>48000</v>
      </c>
      <c r="L38" s="279"/>
      <c r="M38" s="280">
        <v>60</v>
      </c>
      <c r="N38" s="281">
        <f>K38/M38</f>
        <v>800</v>
      </c>
    </row>
    <row r="39" spans="1:14">
      <c r="B39" s="849"/>
      <c r="C39" s="850"/>
      <c r="D39" s="850"/>
      <c r="E39" s="850"/>
      <c r="F39" s="850"/>
      <c r="G39" s="850"/>
      <c r="H39" s="851"/>
      <c r="I39" s="276"/>
      <c r="J39" s="277"/>
      <c r="K39" s="278"/>
      <c r="L39" s="279"/>
      <c r="M39" s="280"/>
      <c r="N39" s="281"/>
    </row>
    <row r="40" spans="1:14">
      <c r="B40" s="849"/>
      <c r="C40" s="850"/>
      <c r="D40" s="850"/>
      <c r="E40" s="850"/>
      <c r="F40" s="850"/>
      <c r="G40" s="850"/>
      <c r="H40" s="851"/>
      <c r="I40" s="276"/>
      <c r="J40" s="277"/>
      <c r="K40" s="278"/>
      <c r="L40" s="279"/>
      <c r="M40" s="280"/>
      <c r="N40" s="281"/>
    </row>
    <row r="41" spans="1:14">
      <c r="B41" s="849"/>
      <c r="C41" s="850"/>
      <c r="D41" s="850"/>
      <c r="E41" s="850"/>
      <c r="F41" s="850"/>
      <c r="G41" s="850"/>
      <c r="H41" s="851"/>
      <c r="I41" s="276"/>
      <c r="J41" s="277"/>
      <c r="K41" s="278"/>
      <c r="L41" s="279"/>
      <c r="M41" s="280"/>
      <c r="N41" s="281"/>
    </row>
    <row r="42" spans="1:14">
      <c r="B42" s="849"/>
      <c r="C42" s="850"/>
      <c r="D42" s="850"/>
      <c r="E42" s="850"/>
      <c r="F42" s="850"/>
      <c r="G42" s="850"/>
      <c r="H42" s="851"/>
      <c r="I42" s="276"/>
      <c r="J42" s="277"/>
      <c r="K42" s="278"/>
      <c r="L42" s="279"/>
      <c r="M42" s="280"/>
      <c r="N42" s="281"/>
    </row>
    <row r="43" spans="1:14">
      <c r="B43" s="849"/>
      <c r="C43" s="850"/>
      <c r="D43" s="850"/>
      <c r="E43" s="850"/>
      <c r="F43" s="850"/>
      <c r="G43" s="850"/>
      <c r="H43" s="851"/>
      <c r="I43" s="276"/>
      <c r="J43" s="277"/>
      <c r="K43" s="278"/>
      <c r="L43" s="279"/>
      <c r="M43" s="280"/>
      <c r="N43" s="281"/>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0.05</v>
      </c>
      <c r="N46" s="353">
        <f>N80*M46</f>
        <v>21.278002169208335</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1677.9446688358751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3235</v>
      </c>
      <c r="N53" s="281">
        <f>K53*M53</f>
        <v>388.2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31"/>
      <c r="C57" s="832"/>
      <c r="D57" s="832"/>
      <c r="E57" s="832"/>
      <c r="F57" s="832"/>
      <c r="G57" s="832"/>
      <c r="H57" s="832"/>
      <c r="I57" s="833"/>
      <c r="J57" s="48"/>
      <c r="K57" s="50"/>
      <c r="L57" s="834"/>
      <c r="M57" s="835"/>
      <c r="N57" s="51"/>
    </row>
    <row r="58" spans="1:14" ht="15" thickBot="1">
      <c r="B58" s="836" t="s">
        <v>1037</v>
      </c>
      <c r="C58" s="837"/>
      <c r="D58" s="837"/>
      <c r="E58" s="837"/>
      <c r="F58" s="837"/>
      <c r="G58" s="837"/>
      <c r="H58" s="837"/>
      <c r="I58" s="837"/>
      <c r="J58" s="837"/>
      <c r="K58" s="837"/>
      <c r="L58" s="837"/>
      <c r="M58" s="838"/>
      <c r="N58" s="403">
        <f>SUM(N53:N57)</f>
        <v>388.2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B63" s="52"/>
      <c r="C63" s="326"/>
      <c r="D63" s="326"/>
      <c r="E63" s="326"/>
      <c r="F63" s="326"/>
      <c r="G63" s="326"/>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5"/>
      <c r="M68" s="826"/>
      <c r="N68" s="133"/>
    </row>
    <row r="69" spans="1:15" ht="15" thickBot="1">
      <c r="B69" s="842" t="s">
        <v>1037</v>
      </c>
      <c r="C69" s="843"/>
      <c r="D69" s="843"/>
      <c r="E69" s="843"/>
      <c r="F69" s="843"/>
      <c r="G69" s="843"/>
      <c r="H69" s="843"/>
      <c r="I69" s="843"/>
      <c r="J69" s="843"/>
      <c r="K69" s="843"/>
      <c r="L69" s="843"/>
      <c r="M69" s="84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23"/>
      <c r="C79" s="824"/>
      <c r="D79" s="824"/>
      <c r="E79" s="824"/>
      <c r="F79" s="824"/>
      <c r="G79" s="824"/>
      <c r="H79" s="824"/>
      <c r="I79" s="132"/>
      <c r="J79" s="132"/>
      <c r="K79" s="132"/>
      <c r="L79" s="924"/>
      <c r="M79" s="924"/>
      <c r="N79" s="51"/>
    </row>
    <row r="80" spans="1:15" ht="15" thickBot="1">
      <c r="B80" s="842" t="s">
        <v>1037</v>
      </c>
      <c r="C80" s="843"/>
      <c r="D80" s="843"/>
      <c r="E80" s="843"/>
      <c r="F80" s="843"/>
      <c r="G80" s="843"/>
      <c r="H80" s="843"/>
      <c r="I80" s="843"/>
      <c r="J80" s="843"/>
      <c r="K80" s="843"/>
      <c r="L80" s="843"/>
      <c r="M80" s="844"/>
      <c r="N80" s="310">
        <f>SUM(N74:N79)</f>
        <v>425.56004338416665</v>
      </c>
    </row>
    <row r="81" spans="1:14" ht="15" thickBot="1">
      <c r="B81" s="39"/>
      <c r="C81" s="40"/>
      <c r="D81" s="40"/>
      <c r="E81" s="40"/>
      <c r="F81" s="40"/>
      <c r="G81" s="40"/>
      <c r="H81" s="40"/>
      <c r="I81" s="40"/>
      <c r="J81" s="40"/>
      <c r="K81" s="40"/>
      <c r="L81" s="40"/>
      <c r="M81" s="40"/>
      <c r="N81" s="41"/>
    </row>
    <row r="82" spans="1:14" ht="15" thickBot="1">
      <c r="B82" s="836" t="s">
        <v>1051</v>
      </c>
      <c r="C82" s="837"/>
      <c r="D82" s="837"/>
      <c r="E82" s="837"/>
      <c r="F82" s="837"/>
      <c r="G82" s="837"/>
      <c r="H82" s="837"/>
      <c r="I82" s="837"/>
      <c r="J82" s="837"/>
      <c r="K82" s="837"/>
      <c r="L82" s="837"/>
      <c r="M82" s="838"/>
      <c r="N82" s="105">
        <f>N48+N58+N69+N80</f>
        <v>2491.704712220042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7" t="s">
        <v>1053</v>
      </c>
      <c r="C86" s="828"/>
      <c r="D86" s="828"/>
      <c r="E86" s="828"/>
      <c r="F86" s="828"/>
      <c r="G86" s="828"/>
      <c r="H86" s="828"/>
      <c r="I86" s="323"/>
      <c r="J86" s="343"/>
      <c r="K86" s="311" t="s">
        <v>1054</v>
      </c>
      <c r="L86" s="866" t="s">
        <v>1055</v>
      </c>
      <c r="M86" s="867"/>
      <c r="N86" s="312"/>
    </row>
    <row r="87" spans="1:14">
      <c r="B87" s="868" t="s">
        <v>1056</v>
      </c>
      <c r="C87" s="869"/>
      <c r="D87" s="869"/>
      <c r="E87" s="869"/>
      <c r="F87" s="869"/>
      <c r="G87" s="869"/>
      <c r="H87" s="869"/>
      <c r="I87" s="93"/>
      <c r="J87" s="94"/>
      <c r="K87" s="313">
        <v>0.2</v>
      </c>
      <c r="L87" s="870">
        <f>N82*K87</f>
        <v>498.34094244400842</v>
      </c>
      <c r="M87" s="871"/>
      <c r="N87" s="57"/>
    </row>
    <row r="88" spans="1:14">
      <c r="B88" s="95" t="s">
        <v>1057</v>
      </c>
      <c r="C88" s="96"/>
      <c r="D88" s="96"/>
      <c r="E88" s="96"/>
      <c r="F88" s="96"/>
      <c r="G88" s="96"/>
      <c r="H88" s="96"/>
      <c r="I88" s="93"/>
      <c r="J88" s="94"/>
      <c r="K88" s="313">
        <v>0.05</v>
      </c>
      <c r="L88" s="870">
        <f>N82*K88</f>
        <v>124.5852356110021</v>
      </c>
      <c r="M88" s="871"/>
      <c r="N88" s="57"/>
    </row>
    <row r="89" spans="1:14" ht="15" thickBot="1">
      <c r="B89" s="97" t="s">
        <v>1058</v>
      </c>
      <c r="C89" s="98"/>
      <c r="D89" s="98"/>
      <c r="E89" s="98"/>
      <c r="F89" s="98"/>
      <c r="G89" s="98"/>
      <c r="H89" s="98"/>
      <c r="I89" s="99"/>
      <c r="J89" s="100"/>
      <c r="K89" s="314">
        <v>0.05</v>
      </c>
      <c r="L89" s="872">
        <f>N82*K89</f>
        <v>124.5852356110021</v>
      </c>
      <c r="M89" s="873"/>
      <c r="N89" s="57"/>
    </row>
    <row r="90" spans="1:14" ht="15" thickBot="1">
      <c r="B90" s="836" t="s">
        <v>1037</v>
      </c>
      <c r="C90" s="837"/>
      <c r="D90" s="837"/>
      <c r="E90" s="837"/>
      <c r="F90" s="837"/>
      <c r="G90" s="837"/>
      <c r="H90" s="837"/>
      <c r="I90" s="837"/>
      <c r="J90" s="837"/>
      <c r="K90" s="837"/>
      <c r="L90" s="837"/>
      <c r="M90" s="838"/>
      <c r="N90" s="58">
        <f>L87+L88+L89</f>
        <v>747.51141366601257</v>
      </c>
    </row>
    <row r="91" spans="1:14" ht="15" thickBot="1">
      <c r="B91" s="39"/>
      <c r="C91" s="40"/>
      <c r="D91" s="40"/>
      <c r="E91" s="40"/>
      <c r="F91" s="40"/>
      <c r="G91" s="40"/>
      <c r="H91" s="40"/>
      <c r="I91" s="40"/>
      <c r="J91" s="40"/>
      <c r="K91" s="40"/>
      <c r="L91" s="40"/>
      <c r="M91" s="40"/>
      <c r="N91" s="41"/>
    </row>
    <row r="92" spans="1:14" ht="15" thickBot="1">
      <c r="A92" t="s">
        <v>2122</v>
      </c>
      <c r="B92" s="836" t="s">
        <v>1059</v>
      </c>
      <c r="C92" s="837"/>
      <c r="D92" s="837"/>
      <c r="E92" s="837"/>
      <c r="F92" s="837"/>
      <c r="G92" s="837"/>
      <c r="H92" s="837"/>
      <c r="I92" s="837"/>
      <c r="J92" s="837"/>
      <c r="K92" s="837"/>
      <c r="L92" s="837"/>
      <c r="M92" s="838"/>
      <c r="N92" s="196">
        <f>N82+N90</f>
        <v>3239.2161258860547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74" t="s">
        <v>2324</v>
      </c>
      <c r="C109" s="875"/>
      <c r="D109" s="875"/>
      <c r="E109" s="875"/>
      <c r="F109" s="875"/>
      <c r="G109" s="875"/>
      <c r="H109" s="875"/>
      <c r="I109" s="875"/>
      <c r="J109" s="875"/>
      <c r="K109" s="875"/>
      <c r="L109" s="875"/>
      <c r="M109" s="875"/>
      <c r="N109" s="876"/>
    </row>
    <row r="110" spans="2:14" ht="15" customHeight="1">
      <c r="B110" s="874"/>
      <c r="C110" s="875"/>
      <c r="D110" s="875"/>
      <c r="E110" s="875"/>
      <c r="F110" s="875"/>
      <c r="G110" s="875"/>
      <c r="H110" s="875"/>
      <c r="I110" s="875"/>
      <c r="J110" s="875"/>
      <c r="K110" s="875"/>
      <c r="L110" s="875"/>
      <c r="M110" s="875"/>
      <c r="N110" s="876"/>
    </row>
    <row r="111" spans="2:14" ht="30" customHeight="1">
      <c r="B111" s="877" t="s">
        <v>2325</v>
      </c>
      <c r="C111" s="878"/>
      <c r="D111" s="878"/>
      <c r="E111" s="878"/>
      <c r="F111" s="878"/>
      <c r="G111" s="878"/>
      <c r="H111" s="878"/>
      <c r="I111" s="878"/>
      <c r="J111" s="878"/>
      <c r="K111" s="878"/>
      <c r="L111" s="878"/>
      <c r="M111" s="878"/>
      <c r="N111" s="879"/>
    </row>
    <row r="112" spans="2:14">
      <c r="B112" s="877"/>
      <c r="C112" s="878"/>
      <c r="D112" s="878"/>
      <c r="E112" s="878"/>
      <c r="F112" s="878"/>
      <c r="G112" s="878"/>
      <c r="H112" s="878"/>
      <c r="I112" s="878"/>
      <c r="J112" s="878"/>
      <c r="K112" s="878"/>
      <c r="L112" s="878"/>
      <c r="M112" s="878"/>
      <c r="N112" s="87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13"/>
      <c r="K122" s="813"/>
      <c r="L122" s="813"/>
      <c r="M122" s="813"/>
      <c r="N122" s="814"/>
    </row>
    <row r="123" spans="2:14" ht="15" thickBot="1">
      <c r="B123" s="270" t="s">
        <v>2327</v>
      </c>
      <c r="C123" s="402"/>
      <c r="D123" s="402"/>
      <c r="E123" s="63"/>
      <c r="F123" s="63"/>
      <c r="G123" s="63"/>
      <c r="H123" s="63"/>
      <c r="I123" s="63"/>
      <c r="J123" s="815"/>
      <c r="K123" s="815"/>
      <c r="L123" s="815"/>
      <c r="M123" s="815"/>
      <c r="N123" s="81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1687</v>
      </c>
      <c r="B36" s="849" t="str">
        <f>VLOOKUP(A36,EQUIPOS!A6:D154,3,FALSE)</f>
        <v>Derretidora de asfalto (crafco o similar)</v>
      </c>
      <c r="C36" s="850"/>
      <c r="D36" s="850"/>
      <c r="E36" s="850"/>
      <c r="F36" s="850"/>
      <c r="G36" s="850"/>
      <c r="H36" s="851"/>
      <c r="I36" s="276"/>
      <c r="J36" s="277"/>
      <c r="K36" s="278">
        <f>VLOOKUP(A36,EQUIPOS!A6:D163,4,FALSE)</f>
        <v>1400</v>
      </c>
      <c r="L36" s="279"/>
      <c r="M36" s="280">
        <v>60</v>
      </c>
      <c r="N36" s="281">
        <f t="shared" ref="N36:N39" si="0">K36/M36</f>
        <v>23.333333333333332</v>
      </c>
    </row>
    <row r="37" spans="1:14">
      <c r="A37" s="119" t="s">
        <v>324</v>
      </c>
      <c r="B37" s="849" t="str">
        <f>VLOOKUP(A37,EQUIPOS!A7:D154,3,FALSE)</f>
        <v xml:space="preserve">Ruteadora </v>
      </c>
      <c r="C37" s="850"/>
      <c r="D37" s="850"/>
      <c r="E37" s="850"/>
      <c r="F37" s="850"/>
      <c r="G37" s="850"/>
      <c r="H37" s="851"/>
      <c r="I37" s="276"/>
      <c r="J37" s="277"/>
      <c r="K37" s="278">
        <f>VLOOKUP(A37,EQUIPOS!A7:D164,4,FALSE)</f>
        <v>2500</v>
      </c>
      <c r="L37" s="279"/>
      <c r="M37" s="280">
        <v>60</v>
      </c>
      <c r="N37" s="281">
        <f t="shared" si="0"/>
        <v>41.666666666666664</v>
      </c>
    </row>
    <row r="38" spans="1:14">
      <c r="A38" t="s">
        <v>176</v>
      </c>
      <c r="B38" s="849" t="str">
        <f>VLOOKUP(A38,EQUIPOS!A8:D154,3,FALSE)</f>
        <v xml:space="preserve">Compresor (barrido y soplado)
</v>
      </c>
      <c r="C38" s="850"/>
      <c r="D38" s="850"/>
      <c r="E38" s="850"/>
      <c r="F38" s="850"/>
      <c r="G38" s="850"/>
      <c r="H38" s="851"/>
      <c r="I38" s="276"/>
      <c r="J38" s="277"/>
      <c r="K38" s="278">
        <f>VLOOKUP(A38,EQUIPOS!A8:D165,4,FALSE)</f>
        <v>50000</v>
      </c>
      <c r="L38" s="279"/>
      <c r="M38" s="280">
        <v>60</v>
      </c>
      <c r="N38" s="281">
        <f t="shared" si="0"/>
        <v>833.33333333333337</v>
      </c>
    </row>
    <row r="39" spans="1:14">
      <c r="A39" t="s">
        <v>138</v>
      </c>
      <c r="B39" s="849" t="str">
        <f>VLOOKUP(A39,EQUIPOS!A9:D154,3,FALSE)</f>
        <v>Camioneta D-300</v>
      </c>
      <c r="C39" s="850"/>
      <c r="D39" s="850"/>
      <c r="E39" s="850"/>
      <c r="F39" s="850"/>
      <c r="G39" s="850"/>
      <c r="H39" s="851"/>
      <c r="I39" s="276"/>
      <c r="J39" s="277"/>
      <c r="K39" s="278">
        <f>VLOOKUP(A39,EQUIPOS!A9:D166,4,FALSE)</f>
        <v>48000</v>
      </c>
      <c r="L39" s="279"/>
      <c r="M39" s="280">
        <v>60</v>
      </c>
      <c r="N39" s="281">
        <f t="shared" si="0"/>
        <v>800</v>
      </c>
    </row>
    <row r="40" spans="1:14">
      <c r="B40" s="849"/>
      <c r="C40" s="850"/>
      <c r="D40" s="850"/>
      <c r="E40" s="850"/>
      <c r="F40" s="850"/>
      <c r="G40" s="850"/>
      <c r="H40" s="851"/>
      <c r="I40" s="276"/>
      <c r="J40" s="277"/>
      <c r="K40" s="278"/>
      <c r="L40" s="279"/>
      <c r="M40" s="280"/>
      <c r="N40" s="281"/>
    </row>
    <row r="41" spans="1:14">
      <c r="B41" s="849"/>
      <c r="C41" s="850"/>
      <c r="D41" s="850"/>
      <c r="E41" s="850"/>
      <c r="F41" s="850"/>
      <c r="G41" s="850"/>
      <c r="H41" s="851"/>
      <c r="I41" s="276"/>
      <c r="J41" s="277"/>
      <c r="K41" s="278"/>
      <c r="L41" s="279"/>
      <c r="M41" s="280"/>
      <c r="N41" s="281"/>
    </row>
    <row r="42" spans="1:14">
      <c r="B42" s="849"/>
      <c r="C42" s="850"/>
      <c r="D42" s="850"/>
      <c r="E42" s="850"/>
      <c r="F42" s="850"/>
      <c r="G42" s="850"/>
      <c r="H42" s="851"/>
      <c r="I42" s="276"/>
      <c r="J42" s="277"/>
      <c r="K42" s="278"/>
      <c r="L42" s="279"/>
      <c r="M42" s="280"/>
      <c r="N42" s="281"/>
    </row>
    <row r="43" spans="1:14">
      <c r="B43" s="849"/>
      <c r="C43" s="850"/>
      <c r="D43" s="850"/>
      <c r="E43" s="850"/>
      <c r="F43" s="850"/>
      <c r="G43" s="850"/>
      <c r="H43" s="851"/>
      <c r="I43" s="276"/>
      <c r="J43" s="277"/>
      <c r="K43" s="278"/>
      <c r="L43" s="279"/>
      <c r="M43" s="280"/>
      <c r="N43" s="281"/>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0.05</v>
      </c>
      <c r="N46" s="353">
        <f>N84*M46</f>
        <v>21.278002169208335</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1719.6113355025418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40400</v>
      </c>
      <c r="N53" s="281">
        <f t="shared" ref="N53:N54" si="1">K53*M53</f>
        <v>282.8</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3235</v>
      </c>
      <c r="N54" s="281">
        <f t="shared" si="1"/>
        <v>388.2</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31"/>
      <c r="C61" s="832"/>
      <c r="D61" s="832"/>
      <c r="E61" s="832"/>
      <c r="F61" s="832"/>
      <c r="G61" s="832"/>
      <c r="H61" s="832"/>
      <c r="I61" s="833"/>
      <c r="J61" s="48"/>
      <c r="K61" s="50"/>
      <c r="L61" s="834"/>
      <c r="M61" s="835"/>
      <c r="N61" s="51"/>
    </row>
    <row r="62" spans="1:14" ht="15" thickBot="1">
      <c r="B62" s="836" t="s">
        <v>1037</v>
      </c>
      <c r="C62" s="837"/>
      <c r="D62" s="837"/>
      <c r="E62" s="837"/>
      <c r="F62" s="837"/>
      <c r="G62" s="837"/>
      <c r="H62" s="837"/>
      <c r="I62" s="837"/>
      <c r="J62" s="837"/>
      <c r="K62" s="837"/>
      <c r="L62" s="837"/>
      <c r="M62" s="838"/>
      <c r="N62" s="403">
        <f>SUM(N53:N61)</f>
        <v>671</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39" t="s">
        <v>1045</v>
      </c>
      <c r="M66" s="812"/>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40">
        <f>VLOOKUP(A67,TRANSPORTE!A6:D120,4,FALSE)</f>
        <v>1350</v>
      </c>
      <c r="M67" s="841"/>
      <c r="N67" s="296">
        <f>L67*K67</f>
        <v>9.4500000000000011</v>
      </c>
    </row>
    <row r="68" spans="1:15">
      <c r="B68" s="52"/>
      <c r="C68" s="53"/>
      <c r="D68" s="53"/>
      <c r="E68" s="53"/>
      <c r="F68" s="53"/>
      <c r="G68" s="53"/>
      <c r="H68" s="320"/>
      <c r="I68" s="288"/>
      <c r="J68" s="295"/>
      <c r="K68" s="288"/>
      <c r="L68" s="840"/>
      <c r="M68" s="841"/>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25"/>
      <c r="M72" s="826"/>
      <c r="N72" s="133"/>
    </row>
    <row r="73" spans="1:15" ht="15" thickBot="1">
      <c r="B73" s="842" t="s">
        <v>1037</v>
      </c>
      <c r="C73" s="843"/>
      <c r="D73" s="843"/>
      <c r="E73" s="843"/>
      <c r="F73" s="843"/>
      <c r="G73" s="843"/>
      <c r="H73" s="843"/>
      <c r="I73" s="843"/>
      <c r="J73" s="843"/>
      <c r="K73" s="843"/>
      <c r="L73" s="843"/>
      <c r="M73" s="844"/>
      <c r="N73" s="110">
        <f>N67+N68+N69+N70+N71</f>
        <v>9.4500000000000011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62" t="s">
        <v>1047</v>
      </c>
      <c r="C77" s="863"/>
      <c r="D77" s="863"/>
      <c r="E77" s="863"/>
      <c r="F77" s="863"/>
      <c r="G77" s="863"/>
      <c r="H77" s="863"/>
      <c r="I77" s="79" t="s">
        <v>1048</v>
      </c>
      <c r="J77" s="81" t="s">
        <v>1494</v>
      </c>
      <c r="K77" s="80" t="s">
        <v>1050</v>
      </c>
      <c r="L77" s="864" t="s">
        <v>1034</v>
      </c>
      <c r="M77" s="865"/>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23"/>
      <c r="C83" s="824"/>
      <c r="D83" s="824"/>
      <c r="E83" s="824"/>
      <c r="F83" s="824"/>
      <c r="G83" s="824"/>
      <c r="H83" s="824"/>
      <c r="I83" s="132"/>
      <c r="J83" s="132"/>
      <c r="K83" s="132"/>
      <c r="L83" s="924"/>
      <c r="M83" s="924"/>
      <c r="N83" s="51"/>
    </row>
    <row r="84" spans="1:14" ht="15" thickBot="1">
      <c r="B84" s="842" t="s">
        <v>1037</v>
      </c>
      <c r="C84" s="843"/>
      <c r="D84" s="843"/>
      <c r="E84" s="843"/>
      <c r="F84" s="843"/>
      <c r="G84" s="843"/>
      <c r="H84" s="843"/>
      <c r="I84" s="843"/>
      <c r="J84" s="843"/>
      <c r="K84" s="843"/>
      <c r="L84" s="843"/>
      <c r="M84" s="844"/>
      <c r="N84" s="310">
        <f>SUM(N78:N83)</f>
        <v>425.56004338416665</v>
      </c>
    </row>
    <row r="85" spans="1:14" ht="15" thickBot="1">
      <c r="B85" s="39"/>
      <c r="C85" s="40"/>
      <c r="D85" s="40"/>
      <c r="E85" s="40"/>
      <c r="F85" s="40"/>
      <c r="G85" s="40"/>
      <c r="H85" s="40"/>
      <c r="I85" s="40"/>
      <c r="J85" s="40"/>
      <c r="K85" s="40"/>
      <c r="L85" s="40"/>
      <c r="M85" s="40"/>
      <c r="N85" s="41"/>
    </row>
    <row r="86" spans="1:14" ht="15" thickBot="1">
      <c r="B86" s="836" t="s">
        <v>1051</v>
      </c>
      <c r="C86" s="837"/>
      <c r="D86" s="837"/>
      <c r="E86" s="837"/>
      <c r="F86" s="837"/>
      <c r="G86" s="837"/>
      <c r="H86" s="837"/>
      <c r="I86" s="837"/>
      <c r="J86" s="837"/>
      <c r="K86" s="837"/>
      <c r="L86" s="837"/>
      <c r="M86" s="838"/>
      <c r="N86" s="105">
        <f>N48+N62+N73+N84</f>
        <v>2825.621378886708</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27" t="s">
        <v>1053</v>
      </c>
      <c r="C90" s="828"/>
      <c r="D90" s="828"/>
      <c r="E90" s="828"/>
      <c r="F90" s="828"/>
      <c r="G90" s="828"/>
      <c r="H90" s="828"/>
      <c r="I90" s="323"/>
      <c r="J90" s="343"/>
      <c r="K90" s="311" t="s">
        <v>1054</v>
      </c>
      <c r="L90" s="866" t="s">
        <v>1055</v>
      </c>
      <c r="M90" s="867"/>
      <c r="N90" s="312"/>
    </row>
    <row r="91" spans="1:14">
      <c r="B91" s="868" t="s">
        <v>1056</v>
      </c>
      <c r="C91" s="869"/>
      <c r="D91" s="869"/>
      <c r="E91" s="869"/>
      <c r="F91" s="869"/>
      <c r="G91" s="869"/>
      <c r="H91" s="869"/>
      <c r="I91" s="93"/>
      <c r="J91" s="94"/>
      <c r="K91" s="313">
        <v>0.2</v>
      </c>
      <c r="L91" s="870">
        <f>N86*K91</f>
        <v>565.12427577734161</v>
      </c>
      <c r="M91" s="871"/>
      <c r="N91" s="57"/>
    </row>
    <row r="92" spans="1:14">
      <c r="B92" s="95" t="s">
        <v>1057</v>
      </c>
      <c r="C92" s="96"/>
      <c r="D92" s="96"/>
      <c r="E92" s="96"/>
      <c r="F92" s="96"/>
      <c r="G92" s="96"/>
      <c r="H92" s="96"/>
      <c r="I92" s="93"/>
      <c r="J92" s="94"/>
      <c r="K92" s="313">
        <v>0.05</v>
      </c>
      <c r="L92" s="870">
        <f>N86*K92</f>
        <v>141.2810689443354</v>
      </c>
      <c r="M92" s="871"/>
      <c r="N92" s="57"/>
    </row>
    <row r="93" spans="1:14" ht="15" thickBot="1">
      <c r="B93" s="97" t="s">
        <v>1058</v>
      </c>
      <c r="C93" s="98"/>
      <c r="D93" s="98"/>
      <c r="E93" s="98"/>
      <c r="F93" s="98"/>
      <c r="G93" s="98"/>
      <c r="H93" s="98"/>
      <c r="I93" s="99"/>
      <c r="J93" s="100"/>
      <c r="K93" s="314">
        <v>0.05</v>
      </c>
      <c r="L93" s="872">
        <f>N86*K93</f>
        <v>141.2810689443354</v>
      </c>
      <c r="M93" s="873"/>
      <c r="N93" s="57"/>
    </row>
    <row r="94" spans="1:14" ht="15" thickBot="1">
      <c r="B94" s="836" t="s">
        <v>1037</v>
      </c>
      <c r="C94" s="837"/>
      <c r="D94" s="837"/>
      <c r="E94" s="837"/>
      <c r="F94" s="837"/>
      <c r="G94" s="837"/>
      <c r="H94" s="837"/>
      <c r="I94" s="837"/>
      <c r="J94" s="837"/>
      <c r="K94" s="837"/>
      <c r="L94" s="837"/>
      <c r="M94" s="838"/>
      <c r="N94" s="58">
        <f>L91+L92+L93</f>
        <v>847.68641366601241</v>
      </c>
    </row>
    <row r="95" spans="1:14" ht="15" thickBot="1">
      <c r="B95" s="39"/>
      <c r="C95" s="40"/>
      <c r="D95" s="40"/>
      <c r="E95" s="40"/>
      <c r="F95" s="40"/>
      <c r="G95" s="40"/>
      <c r="H95" s="40"/>
      <c r="I95" s="40"/>
      <c r="J95" s="40"/>
      <c r="K95" s="40"/>
      <c r="L95" s="40"/>
      <c r="M95" s="40"/>
      <c r="N95" s="41"/>
    </row>
    <row r="96" spans="1:14" ht="15" thickBot="1">
      <c r="A96" t="s">
        <v>2122</v>
      </c>
      <c r="B96" s="836" t="s">
        <v>1059</v>
      </c>
      <c r="C96" s="837"/>
      <c r="D96" s="837"/>
      <c r="E96" s="837"/>
      <c r="F96" s="837"/>
      <c r="G96" s="837"/>
      <c r="H96" s="837"/>
      <c r="I96" s="837"/>
      <c r="J96" s="837"/>
      <c r="K96" s="837"/>
      <c r="L96" s="837"/>
      <c r="M96" s="838"/>
      <c r="N96" s="196">
        <f>N86+N94</f>
        <v>3673.3077925527205</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74" t="s">
        <v>2324</v>
      </c>
      <c r="C113" s="875"/>
      <c r="D113" s="875"/>
      <c r="E113" s="875"/>
      <c r="F113" s="875"/>
      <c r="G113" s="875"/>
      <c r="H113" s="875"/>
      <c r="I113" s="875"/>
      <c r="J113" s="875"/>
      <c r="K113" s="875"/>
      <c r="L113" s="875"/>
      <c r="M113" s="875"/>
      <c r="N113" s="876"/>
    </row>
    <row r="114" spans="2:14" ht="15" customHeight="1">
      <c r="B114" s="874"/>
      <c r="C114" s="875"/>
      <c r="D114" s="875"/>
      <c r="E114" s="875"/>
      <c r="F114" s="875"/>
      <c r="G114" s="875"/>
      <c r="H114" s="875"/>
      <c r="I114" s="875"/>
      <c r="J114" s="875"/>
      <c r="K114" s="875"/>
      <c r="L114" s="875"/>
      <c r="M114" s="875"/>
      <c r="N114" s="876"/>
    </row>
    <row r="115" spans="2:14" ht="30" customHeight="1">
      <c r="B115" s="877" t="s">
        <v>2325</v>
      </c>
      <c r="C115" s="878"/>
      <c r="D115" s="878"/>
      <c r="E115" s="878"/>
      <c r="F115" s="878"/>
      <c r="G115" s="878"/>
      <c r="H115" s="878"/>
      <c r="I115" s="878"/>
      <c r="J115" s="878"/>
      <c r="K115" s="878"/>
      <c r="L115" s="878"/>
      <c r="M115" s="878"/>
      <c r="N115" s="879"/>
    </row>
    <row r="116" spans="2:14">
      <c r="B116" s="877"/>
      <c r="C116" s="878"/>
      <c r="D116" s="878"/>
      <c r="E116" s="878"/>
      <c r="F116" s="878"/>
      <c r="G116" s="878"/>
      <c r="H116" s="878"/>
      <c r="I116" s="878"/>
      <c r="J116" s="878"/>
      <c r="K116" s="878"/>
      <c r="L116" s="878"/>
      <c r="M116" s="878"/>
      <c r="N116" s="879"/>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13"/>
      <c r="K126" s="813"/>
      <c r="L126" s="813"/>
      <c r="M126" s="813"/>
      <c r="N126" s="814"/>
    </row>
    <row r="127" spans="2:14" ht="15" thickBot="1">
      <c r="B127" s="270" t="s">
        <v>2327</v>
      </c>
      <c r="C127" s="402"/>
      <c r="D127" s="402"/>
      <c r="E127" s="63"/>
      <c r="F127" s="63"/>
      <c r="G127" s="63"/>
      <c r="H127" s="63"/>
      <c r="I127" s="63"/>
      <c r="J127" s="815"/>
      <c r="K127" s="815"/>
      <c r="L127" s="815"/>
      <c r="M127" s="815"/>
      <c r="N127" s="81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112</v>
      </c>
      <c r="B36" s="849" t="str">
        <f>VLOOKUP(A36,EQUIPOS!A6:D154,3,FALSE)</f>
        <v xml:space="preserve">Aspersor manual
</v>
      </c>
      <c r="C36" s="850"/>
      <c r="D36" s="850"/>
      <c r="E36" s="850"/>
      <c r="F36" s="850"/>
      <c r="G36" s="850"/>
      <c r="H36" s="851"/>
      <c r="I36" s="276"/>
      <c r="J36" s="277"/>
      <c r="K36" s="278">
        <f>VLOOKUP(A36,EQUIPOS!A6:D163,4,FALSE)</f>
        <v>3500</v>
      </c>
      <c r="L36" s="279"/>
      <c r="M36" s="280">
        <v>6.25</v>
      </c>
      <c r="N36" s="281">
        <f t="shared" ref="N36:N41" si="0">K36/M36</f>
        <v>560</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v>
      </c>
      <c r="N37" s="281">
        <f t="shared" si="0"/>
        <v>1000</v>
      </c>
    </row>
    <row r="38" spans="1:14">
      <c r="A38" t="s">
        <v>184</v>
      </c>
      <c r="B38" s="849" t="str">
        <f>VLOOKUP(A38,EQUIPOS!A8:D154,3,FALSE)</f>
        <v>Cortadora de pavimento, Máxima profundidad de corte: 160 mm. Capacidad de disco: desde 12´´ hasta 18´´ de diámetro. Peso operacional: 135 kg, 13.5 hp de potencia</v>
      </c>
      <c r="C38" s="850"/>
      <c r="D38" s="850"/>
      <c r="E38" s="850"/>
      <c r="F38" s="850"/>
      <c r="G38" s="850"/>
      <c r="H38" s="851"/>
      <c r="I38" s="276"/>
      <c r="J38" s="277"/>
      <c r="K38" s="278">
        <f>VLOOKUP(A38,EQUIPOS!A8:D165,4,FALSE)</f>
        <v>33768</v>
      </c>
      <c r="L38" s="279"/>
      <c r="M38" s="280">
        <v>3.75</v>
      </c>
      <c r="N38" s="281">
        <f t="shared" si="0"/>
        <v>9004.7999999999993</v>
      </c>
    </row>
    <row r="39" spans="1:14">
      <c r="A39" t="s">
        <v>228</v>
      </c>
      <c r="B39" s="849" t="str">
        <f>VLOOKUP(A39,EQUIPOS!A9:D154,3,FALSE)</f>
        <v xml:space="preserve">Formaleta metálica (concreto hidráulico)
</v>
      </c>
      <c r="C39" s="850"/>
      <c r="D39" s="850"/>
      <c r="E39" s="850"/>
      <c r="F39" s="850"/>
      <c r="G39" s="850"/>
      <c r="H39" s="851"/>
      <c r="I39" s="276"/>
      <c r="J39" s="277"/>
      <c r="K39" s="278">
        <f>VLOOKUP(A39,EQUIPOS!A9:D166,4,FALSE)</f>
        <v>4500</v>
      </c>
      <c r="L39" s="279"/>
      <c r="M39" s="280">
        <v>6.25</v>
      </c>
      <c r="N39" s="281">
        <f t="shared" si="0"/>
        <v>720</v>
      </c>
    </row>
    <row r="40" spans="1:14">
      <c r="A40" t="s">
        <v>301</v>
      </c>
      <c r="B40" s="849" t="str">
        <f>VLOOKUP(A40,EQUIPOS!A10:D154,3,FALSE)</f>
        <v>Regla vibratoria, de longitud de 3 a 5 m, motor de 3600 rpm, potencia 6 HP</v>
      </c>
      <c r="C40" s="850"/>
      <c r="D40" s="850"/>
      <c r="E40" s="850"/>
      <c r="F40" s="850"/>
      <c r="G40" s="850"/>
      <c r="H40" s="851"/>
      <c r="I40" s="276"/>
      <c r="J40" s="277"/>
      <c r="K40" s="278">
        <f>VLOOKUP(A40,EQUIPOS!A10:D167,4,FALSE)</f>
        <v>11305</v>
      </c>
      <c r="L40" s="279"/>
      <c r="M40" s="280">
        <v>6.25</v>
      </c>
      <c r="N40" s="281">
        <f t="shared" si="0"/>
        <v>1808.8</v>
      </c>
    </row>
    <row r="41" spans="1:14">
      <c r="A41" t="s">
        <v>363</v>
      </c>
      <c r="B41" s="849" t="str">
        <f>VLOOKUP(A41,EQUIPOS!A11:D155,3,FALSE)</f>
        <v>Vibrador de concreto, Motor de 3 hp a 18.000 rpm Mangueras de 4 mt</v>
      </c>
      <c r="C41" s="850"/>
      <c r="D41" s="850"/>
      <c r="E41" s="850"/>
      <c r="F41" s="850"/>
      <c r="G41" s="850"/>
      <c r="H41" s="851"/>
      <c r="I41" s="276"/>
      <c r="J41" s="277"/>
      <c r="K41" s="278">
        <f>VLOOKUP(A41,EQUIPOS!A11:D168,4,FALSE)</f>
        <v>5000</v>
      </c>
      <c r="L41" s="279"/>
      <c r="M41" s="280">
        <v>6.25</v>
      </c>
      <c r="N41" s="281">
        <f t="shared" si="0"/>
        <v>800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N83*M46</f>
        <v>919.20969370980004</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14812.809693709798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4800</v>
      </c>
      <c r="N53" s="281">
        <f>K53*M53</f>
        <v>29444.444444444442</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4540</v>
      </c>
      <c r="N54" s="281">
        <f>K54*M54</f>
        <v>1681.4814814814818</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1900</v>
      </c>
      <c r="N55" s="281">
        <f>K55*M55</f>
        <v>2111.1111111111113</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4600</v>
      </c>
      <c r="N56" s="281">
        <f>K56*M56</f>
        <v>5111.1111111111113</v>
      </c>
    </row>
    <row r="57" spans="1:14">
      <c r="A57" s="150" t="s">
        <v>849</v>
      </c>
      <c r="B57" s="831" t="str">
        <f>VLOOKUP(A57,MATERIALES!A7:D373,3,FALSE)</f>
        <v>Antisol blanco (presentación 20 kg)</v>
      </c>
      <c r="C57" s="832" t="e">
        <f>VLOOKUP(B57,MATERIALES!B7:G373,3,FALSE)</f>
        <v>#N/A</v>
      </c>
      <c r="D57" s="832" t="e">
        <f>VLOOKUP(C57,MATERIALES!C7:H373,3,FALSE)</f>
        <v>#N/A</v>
      </c>
      <c r="E57" s="832" t="e">
        <f>VLOOKUP(D57,MATERIALES!D7:I373,3,FALSE)</f>
        <v>#N/A</v>
      </c>
      <c r="F57" s="832" t="e">
        <f>VLOOKUP(E57,MATERIALES!G7:J373,3,FALSE)</f>
        <v>#N/A</v>
      </c>
      <c r="G57" s="832" t="e">
        <f>VLOOKUP(F57,MATERIALES!H7:K373,3,FALSE)</f>
        <v>#N/A</v>
      </c>
      <c r="H57" s="832" t="e">
        <f>VLOOKUP(G57,MATERIALES!I7:L373,3,FALSE)</f>
        <v>#N/A</v>
      </c>
      <c r="I57" s="832" t="e">
        <f>VLOOKUP(H57,MATERIALES!J7:M373,3,FALSE)</f>
        <v>#N/A</v>
      </c>
      <c r="J57" s="320" t="str">
        <f>VLOOKUP(A57,MATERIALES!A11:D649,2,FALSE)</f>
        <v>kg</v>
      </c>
      <c r="K57" s="50">
        <v>1.1200000000000001</v>
      </c>
      <c r="L57" s="840">
        <f>VLOOKUP(A57,MATERIALES!A4:D373,4,FALSE)</f>
        <v>5870</v>
      </c>
      <c r="M57" s="841"/>
      <c r="N57" s="281">
        <f>K57*L57</f>
        <v>6574.4000000000005</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470000</v>
      </c>
      <c r="N58" s="281">
        <f>K58*M58</f>
        <v>474700</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36" t="s">
        <v>1037</v>
      </c>
      <c r="C61" s="837"/>
      <c r="D61" s="837"/>
      <c r="E61" s="837"/>
      <c r="F61" s="837"/>
      <c r="G61" s="837"/>
      <c r="H61" s="837"/>
      <c r="I61" s="837"/>
      <c r="J61" s="837"/>
      <c r="K61" s="837"/>
      <c r="L61" s="837"/>
      <c r="M61" s="838"/>
      <c r="N61" s="403">
        <f>SUM(N53:N60)</f>
        <v>519622.54814814817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9" t="s">
        <v>1045</v>
      </c>
      <c r="M65" s="81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40">
        <f>VLOOKUP(A66,TRANSPORTE!A5:D117,4,FALSE)</f>
        <v>1400</v>
      </c>
      <c r="M66" s="841"/>
      <c r="N66" s="296">
        <f>K66*L66</f>
        <v>1414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25"/>
      <c r="M71" s="826"/>
      <c r="N71" s="133"/>
    </row>
    <row r="72" spans="1:15" ht="15" thickBot="1">
      <c r="B72" s="842" t="s">
        <v>1037</v>
      </c>
      <c r="C72" s="843"/>
      <c r="D72" s="843"/>
      <c r="E72" s="843"/>
      <c r="F72" s="843"/>
      <c r="G72" s="843"/>
      <c r="H72" s="843"/>
      <c r="I72" s="843"/>
      <c r="J72" s="843"/>
      <c r="K72" s="843"/>
      <c r="L72" s="843"/>
      <c r="M72" s="844"/>
      <c r="N72" s="110">
        <f>N66+N67+N68+N69+N70</f>
        <v>1414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23"/>
      <c r="C82" s="824"/>
      <c r="D82" s="824"/>
      <c r="E82" s="824"/>
      <c r="F82" s="824"/>
      <c r="G82" s="824"/>
      <c r="H82" s="824"/>
      <c r="I82" s="132"/>
      <c r="J82" s="132"/>
      <c r="K82" s="132"/>
      <c r="L82" s="924"/>
      <c r="M82" s="924"/>
      <c r="N82" s="133"/>
    </row>
    <row r="83" spans="1:14" ht="15" thickBot="1">
      <c r="B83" s="842" t="s">
        <v>1037</v>
      </c>
      <c r="C83" s="843"/>
      <c r="D83" s="843"/>
      <c r="E83" s="843"/>
      <c r="F83" s="843"/>
      <c r="G83" s="843"/>
      <c r="H83" s="843"/>
      <c r="I83" s="843"/>
      <c r="J83" s="843"/>
      <c r="K83" s="843"/>
      <c r="L83" s="843"/>
      <c r="M83" s="844"/>
      <c r="N83" s="469">
        <f>SUM(N77:N82)</f>
        <v>9192.0969370980001</v>
      </c>
    </row>
    <row r="84" spans="1:14" ht="15" thickBot="1">
      <c r="B84" s="39"/>
      <c r="C84" s="40"/>
      <c r="D84" s="40"/>
      <c r="E84" s="40"/>
      <c r="F84" s="40"/>
      <c r="G84" s="40"/>
      <c r="H84" s="40"/>
      <c r="I84" s="40"/>
      <c r="J84" s="40"/>
      <c r="K84" s="40"/>
      <c r="L84" s="40"/>
      <c r="M84" s="40"/>
      <c r="N84" s="41"/>
    </row>
    <row r="85" spans="1:14" ht="15" thickBot="1">
      <c r="B85" s="836" t="s">
        <v>1051</v>
      </c>
      <c r="C85" s="837"/>
      <c r="D85" s="837"/>
      <c r="E85" s="837"/>
      <c r="F85" s="837"/>
      <c r="G85" s="837"/>
      <c r="H85" s="837"/>
      <c r="I85" s="837"/>
      <c r="J85" s="837"/>
      <c r="K85" s="837"/>
      <c r="L85" s="837"/>
      <c r="M85" s="838"/>
      <c r="N85" s="105">
        <f>N48+N61+N72+N83</f>
        <v>545041.4547789559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7" t="s">
        <v>1053</v>
      </c>
      <c r="C89" s="828"/>
      <c r="D89" s="828"/>
      <c r="E89" s="828"/>
      <c r="F89" s="828"/>
      <c r="G89" s="828"/>
      <c r="H89" s="828"/>
      <c r="I89" s="323"/>
      <c r="J89" s="343"/>
      <c r="K89" s="311" t="s">
        <v>1054</v>
      </c>
      <c r="L89" s="866" t="s">
        <v>1055</v>
      </c>
      <c r="M89" s="867"/>
      <c r="N89" s="312"/>
    </row>
    <row r="90" spans="1:14">
      <c r="B90" s="868" t="s">
        <v>1056</v>
      </c>
      <c r="C90" s="869"/>
      <c r="D90" s="869"/>
      <c r="E90" s="869"/>
      <c r="F90" s="869"/>
      <c r="G90" s="869"/>
      <c r="H90" s="869"/>
      <c r="I90" s="93"/>
      <c r="J90" s="94"/>
      <c r="K90" s="313">
        <v>0.2</v>
      </c>
      <c r="L90" s="870">
        <f>N85*K90</f>
        <v>109008.29095579119</v>
      </c>
      <c r="M90" s="871"/>
      <c r="N90" s="57"/>
    </row>
    <row r="91" spans="1:14">
      <c r="B91" s="95" t="s">
        <v>1057</v>
      </c>
      <c r="C91" s="96"/>
      <c r="D91" s="96"/>
      <c r="E91" s="96"/>
      <c r="F91" s="96"/>
      <c r="G91" s="96"/>
      <c r="H91" s="96"/>
      <c r="I91" s="93"/>
      <c r="J91" s="94"/>
      <c r="K91" s="313">
        <v>0.05</v>
      </c>
      <c r="L91" s="870">
        <f>N85*K91</f>
        <v>27252.072738947798</v>
      </c>
      <c r="M91" s="871"/>
      <c r="N91" s="57"/>
    </row>
    <row r="92" spans="1:14" ht="15" thickBot="1">
      <c r="B92" s="97" t="s">
        <v>1058</v>
      </c>
      <c r="C92" s="98"/>
      <c r="D92" s="98"/>
      <c r="E92" s="98"/>
      <c r="F92" s="98"/>
      <c r="G92" s="98"/>
      <c r="H92" s="98"/>
      <c r="I92" s="99"/>
      <c r="J92" s="100"/>
      <c r="K92" s="314">
        <v>0.05</v>
      </c>
      <c r="L92" s="872">
        <f>N85*K92</f>
        <v>27252.072738947798</v>
      </c>
      <c r="M92" s="873"/>
      <c r="N92" s="57"/>
    </row>
    <row r="93" spans="1:14" ht="15" thickBot="1">
      <c r="B93" s="836" t="s">
        <v>1037</v>
      </c>
      <c r="C93" s="837"/>
      <c r="D93" s="837"/>
      <c r="E93" s="837"/>
      <c r="F93" s="837"/>
      <c r="G93" s="837"/>
      <c r="H93" s="837"/>
      <c r="I93" s="837"/>
      <c r="J93" s="837"/>
      <c r="K93" s="837"/>
      <c r="L93" s="837"/>
      <c r="M93" s="838"/>
      <c r="N93" s="58">
        <f>L90+L91+L92</f>
        <v>163512.43643368682</v>
      </c>
    </row>
    <row r="94" spans="1:14" ht="15" thickBot="1">
      <c r="B94" s="39"/>
      <c r="C94" s="40"/>
      <c r="D94" s="40"/>
      <c r="E94" s="40"/>
      <c r="F94" s="40"/>
      <c r="G94" s="40"/>
      <c r="H94" s="40"/>
      <c r="I94" s="40"/>
      <c r="J94" s="40"/>
      <c r="K94" s="40"/>
      <c r="L94" s="40"/>
      <c r="M94" s="40"/>
      <c r="N94" s="41"/>
    </row>
    <row r="95" spans="1:14" ht="15" thickBot="1">
      <c r="A95" t="s">
        <v>2122</v>
      </c>
      <c r="B95" s="836" t="s">
        <v>1059</v>
      </c>
      <c r="C95" s="837"/>
      <c r="D95" s="837"/>
      <c r="E95" s="837"/>
      <c r="F95" s="837"/>
      <c r="G95" s="837"/>
      <c r="H95" s="837"/>
      <c r="I95" s="837"/>
      <c r="J95" s="837"/>
      <c r="K95" s="837"/>
      <c r="L95" s="837"/>
      <c r="M95" s="838"/>
      <c r="N95" s="196">
        <f>N85+N93</f>
        <v>708553.89121264266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74" t="s">
        <v>2324</v>
      </c>
      <c r="C112" s="875"/>
      <c r="D112" s="875"/>
      <c r="E112" s="875"/>
      <c r="F112" s="875"/>
      <c r="G112" s="875"/>
      <c r="H112" s="875"/>
      <c r="I112" s="875"/>
      <c r="J112" s="875"/>
      <c r="K112" s="875"/>
      <c r="L112" s="875"/>
      <c r="M112" s="875"/>
      <c r="N112" s="876"/>
    </row>
    <row r="113" spans="2:14" ht="15" customHeight="1">
      <c r="B113" s="874"/>
      <c r="C113" s="875"/>
      <c r="D113" s="875"/>
      <c r="E113" s="875"/>
      <c r="F113" s="875"/>
      <c r="G113" s="875"/>
      <c r="H113" s="875"/>
      <c r="I113" s="875"/>
      <c r="J113" s="875"/>
      <c r="K113" s="875"/>
      <c r="L113" s="875"/>
      <c r="M113" s="875"/>
      <c r="N113" s="876"/>
    </row>
    <row r="114" spans="2:14" ht="30" customHeight="1">
      <c r="B114" s="877" t="s">
        <v>2325</v>
      </c>
      <c r="C114" s="878"/>
      <c r="D114" s="878"/>
      <c r="E114" s="878"/>
      <c r="F114" s="878"/>
      <c r="G114" s="878"/>
      <c r="H114" s="878"/>
      <c r="I114" s="878"/>
      <c r="J114" s="878"/>
      <c r="K114" s="878"/>
      <c r="L114" s="878"/>
      <c r="M114" s="878"/>
      <c r="N114" s="879"/>
    </row>
    <row r="115" spans="2:14">
      <c r="B115" s="877"/>
      <c r="C115" s="878"/>
      <c r="D115" s="878"/>
      <c r="E115" s="878"/>
      <c r="F115" s="878"/>
      <c r="G115" s="878"/>
      <c r="H115" s="878"/>
      <c r="I115" s="878"/>
      <c r="J115" s="878"/>
      <c r="K115" s="878"/>
      <c r="L115" s="878"/>
      <c r="M115" s="878"/>
      <c r="N115" s="87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13"/>
      <c r="K125" s="813"/>
      <c r="L125" s="813"/>
      <c r="M125" s="813"/>
      <c r="N125" s="814"/>
    </row>
    <row r="126" spans="2:14" ht="15.75" customHeight="1" thickBot="1">
      <c r="B126" s="270" t="s">
        <v>2327</v>
      </c>
      <c r="C126" s="402"/>
      <c r="D126" s="402"/>
      <c r="E126" s="63"/>
      <c r="F126" s="63"/>
      <c r="G126" s="63"/>
      <c r="H126" s="63"/>
      <c r="I126" s="63"/>
      <c r="J126" s="815"/>
      <c r="K126" s="815"/>
      <c r="L126" s="815"/>
      <c r="M126" s="815"/>
      <c r="N126" s="816"/>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5" hidden="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112</v>
      </c>
      <c r="B36" s="849" t="str">
        <f>VLOOKUP(A36,EQUIPOS!A6:D154,3,FALSE)</f>
        <v xml:space="preserve">Aspersor manual
</v>
      </c>
      <c r="C36" s="850"/>
      <c r="D36" s="850"/>
      <c r="E36" s="850"/>
      <c r="F36" s="850"/>
      <c r="G36" s="850"/>
      <c r="H36" s="851"/>
      <c r="I36" s="276"/>
      <c r="J36" s="277"/>
      <c r="K36" s="278">
        <f>VLOOKUP(A36,EQUIPOS!A6:D163,4,FALSE)</f>
        <v>3500</v>
      </c>
      <c r="L36" s="279"/>
      <c r="M36" s="280">
        <v>6.25</v>
      </c>
      <c r="N36" s="281">
        <f t="shared" ref="N36:N41" si="0">K36/M36</f>
        <v>560</v>
      </c>
    </row>
    <row r="37" spans="1:14">
      <c r="A37" s="119" t="s">
        <v>176</v>
      </c>
      <c r="B37" s="849" t="str">
        <f>VLOOKUP(A37,EQUIPOS!A7:D154,3,FALSE)</f>
        <v xml:space="preserve">Compresor (barrido y soplado)
</v>
      </c>
      <c r="C37" s="850"/>
      <c r="D37" s="850"/>
      <c r="E37" s="850"/>
      <c r="F37" s="850"/>
      <c r="G37" s="850"/>
      <c r="H37" s="851"/>
      <c r="I37" s="276"/>
      <c r="J37" s="277"/>
      <c r="K37" s="278">
        <f>VLOOKUP(A37,EQUIPOS!A7:D164,4,FALSE)</f>
        <v>50000</v>
      </c>
      <c r="L37" s="279"/>
      <c r="M37" s="280">
        <v>50</v>
      </c>
      <c r="N37" s="281">
        <f t="shared" si="0"/>
        <v>1000</v>
      </c>
    </row>
    <row r="38" spans="1:14">
      <c r="A38" t="s">
        <v>184</v>
      </c>
      <c r="B38" s="849" t="str">
        <f>VLOOKUP(A38,EQUIPOS!A8:D154,3,FALSE)</f>
        <v>Cortadora de pavimento, Máxima profundidad de corte: 160 mm. Capacidad de disco: desde 12´´ hasta 18´´ de diámetro. Peso operacional: 135 kg, 13.5 hp de potencia</v>
      </c>
      <c r="C38" s="850"/>
      <c r="D38" s="850"/>
      <c r="E38" s="850"/>
      <c r="F38" s="850"/>
      <c r="G38" s="850"/>
      <c r="H38" s="851"/>
      <c r="I38" s="276"/>
      <c r="J38" s="277"/>
      <c r="K38" s="278">
        <f>VLOOKUP(A38,EQUIPOS!A8:D165,4,FALSE)</f>
        <v>33768</v>
      </c>
      <c r="L38" s="279"/>
      <c r="M38" s="280">
        <v>3.75</v>
      </c>
      <c r="N38" s="281">
        <f t="shared" si="0"/>
        <v>9004.7999999999993</v>
      </c>
    </row>
    <row r="39" spans="1:14">
      <c r="A39" t="s">
        <v>228</v>
      </c>
      <c r="B39" s="849" t="str">
        <f>VLOOKUP(A39,EQUIPOS!A9:D154,3,FALSE)</f>
        <v xml:space="preserve">Formaleta metálica (concreto hidráulico)
</v>
      </c>
      <c r="C39" s="850"/>
      <c r="D39" s="850"/>
      <c r="E39" s="850"/>
      <c r="F39" s="850"/>
      <c r="G39" s="850"/>
      <c r="H39" s="851"/>
      <c r="I39" s="276"/>
      <c r="J39" s="277"/>
      <c r="K39" s="278">
        <f>VLOOKUP(A39,EQUIPOS!A9:D166,4,FALSE)</f>
        <v>4500</v>
      </c>
      <c r="L39" s="279"/>
      <c r="M39" s="280">
        <v>6.25</v>
      </c>
      <c r="N39" s="281">
        <f t="shared" si="0"/>
        <v>720</v>
      </c>
    </row>
    <row r="40" spans="1:14">
      <c r="A40" t="s">
        <v>301</v>
      </c>
      <c r="B40" s="849" t="str">
        <f>VLOOKUP(A40,EQUIPOS!A10:D154,3,FALSE)</f>
        <v>Regla vibratoria, de longitud de 3 a 5 m, motor de 3600 rpm, potencia 6 HP</v>
      </c>
      <c r="C40" s="850"/>
      <c r="D40" s="850"/>
      <c r="E40" s="850"/>
      <c r="F40" s="850"/>
      <c r="G40" s="850"/>
      <c r="H40" s="851"/>
      <c r="I40" s="276"/>
      <c r="J40" s="277"/>
      <c r="K40" s="278">
        <f>VLOOKUP(A40,EQUIPOS!A10:D167,4,FALSE)</f>
        <v>11305</v>
      </c>
      <c r="L40" s="279"/>
      <c r="M40" s="280">
        <v>6.25</v>
      </c>
      <c r="N40" s="281">
        <f t="shared" si="0"/>
        <v>1808.8</v>
      </c>
    </row>
    <row r="41" spans="1:14">
      <c r="A41" t="s">
        <v>363</v>
      </c>
      <c r="B41" s="849" t="str">
        <f>VLOOKUP(A41,EQUIPOS!A11:D155,3,FALSE)</f>
        <v>Vibrador de concreto, Motor de 3 hp a 18.000 rpm Mangueras de 4 mt</v>
      </c>
      <c r="C41" s="850"/>
      <c r="D41" s="850"/>
      <c r="E41" s="850"/>
      <c r="F41" s="850"/>
      <c r="G41" s="850"/>
      <c r="H41" s="851"/>
      <c r="I41" s="276"/>
      <c r="J41" s="277"/>
      <c r="K41" s="278">
        <f>VLOOKUP(A41,EQUIPOS!A11:D168,4,FALSE)</f>
        <v>5000</v>
      </c>
      <c r="L41" s="279"/>
      <c r="M41" s="280">
        <v>6.25</v>
      </c>
      <c r="N41" s="281">
        <f t="shared" si="0"/>
        <v>800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49"/>
      <c r="C44" s="850"/>
      <c r="D44" s="850"/>
      <c r="E44" s="850"/>
      <c r="F44" s="850"/>
      <c r="G44" s="850"/>
      <c r="H44" s="851"/>
      <c r="I44" s="852"/>
      <c r="J44" s="833"/>
      <c r="K44" s="278"/>
      <c r="L44" s="853"/>
      <c r="M44" s="854"/>
      <c r="N44" s="281"/>
    </row>
    <row r="45" spans="1:14">
      <c r="B45" s="849"/>
      <c r="C45" s="850"/>
      <c r="D45" s="850"/>
      <c r="E45" s="855"/>
      <c r="F45" s="850"/>
      <c r="G45" s="850"/>
      <c r="H45" s="851"/>
      <c r="I45" s="42"/>
      <c r="J45" s="43"/>
      <c r="K45" s="283"/>
      <c r="L45" s="285"/>
      <c r="M45" s="286"/>
      <c r="N45" s="287"/>
    </row>
    <row r="46" spans="1:14">
      <c r="B46" s="856" t="s">
        <v>1036</v>
      </c>
      <c r="C46" s="857"/>
      <c r="D46" s="857"/>
      <c r="E46" s="44"/>
      <c r="F46" s="45"/>
      <c r="G46" s="45"/>
      <c r="H46" s="46"/>
      <c r="I46" s="42"/>
      <c r="J46" s="43"/>
      <c r="K46" s="288"/>
      <c r="L46" s="285"/>
      <c r="M46" s="410">
        <v>0.1</v>
      </c>
      <c r="N46" s="353">
        <f>N83*M46</f>
        <v>919.20969370980004</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SUM(N36:N47)</f>
        <v>14812.809693709798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4800</v>
      </c>
      <c r="N53" s="281">
        <f>K53*M53</f>
        <v>29444.444444444442</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6500</v>
      </c>
      <c r="N54" s="281">
        <f>K54*M54</f>
        <v>7280.0000000000009</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4540</v>
      </c>
      <c r="N55" s="281">
        <f>K55*M55</f>
        <v>1681.4814814814818</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1900</v>
      </c>
      <c r="N56" s="281">
        <f>K56*M56</f>
        <v>2111.1111111111113</v>
      </c>
    </row>
    <row r="57" spans="1:14">
      <c r="A57" s="150" t="s">
        <v>684</v>
      </c>
      <c r="B57" s="831" t="str">
        <f>VLOOKUP(A57,MATERIALES!A7:D373,3,FALSE)</f>
        <v>Sello de silicona o sellador autonivelante</v>
      </c>
      <c r="C57" s="832" t="e">
        <f>VLOOKUP(B57,MATERIALES!B7:G373,3,FALSE)</f>
        <v>#N/A</v>
      </c>
      <c r="D57" s="832" t="e">
        <f>VLOOKUP(C57,MATERIALES!C7:H373,3,FALSE)</f>
        <v>#N/A</v>
      </c>
      <c r="E57" s="832" t="e">
        <f>VLOOKUP(D57,MATERIALES!D7:I373,3,FALSE)</f>
        <v>#N/A</v>
      </c>
      <c r="F57" s="832" t="e">
        <f>VLOOKUP(E57,MATERIALES!G7:J373,3,FALSE)</f>
        <v>#N/A</v>
      </c>
      <c r="G57" s="832" t="e">
        <f>VLOOKUP(F57,MATERIALES!H7:K373,3,FALSE)</f>
        <v>#N/A</v>
      </c>
      <c r="H57" s="832" t="e">
        <f>VLOOKUP(G57,MATERIALES!I7:L373,3,FALSE)</f>
        <v>#N/A</v>
      </c>
      <c r="I57" s="832" t="e">
        <f>VLOOKUP(H57,MATERIALES!J7:M373,3,FALSE)</f>
        <v>#N/A</v>
      </c>
      <c r="J57" s="320" t="s">
        <v>144</v>
      </c>
      <c r="K57" s="50">
        <v>1.1111111111111112</v>
      </c>
      <c r="L57" s="840">
        <f>VLOOKUP(A57,MATERIALES!A4:D373,4,FALSE)</f>
        <v>4600</v>
      </c>
      <c r="M57" s="841"/>
      <c r="N57" s="281">
        <f>K57*L57</f>
        <v>5111.1111111111113</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5870</v>
      </c>
      <c r="N58" s="281">
        <f>K58*M58</f>
        <v>6574.4000000000005</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470000</v>
      </c>
      <c r="N59" s="281">
        <f>K59*M59</f>
        <v>474700</v>
      </c>
    </row>
    <row r="60" spans="1:14" ht="15" thickBot="1">
      <c r="B60" s="318"/>
      <c r="C60" s="319"/>
      <c r="D60" s="319"/>
      <c r="E60" s="319"/>
      <c r="F60" s="319"/>
      <c r="G60" s="319"/>
      <c r="H60" s="319"/>
      <c r="I60" s="319"/>
      <c r="J60" s="132"/>
      <c r="K60" s="132"/>
      <c r="L60" s="334"/>
      <c r="M60" s="333"/>
      <c r="N60" s="133"/>
    </row>
    <row r="61" spans="1:14" ht="15" thickBot="1">
      <c r="B61" s="836" t="s">
        <v>1037</v>
      </c>
      <c r="C61" s="837"/>
      <c r="D61" s="837"/>
      <c r="E61" s="837"/>
      <c r="F61" s="837"/>
      <c r="G61" s="837"/>
      <c r="H61" s="837"/>
      <c r="I61" s="837"/>
      <c r="J61" s="837"/>
      <c r="K61" s="837"/>
      <c r="L61" s="837"/>
      <c r="M61" s="838"/>
      <c r="N61" s="403">
        <f>SUM(N53:N60)</f>
        <v>526902.54814814811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9" t="s">
        <v>1045</v>
      </c>
      <c r="M65" s="81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40">
        <f>VLOOKUP(A66,TRANSPORTE!A5:D117,4,FALSE)</f>
        <v>1400</v>
      </c>
      <c r="M66" s="841"/>
      <c r="N66" s="296">
        <f>K66*L66</f>
        <v>1414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25"/>
      <c r="M71" s="826"/>
      <c r="N71" s="133"/>
    </row>
    <row r="72" spans="1:15" ht="15" thickBot="1">
      <c r="B72" s="842" t="s">
        <v>1037</v>
      </c>
      <c r="C72" s="843"/>
      <c r="D72" s="843"/>
      <c r="E72" s="843"/>
      <c r="F72" s="843"/>
      <c r="G72" s="843"/>
      <c r="H72" s="843"/>
      <c r="I72" s="843"/>
      <c r="J72" s="843"/>
      <c r="K72" s="843"/>
      <c r="L72" s="843"/>
      <c r="M72" s="844"/>
      <c r="N72" s="110">
        <f>N66+N67+N68+N69+N70</f>
        <v>1414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23"/>
      <c r="C82" s="824"/>
      <c r="D82" s="824"/>
      <c r="E82" s="824"/>
      <c r="F82" s="824"/>
      <c r="G82" s="824"/>
      <c r="H82" s="824"/>
      <c r="I82" s="132"/>
      <c r="J82" s="132"/>
      <c r="K82" s="132"/>
      <c r="L82" s="924"/>
      <c r="M82" s="924"/>
      <c r="N82" s="51"/>
    </row>
    <row r="83" spans="1:14" ht="15" thickBot="1">
      <c r="B83" s="842" t="s">
        <v>1037</v>
      </c>
      <c r="C83" s="843"/>
      <c r="D83" s="843"/>
      <c r="E83" s="843"/>
      <c r="F83" s="843"/>
      <c r="G83" s="843"/>
      <c r="H83" s="843"/>
      <c r="I83" s="843"/>
      <c r="J83" s="843"/>
      <c r="K83" s="843"/>
      <c r="L83" s="843"/>
      <c r="M83" s="844"/>
      <c r="N83" s="310">
        <f>SUM(N77:N82)</f>
        <v>9192.0969370980001</v>
      </c>
    </row>
    <row r="84" spans="1:14" ht="15" thickBot="1">
      <c r="B84" s="39"/>
      <c r="C84" s="40"/>
      <c r="D84" s="40"/>
      <c r="E84" s="40"/>
      <c r="F84" s="40"/>
      <c r="G84" s="40"/>
      <c r="H84" s="40"/>
      <c r="I84" s="40"/>
      <c r="J84" s="40"/>
      <c r="K84" s="40"/>
      <c r="L84" s="40"/>
      <c r="M84" s="40"/>
      <c r="N84" s="41"/>
    </row>
    <row r="85" spans="1:14" ht="15" thickBot="1">
      <c r="B85" s="836" t="s">
        <v>1051</v>
      </c>
      <c r="C85" s="837"/>
      <c r="D85" s="837"/>
      <c r="E85" s="837"/>
      <c r="F85" s="837"/>
      <c r="G85" s="837"/>
      <c r="H85" s="837"/>
      <c r="I85" s="837"/>
      <c r="J85" s="837"/>
      <c r="K85" s="837"/>
      <c r="L85" s="837"/>
      <c r="M85" s="838"/>
      <c r="N85" s="105">
        <f>N48+N61+N72+N83</f>
        <v>552321.4547789559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7" t="s">
        <v>1053</v>
      </c>
      <c r="C89" s="828"/>
      <c r="D89" s="828"/>
      <c r="E89" s="828"/>
      <c r="F89" s="828"/>
      <c r="G89" s="828"/>
      <c r="H89" s="828"/>
      <c r="I89" s="323"/>
      <c r="J89" s="343"/>
      <c r="K89" s="311" t="s">
        <v>1054</v>
      </c>
      <c r="L89" s="866" t="s">
        <v>1055</v>
      </c>
      <c r="M89" s="867"/>
      <c r="N89" s="312"/>
    </row>
    <row r="90" spans="1:14">
      <c r="B90" s="868" t="s">
        <v>1056</v>
      </c>
      <c r="C90" s="869"/>
      <c r="D90" s="869"/>
      <c r="E90" s="869"/>
      <c r="F90" s="869"/>
      <c r="G90" s="869"/>
      <c r="H90" s="869"/>
      <c r="I90" s="93"/>
      <c r="J90" s="94"/>
      <c r="K90" s="313">
        <v>0.2</v>
      </c>
      <c r="L90" s="870">
        <f>N85*K90</f>
        <v>110464.29095579119</v>
      </c>
      <c r="M90" s="871"/>
      <c r="N90" s="57"/>
    </row>
    <row r="91" spans="1:14">
      <c r="B91" s="95" t="s">
        <v>1057</v>
      </c>
      <c r="C91" s="96"/>
      <c r="D91" s="96"/>
      <c r="E91" s="96"/>
      <c r="F91" s="96"/>
      <c r="G91" s="96"/>
      <c r="H91" s="96"/>
      <c r="I91" s="93"/>
      <c r="J91" s="94"/>
      <c r="K91" s="313">
        <v>0.05</v>
      </c>
      <c r="L91" s="870">
        <f>N85*K91</f>
        <v>27616.072738947798</v>
      </c>
      <c r="M91" s="871"/>
      <c r="N91" s="57"/>
    </row>
    <row r="92" spans="1:14" ht="15" thickBot="1">
      <c r="B92" s="97" t="s">
        <v>1058</v>
      </c>
      <c r="C92" s="98"/>
      <c r="D92" s="98"/>
      <c r="E92" s="98"/>
      <c r="F92" s="98"/>
      <c r="G92" s="98"/>
      <c r="H92" s="98"/>
      <c r="I92" s="99"/>
      <c r="J92" s="100"/>
      <c r="K92" s="314">
        <v>0.05</v>
      </c>
      <c r="L92" s="872">
        <f>N85*K92</f>
        <v>27616.072738947798</v>
      </c>
      <c r="M92" s="873"/>
      <c r="N92" s="57"/>
    </row>
    <row r="93" spans="1:14" ht="15" thickBot="1">
      <c r="B93" s="836" t="s">
        <v>1037</v>
      </c>
      <c r="C93" s="837"/>
      <c r="D93" s="837"/>
      <c r="E93" s="837"/>
      <c r="F93" s="837"/>
      <c r="G93" s="837"/>
      <c r="H93" s="837"/>
      <c r="I93" s="837"/>
      <c r="J93" s="837"/>
      <c r="K93" s="837"/>
      <c r="L93" s="837"/>
      <c r="M93" s="838"/>
      <c r="N93" s="58">
        <f>L90+L91+L92</f>
        <v>165696.43643368682</v>
      </c>
    </row>
    <row r="94" spans="1:14" ht="15" thickBot="1">
      <c r="B94" s="39"/>
      <c r="C94" s="40"/>
      <c r="D94" s="40"/>
      <c r="E94" s="40"/>
      <c r="F94" s="40"/>
      <c r="G94" s="40"/>
      <c r="H94" s="40"/>
      <c r="I94" s="40"/>
      <c r="J94" s="40"/>
      <c r="K94" s="40"/>
      <c r="L94" s="40"/>
      <c r="M94" s="40"/>
      <c r="N94" s="41"/>
    </row>
    <row r="95" spans="1:14" ht="15" thickBot="1">
      <c r="A95" t="s">
        <v>2122</v>
      </c>
      <c r="B95" s="836" t="s">
        <v>1059</v>
      </c>
      <c r="C95" s="837"/>
      <c r="D95" s="837"/>
      <c r="E95" s="837"/>
      <c r="F95" s="837"/>
      <c r="G95" s="837"/>
      <c r="H95" s="837"/>
      <c r="I95" s="837"/>
      <c r="J95" s="837"/>
      <c r="K95" s="837"/>
      <c r="L95" s="837"/>
      <c r="M95" s="838"/>
      <c r="N95" s="196">
        <f>N85+N93</f>
        <v>718017.89121264266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74" t="s">
        <v>2324</v>
      </c>
      <c r="C112" s="875"/>
      <c r="D112" s="875"/>
      <c r="E112" s="875"/>
      <c r="F112" s="875"/>
      <c r="G112" s="875"/>
      <c r="H112" s="875"/>
      <c r="I112" s="875"/>
      <c r="J112" s="875"/>
      <c r="K112" s="875"/>
      <c r="L112" s="875"/>
      <c r="M112" s="875"/>
      <c r="N112" s="876"/>
    </row>
    <row r="113" spans="2:14" ht="15" customHeight="1">
      <c r="B113" s="874"/>
      <c r="C113" s="875"/>
      <c r="D113" s="875"/>
      <c r="E113" s="875"/>
      <c r="F113" s="875"/>
      <c r="G113" s="875"/>
      <c r="H113" s="875"/>
      <c r="I113" s="875"/>
      <c r="J113" s="875"/>
      <c r="K113" s="875"/>
      <c r="L113" s="875"/>
      <c r="M113" s="875"/>
      <c r="N113" s="876"/>
    </row>
    <row r="114" spans="2:14" ht="30" customHeight="1">
      <c r="B114" s="877" t="s">
        <v>2325</v>
      </c>
      <c r="C114" s="878"/>
      <c r="D114" s="878"/>
      <c r="E114" s="878"/>
      <c r="F114" s="878"/>
      <c r="G114" s="878"/>
      <c r="H114" s="878"/>
      <c r="I114" s="878"/>
      <c r="J114" s="878"/>
      <c r="K114" s="878"/>
      <c r="L114" s="878"/>
      <c r="M114" s="878"/>
      <c r="N114" s="879"/>
    </row>
    <row r="115" spans="2:14">
      <c r="B115" s="877"/>
      <c r="C115" s="878"/>
      <c r="D115" s="878"/>
      <c r="E115" s="878"/>
      <c r="F115" s="878"/>
      <c r="G115" s="878"/>
      <c r="H115" s="878"/>
      <c r="I115" s="878"/>
      <c r="J115" s="878"/>
      <c r="K115" s="878"/>
      <c r="L115" s="878"/>
      <c r="M115" s="878"/>
      <c r="N115" s="87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13"/>
      <c r="K125" s="813"/>
      <c r="L125" s="813"/>
      <c r="M125" s="813"/>
      <c r="N125" s="814"/>
    </row>
    <row r="126" spans="2:14" ht="15.75" customHeight="1" thickBot="1">
      <c r="B126" s="270" t="s">
        <v>2327</v>
      </c>
      <c r="C126" s="402"/>
      <c r="D126" s="402"/>
      <c r="E126" s="63"/>
      <c r="F126" s="63"/>
      <c r="G126" s="63"/>
      <c r="H126" s="63"/>
      <c r="I126" s="63"/>
      <c r="J126" s="815"/>
      <c r="K126" s="815"/>
      <c r="L126" s="815"/>
      <c r="M126" s="815"/>
      <c r="N126" s="816"/>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29.25" customHeight="1" thickBot="1">
      <c r="A31" s="163" t="s">
        <v>1929</v>
      </c>
      <c r="B31" s="86" t="s">
        <v>1177</v>
      </c>
      <c r="C31" s="976" t="s">
        <v>1709</v>
      </c>
      <c r="D31" s="977"/>
      <c r="E31" s="977"/>
      <c r="F31" s="977"/>
      <c r="G31" s="977"/>
      <c r="H31" s="977"/>
      <c r="I31" s="977"/>
      <c r="J31" s="977"/>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0"/>
      <c r="F40" s="850"/>
      <c r="G40" s="850"/>
      <c r="H40" s="851"/>
      <c r="I40" s="42"/>
      <c r="J40" s="43"/>
      <c r="K40" s="278"/>
      <c r="L40" s="285"/>
      <c r="M40" s="286"/>
      <c r="N40" s="281"/>
    </row>
    <row r="41" spans="1:14">
      <c r="B41" s="329"/>
      <c r="C41" s="330"/>
      <c r="D41" s="330"/>
      <c r="E41" s="330"/>
      <c r="F41" s="332"/>
      <c r="G41" s="332"/>
      <c r="H41" s="131"/>
      <c r="I41" s="42"/>
      <c r="J41" s="43"/>
      <c r="K41" s="283"/>
      <c r="L41" s="285"/>
      <c r="M41" s="286"/>
      <c r="N41" s="287"/>
    </row>
    <row r="42" spans="1:14">
      <c r="B42" s="856"/>
      <c r="C42" s="857"/>
      <c r="D42" s="857"/>
      <c r="E42" s="44"/>
      <c r="F42" s="45"/>
      <c r="G42" s="45"/>
      <c r="H42" s="46"/>
      <c r="I42" s="42"/>
      <c r="J42" s="43"/>
      <c r="K42" s="288"/>
      <c r="L42" s="285"/>
      <c r="M42" s="410"/>
      <c r="N42" s="353"/>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830</v>
      </c>
      <c r="N49" s="281">
        <f>K49*M49</f>
        <v>830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830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320"/>
      <c r="I60" s="288"/>
      <c r="J60" s="295"/>
      <c r="K60" s="288"/>
      <c r="L60" s="840"/>
      <c r="M60" s="84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N44+N54+N65+N76</f>
        <v>830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166</v>
      </c>
      <c r="M83" s="871"/>
      <c r="N83" s="57"/>
    </row>
    <row r="84" spans="1:14">
      <c r="B84" s="95" t="s">
        <v>1057</v>
      </c>
      <c r="C84" s="96"/>
      <c r="D84" s="96"/>
      <c r="E84" s="96"/>
      <c r="F84" s="96"/>
      <c r="G84" s="96"/>
      <c r="H84" s="96"/>
      <c r="I84" s="93"/>
      <c r="J84" s="94"/>
      <c r="K84" s="313">
        <v>0.05</v>
      </c>
      <c r="L84" s="870">
        <f>N78*K84</f>
        <v>41.5</v>
      </c>
      <c r="M84" s="871"/>
      <c r="N84" s="57"/>
    </row>
    <row r="85" spans="1:14" ht="15" thickBot="1">
      <c r="B85" s="97" t="s">
        <v>1058</v>
      </c>
      <c r="C85" s="98"/>
      <c r="D85" s="98"/>
      <c r="E85" s="98"/>
      <c r="F85" s="98"/>
      <c r="G85" s="98"/>
      <c r="H85" s="98"/>
      <c r="I85" s="99"/>
      <c r="J85" s="100"/>
      <c r="K85" s="314">
        <v>0.05</v>
      </c>
      <c r="L85" s="872">
        <f>N78*K85</f>
        <v>41.5</v>
      </c>
      <c r="M85" s="873"/>
      <c r="N85" s="57"/>
    </row>
    <row r="86" spans="1:14" ht="15" thickBot="1">
      <c r="B86" s="836" t="s">
        <v>1037</v>
      </c>
      <c r="C86" s="837"/>
      <c r="D86" s="837"/>
      <c r="E86" s="837"/>
      <c r="F86" s="837"/>
      <c r="G86" s="837"/>
      <c r="H86" s="837"/>
      <c r="I86" s="837"/>
      <c r="J86" s="837"/>
      <c r="K86" s="837"/>
      <c r="L86" s="837"/>
      <c r="M86" s="838"/>
      <c r="N86" s="58">
        <f>L83+L84+L85</f>
        <v>249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74" t="s">
        <v>2324</v>
      </c>
      <c r="C105" s="875"/>
      <c r="D105" s="875"/>
      <c r="E105" s="875"/>
      <c r="F105" s="875"/>
      <c r="G105" s="875"/>
      <c r="H105" s="875"/>
      <c r="I105" s="875"/>
      <c r="J105" s="875"/>
      <c r="K105" s="875"/>
      <c r="L105" s="875"/>
      <c r="M105" s="875"/>
      <c r="N105" s="876"/>
    </row>
    <row r="106" spans="2:14" ht="15" customHeight="1">
      <c r="B106" s="874"/>
      <c r="C106" s="875"/>
      <c r="D106" s="875"/>
      <c r="E106" s="875"/>
      <c r="F106" s="875"/>
      <c r="G106" s="875"/>
      <c r="H106" s="875"/>
      <c r="I106" s="875"/>
      <c r="J106" s="875"/>
      <c r="K106" s="875"/>
      <c r="L106" s="875"/>
      <c r="M106" s="875"/>
      <c r="N106" s="876"/>
    </row>
    <row r="107" spans="2:14" ht="29.25" customHeight="1">
      <c r="B107" s="877" t="s">
        <v>2325</v>
      </c>
      <c r="C107" s="878"/>
      <c r="D107" s="878"/>
      <c r="E107" s="878"/>
      <c r="F107" s="878"/>
      <c r="G107" s="878"/>
      <c r="H107" s="878"/>
      <c r="I107" s="878"/>
      <c r="J107" s="878"/>
      <c r="K107" s="878"/>
      <c r="L107" s="878"/>
      <c r="M107" s="878"/>
      <c r="N107" s="879"/>
    </row>
    <row r="108" spans="2:14">
      <c r="B108" s="877"/>
      <c r="C108" s="878"/>
      <c r="D108" s="878"/>
      <c r="E108" s="878"/>
      <c r="F108" s="878"/>
      <c r="G108" s="878"/>
      <c r="H108" s="878"/>
      <c r="I108" s="878"/>
      <c r="J108" s="878"/>
      <c r="K108" s="878"/>
      <c r="L108" s="878"/>
      <c r="M108" s="878"/>
      <c r="N108" s="87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13"/>
      <c r="K118" s="813"/>
      <c r="L118" s="813"/>
      <c r="M118" s="813"/>
      <c r="N118" s="814"/>
    </row>
    <row r="119" spans="2:14" ht="15.75" customHeight="1" thickBot="1">
      <c r="B119" s="270" t="s">
        <v>2327</v>
      </c>
      <c r="C119" s="402"/>
      <c r="D119" s="402"/>
      <c r="E119" s="63"/>
      <c r="F119" s="63"/>
      <c r="G119" s="63"/>
      <c r="H119" s="63"/>
      <c r="I119" s="63"/>
      <c r="J119" s="815"/>
      <c r="K119" s="815"/>
      <c r="L119" s="815"/>
      <c r="M119" s="815"/>
      <c r="N119" s="81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29.25" customHeight="1" thickBot="1">
      <c r="A31" t="s">
        <v>1929</v>
      </c>
      <c r="B31" s="86" t="s">
        <v>1710</v>
      </c>
      <c r="C31" s="976" t="s">
        <v>2146</v>
      </c>
      <c r="D31" s="977"/>
      <c r="E31" s="977"/>
      <c r="F31" s="977"/>
      <c r="G31" s="977"/>
      <c r="H31" s="977"/>
      <c r="I31" s="977"/>
      <c r="J31" s="977"/>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0"/>
      <c r="F40" s="850"/>
      <c r="G40" s="850"/>
      <c r="H40" s="851"/>
      <c r="I40" s="42"/>
      <c r="J40" s="43"/>
      <c r="K40" s="278"/>
      <c r="L40" s="285"/>
      <c r="M40" s="286"/>
      <c r="N40" s="281"/>
    </row>
    <row r="41" spans="1:14">
      <c r="B41" s="329"/>
      <c r="C41" s="330"/>
      <c r="D41" s="330"/>
      <c r="E41" s="330"/>
      <c r="F41" s="332"/>
      <c r="G41" s="332"/>
      <c r="H41" s="131"/>
      <c r="I41" s="42"/>
      <c r="J41" s="43"/>
      <c r="K41" s="283"/>
      <c r="L41" s="285"/>
      <c r="M41" s="286"/>
      <c r="N41" s="287"/>
    </row>
    <row r="42" spans="1:14">
      <c r="B42" s="856"/>
      <c r="C42" s="857"/>
      <c r="D42" s="857"/>
      <c r="E42" s="44"/>
      <c r="F42" s="45"/>
      <c r="G42" s="45"/>
      <c r="H42" s="46"/>
      <c r="I42" s="42"/>
      <c r="J42" s="43"/>
      <c r="K42" s="288"/>
      <c r="L42" s="285"/>
      <c r="M42" s="410"/>
      <c r="N42" s="353"/>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780</v>
      </c>
      <c r="N49" s="281">
        <f>K49*M49</f>
        <v>780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780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320"/>
      <c r="I60" s="288"/>
      <c r="J60" s="295"/>
      <c r="K60" s="288"/>
      <c r="L60" s="840"/>
      <c r="M60" s="84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N44+N54+N65+N76</f>
        <v>780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156</v>
      </c>
      <c r="M83" s="871"/>
      <c r="N83" s="57"/>
    </row>
    <row r="84" spans="1:14">
      <c r="B84" s="95" t="s">
        <v>1057</v>
      </c>
      <c r="C84" s="96"/>
      <c r="D84" s="96"/>
      <c r="E84" s="96"/>
      <c r="F84" s="96"/>
      <c r="G84" s="96"/>
      <c r="H84" s="96"/>
      <c r="I84" s="93"/>
      <c r="J84" s="94"/>
      <c r="K84" s="313">
        <v>0.05</v>
      </c>
      <c r="L84" s="870">
        <f>N78*K84</f>
        <v>39</v>
      </c>
      <c r="M84" s="871"/>
      <c r="N84" s="57"/>
    </row>
    <row r="85" spans="1:14" ht="15" thickBot="1">
      <c r="B85" s="97" t="s">
        <v>1058</v>
      </c>
      <c r="C85" s="98"/>
      <c r="D85" s="98"/>
      <c r="E85" s="98"/>
      <c r="F85" s="98"/>
      <c r="G85" s="98"/>
      <c r="H85" s="98"/>
      <c r="I85" s="99"/>
      <c r="J85" s="100"/>
      <c r="K85" s="314">
        <v>0.05</v>
      </c>
      <c r="L85" s="872">
        <f>N78*K85</f>
        <v>39</v>
      </c>
      <c r="M85" s="873"/>
      <c r="N85" s="57"/>
    </row>
    <row r="86" spans="1:14" ht="15" thickBot="1">
      <c r="B86" s="836" t="s">
        <v>1037</v>
      </c>
      <c r="C86" s="837"/>
      <c r="D86" s="837"/>
      <c r="E86" s="837"/>
      <c r="F86" s="837"/>
      <c r="G86" s="837"/>
      <c r="H86" s="837"/>
      <c r="I86" s="837"/>
      <c r="J86" s="837"/>
      <c r="K86" s="837"/>
      <c r="L86" s="837"/>
      <c r="M86" s="838"/>
      <c r="N86" s="58">
        <f>L83+L84+L85</f>
        <v>234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1014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41.25" customHeight="1" thickBot="1">
      <c r="A31" t="s">
        <v>1929</v>
      </c>
      <c r="B31" s="86" t="s">
        <v>1711</v>
      </c>
      <c r="C31" s="976" t="s">
        <v>2147</v>
      </c>
      <c r="D31" s="977"/>
      <c r="E31" s="977"/>
      <c r="F31" s="977"/>
      <c r="G31" s="977"/>
      <c r="H31" s="977"/>
      <c r="I31" s="977"/>
      <c r="J31" s="977"/>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280"/>
      <c r="N36" s="281"/>
    </row>
    <row r="37" spans="1:14">
      <c r="A37" s="119"/>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1"/>
    </row>
    <row r="39" spans="1:14">
      <c r="B39" s="849"/>
      <c r="C39" s="850"/>
      <c r="D39" s="850"/>
      <c r="E39" s="850"/>
      <c r="F39" s="850"/>
      <c r="G39" s="850"/>
      <c r="H39" s="851"/>
      <c r="I39" s="852"/>
      <c r="J39" s="833"/>
      <c r="K39" s="278"/>
      <c r="L39" s="853"/>
      <c r="M39" s="854"/>
      <c r="N39" s="281"/>
    </row>
    <row r="40" spans="1:14">
      <c r="B40" s="849"/>
      <c r="C40" s="850"/>
      <c r="D40" s="850"/>
      <c r="E40" s="850"/>
      <c r="F40" s="850"/>
      <c r="G40" s="850"/>
      <c r="H40" s="851"/>
      <c r="I40" s="42"/>
      <c r="J40" s="43"/>
      <c r="K40" s="278"/>
      <c r="L40" s="285"/>
      <c r="M40" s="286"/>
      <c r="N40" s="281"/>
    </row>
    <row r="41" spans="1:14">
      <c r="B41" s="329"/>
      <c r="C41" s="330"/>
      <c r="D41" s="330"/>
      <c r="E41" s="330"/>
      <c r="F41" s="332"/>
      <c r="G41" s="332"/>
      <c r="H41" s="131"/>
      <c r="I41" s="42"/>
      <c r="J41" s="43"/>
      <c r="K41" s="283"/>
      <c r="L41" s="285"/>
      <c r="M41" s="286"/>
      <c r="N41" s="287"/>
    </row>
    <row r="42" spans="1:14">
      <c r="B42" s="856"/>
      <c r="C42" s="857"/>
      <c r="D42" s="857"/>
      <c r="E42" s="44"/>
      <c r="F42" s="45"/>
      <c r="G42" s="45"/>
      <c r="H42" s="46"/>
      <c r="I42" s="42"/>
      <c r="J42" s="43"/>
      <c r="K42" s="288"/>
      <c r="L42" s="285"/>
      <c r="M42" s="410"/>
      <c r="N42" s="353"/>
    </row>
    <row r="43" spans="1:14" ht="15" thickBot="1">
      <c r="B43" s="849"/>
      <c r="C43" s="850"/>
      <c r="D43" s="850"/>
      <c r="E43" s="850"/>
      <c r="F43" s="850"/>
      <c r="G43" s="850"/>
      <c r="H43" s="851"/>
      <c r="I43" s="858"/>
      <c r="J43" s="859"/>
      <c r="K43" s="47"/>
      <c r="L43" s="860"/>
      <c r="M43" s="861"/>
      <c r="N43" s="111"/>
    </row>
    <row r="44" spans="1:14" ht="15" thickBot="1">
      <c r="B44" s="836" t="s">
        <v>1037</v>
      </c>
      <c r="C44" s="837"/>
      <c r="D44" s="837"/>
      <c r="E44" s="837"/>
      <c r="F44" s="837"/>
      <c r="G44" s="837"/>
      <c r="H44" s="837"/>
      <c r="I44" s="837"/>
      <c r="J44" s="837"/>
      <c r="K44" s="837"/>
      <c r="L44" s="837"/>
      <c r="M44" s="83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7" t="s">
        <v>1028</v>
      </c>
      <c r="C48" s="828"/>
      <c r="D48" s="828"/>
      <c r="E48" s="828"/>
      <c r="F48" s="828"/>
      <c r="G48" s="828"/>
      <c r="H48" s="828"/>
      <c r="I48" s="829"/>
      <c r="J48" s="324" t="s">
        <v>1029</v>
      </c>
      <c r="K48" s="91" t="s">
        <v>1030</v>
      </c>
      <c r="L48" s="830" t="s">
        <v>1039</v>
      </c>
      <c r="M48" s="829"/>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350</v>
      </c>
      <c r="N49" s="281">
        <f>K49*M49</f>
        <v>350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31"/>
      <c r="C53" s="832"/>
      <c r="D53" s="832"/>
      <c r="E53" s="832"/>
      <c r="F53" s="832"/>
      <c r="G53" s="832"/>
      <c r="H53" s="832"/>
      <c r="I53" s="833"/>
      <c r="J53" s="48"/>
      <c r="K53" s="50"/>
      <c r="L53" s="834"/>
      <c r="M53" s="835"/>
      <c r="N53" s="51"/>
    </row>
    <row r="54" spans="1:14" ht="15" thickBot="1">
      <c r="B54" s="836" t="s">
        <v>1037</v>
      </c>
      <c r="C54" s="837"/>
      <c r="D54" s="837"/>
      <c r="E54" s="837"/>
      <c r="F54" s="837"/>
      <c r="G54" s="837"/>
      <c r="H54" s="837"/>
      <c r="I54" s="837"/>
      <c r="J54" s="837"/>
      <c r="K54" s="837"/>
      <c r="L54" s="837"/>
      <c r="M54" s="838"/>
      <c r="N54" s="403">
        <f>SUM(N49:N53)</f>
        <v>350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320"/>
      <c r="I60" s="288"/>
      <c r="J60" s="295"/>
      <c r="K60" s="288"/>
      <c r="L60" s="840"/>
      <c r="M60" s="84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2:15" ht="15" thickBot="1">
      <c r="B65" s="842" t="s">
        <v>1037</v>
      </c>
      <c r="C65" s="843"/>
      <c r="D65" s="843"/>
      <c r="E65" s="843"/>
      <c r="F65" s="843"/>
      <c r="G65" s="843"/>
      <c r="H65" s="843"/>
      <c r="I65" s="843"/>
      <c r="J65" s="843"/>
      <c r="K65" s="843"/>
      <c r="L65" s="843"/>
      <c r="M65" s="84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23"/>
      <c r="C75" s="824"/>
      <c r="D75" s="824"/>
      <c r="E75" s="824"/>
      <c r="F75" s="824"/>
      <c r="G75" s="824"/>
      <c r="H75" s="824"/>
      <c r="I75" s="132"/>
      <c r="J75" s="132"/>
      <c r="K75" s="132"/>
      <c r="L75" s="924"/>
      <c r="M75" s="924"/>
      <c r="N75" s="51"/>
    </row>
    <row r="76" spans="2:15" ht="15" thickBot="1">
      <c r="B76" s="842" t="s">
        <v>1037</v>
      </c>
      <c r="C76" s="843"/>
      <c r="D76" s="843"/>
      <c r="E76" s="843"/>
      <c r="F76" s="843"/>
      <c r="G76" s="843"/>
      <c r="H76" s="843"/>
      <c r="I76" s="843"/>
      <c r="J76" s="843"/>
      <c r="K76" s="843"/>
      <c r="L76" s="843"/>
      <c r="M76" s="844"/>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N44+N54+N65+N76</f>
        <v>350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70</v>
      </c>
      <c r="M83" s="871"/>
      <c r="N83" s="57"/>
    </row>
    <row r="84" spans="1:14">
      <c r="B84" s="95" t="s">
        <v>1057</v>
      </c>
      <c r="C84" s="96"/>
      <c r="D84" s="96"/>
      <c r="E84" s="96"/>
      <c r="F84" s="96"/>
      <c r="G84" s="96"/>
      <c r="H84" s="96"/>
      <c r="I84" s="93"/>
      <c r="J84" s="94"/>
      <c r="K84" s="313">
        <v>0.05</v>
      </c>
      <c r="L84" s="870">
        <f>N78*K84</f>
        <v>17.5</v>
      </c>
      <c r="M84" s="871"/>
      <c r="N84" s="57"/>
    </row>
    <row r="85" spans="1:14" ht="15" thickBot="1">
      <c r="B85" s="97" t="s">
        <v>1058</v>
      </c>
      <c r="C85" s="98"/>
      <c r="D85" s="98"/>
      <c r="E85" s="98"/>
      <c r="F85" s="98"/>
      <c r="G85" s="98"/>
      <c r="H85" s="98"/>
      <c r="I85" s="99"/>
      <c r="J85" s="100"/>
      <c r="K85" s="314">
        <v>0.05</v>
      </c>
      <c r="L85" s="872">
        <f>N78*K85</f>
        <v>17.5</v>
      </c>
      <c r="M85" s="873"/>
      <c r="N85" s="57"/>
    </row>
    <row r="86" spans="1:14" ht="15" thickBot="1">
      <c r="B86" s="836" t="s">
        <v>1037</v>
      </c>
      <c r="C86" s="837"/>
      <c r="D86" s="837"/>
      <c r="E86" s="837"/>
      <c r="F86" s="837"/>
      <c r="G86" s="837"/>
      <c r="H86" s="837"/>
      <c r="I86" s="837"/>
      <c r="J86" s="837"/>
      <c r="K86" s="837"/>
      <c r="L86" s="837"/>
      <c r="M86" s="838"/>
      <c r="N86" s="58">
        <f>L83+L84+L85</f>
        <v>105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455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112</v>
      </c>
      <c r="B36" s="849" t="str">
        <f>VLOOKUP(A36,EQUIPOS!A6:D154,3,FALSE)</f>
        <v xml:space="preserve">Aspersor manual
</v>
      </c>
      <c r="C36" s="850"/>
      <c r="D36" s="850"/>
      <c r="E36" s="850"/>
      <c r="F36" s="850"/>
      <c r="G36" s="850"/>
      <c r="H36" s="851"/>
      <c r="I36" s="276"/>
      <c r="J36" s="277"/>
      <c r="K36" s="278">
        <f>VLOOKUP(A36,EQUIPOS!A6:D163,4,FALSE)</f>
        <v>3500</v>
      </c>
      <c r="L36" s="279"/>
      <c r="M36" s="280">
        <v>30</v>
      </c>
      <c r="N36" s="281">
        <f>K36/M36</f>
        <v>116.66666666666667</v>
      </c>
    </row>
    <row r="37" spans="1:14">
      <c r="A37" t="s">
        <v>363</v>
      </c>
      <c r="B37" s="849" t="str">
        <f>VLOOKUP(A37,EQUIPOS!A7:D154,3,FALSE)</f>
        <v>Vibrador de concreto, Motor de 3 hp a 18.000 rpm Mangueras de 4 mt</v>
      </c>
      <c r="C37" s="850"/>
      <c r="D37" s="850"/>
      <c r="E37" s="850"/>
      <c r="F37" s="850"/>
      <c r="G37" s="850"/>
      <c r="H37" s="851"/>
      <c r="I37" s="276"/>
      <c r="J37" s="277"/>
      <c r="K37" s="278">
        <f>VLOOKUP(A37,EQUIPOS!A7:D164,4,FALSE)</f>
        <v>5000</v>
      </c>
      <c r="L37" s="279"/>
      <c r="M37" s="280">
        <v>30</v>
      </c>
      <c r="N37" s="281">
        <f>K37/M37</f>
        <v>166.66666666666666</v>
      </c>
    </row>
    <row r="38" spans="1:14">
      <c r="A38" t="s">
        <v>228</v>
      </c>
      <c r="B38" s="849" t="str">
        <f>VLOOKUP(A38,EQUIPOS!A8:D154,3,FALSE)</f>
        <v xml:space="preserve">Formaleta metálica (concreto hidráulico)
</v>
      </c>
      <c r="C38" s="850"/>
      <c r="D38" s="850"/>
      <c r="E38" s="850"/>
      <c r="F38" s="850"/>
      <c r="G38" s="850"/>
      <c r="H38" s="851"/>
      <c r="I38" s="852"/>
      <c r="J38" s="833"/>
      <c r="K38" s="278">
        <f>VLOOKUP(A38,EQUIPOS!A8:D165,4,FALSE)</f>
        <v>4500</v>
      </c>
      <c r="L38" s="853">
        <v>0.33329999999999999</v>
      </c>
      <c r="M38" s="854"/>
      <c r="N38" s="281">
        <f>K38/L38</f>
        <v>13501.350135013501</v>
      </c>
    </row>
    <row r="39" spans="1:14">
      <c r="B39" s="849"/>
      <c r="C39" s="850"/>
      <c r="D39" s="850"/>
      <c r="E39" s="850"/>
      <c r="F39" s="850"/>
      <c r="G39" s="850"/>
      <c r="H39" s="851"/>
      <c r="I39" s="42"/>
      <c r="J39" s="43"/>
      <c r="K39" s="278"/>
      <c r="L39" s="285"/>
      <c r="M39" s="286"/>
      <c r="N39" s="281"/>
    </row>
    <row r="40" spans="1:14">
      <c r="B40" s="329"/>
      <c r="C40" s="330"/>
      <c r="D40" s="330"/>
      <c r="E40" s="332"/>
      <c r="F40" s="332"/>
      <c r="G40" s="332"/>
      <c r="H40" s="131"/>
      <c r="I40" s="42"/>
      <c r="J40" s="43"/>
      <c r="K40" s="283"/>
      <c r="L40" s="285"/>
      <c r="M40" s="286"/>
      <c r="N40" s="287"/>
    </row>
    <row r="41" spans="1:14">
      <c r="B41" s="856" t="s">
        <v>1036</v>
      </c>
      <c r="C41" s="857"/>
      <c r="D41" s="857"/>
      <c r="E41" s="44"/>
      <c r="F41" s="45"/>
      <c r="G41" s="45"/>
      <c r="H41" s="46"/>
      <c r="I41" s="42"/>
      <c r="J41" s="43"/>
      <c r="K41" s="288"/>
      <c r="L41" s="285"/>
      <c r="M41" s="410">
        <v>0.1</v>
      </c>
      <c r="N41" s="353">
        <f>N72*M41</f>
        <v>212.78002169208332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13997.463490038919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470000</v>
      </c>
      <c r="N48" s="281">
        <f>K48*M48</f>
        <v>474700</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31"/>
      <c r="C51" s="832"/>
      <c r="D51" s="832"/>
      <c r="E51" s="832"/>
      <c r="F51" s="832"/>
      <c r="G51" s="832"/>
      <c r="H51" s="832"/>
      <c r="I51" s="833"/>
      <c r="J51" s="48"/>
      <c r="K51" s="50"/>
      <c r="L51" s="834"/>
      <c r="M51" s="835"/>
      <c r="N51" s="51"/>
    </row>
    <row r="52" spans="1:14" ht="15" thickBot="1">
      <c r="B52" s="836" t="s">
        <v>1037</v>
      </c>
      <c r="C52" s="837"/>
      <c r="D52" s="837"/>
      <c r="E52" s="837"/>
      <c r="F52" s="837"/>
      <c r="G52" s="837"/>
      <c r="H52" s="837"/>
      <c r="I52" s="837"/>
      <c r="J52" s="837"/>
      <c r="K52" s="837"/>
      <c r="L52" s="837"/>
      <c r="M52" s="838"/>
      <c r="N52" s="403">
        <f>SUM(N48:N51)</f>
        <v>474700</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39" t="s">
        <v>1045</v>
      </c>
      <c r="M56" s="812"/>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40">
        <f>VLOOKUP(A57,TRANSPORTE!A5:D117,4,FALSE)</f>
        <v>1400</v>
      </c>
      <c r="M57" s="841"/>
      <c r="N57" s="296">
        <f>K57*L57</f>
        <v>1414</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25"/>
      <c r="M61" s="826"/>
      <c r="N61" s="133"/>
    </row>
    <row r="62" spans="1:14" ht="15" thickBot="1">
      <c r="B62" s="842" t="s">
        <v>1037</v>
      </c>
      <c r="C62" s="843"/>
      <c r="D62" s="843"/>
      <c r="E62" s="843"/>
      <c r="F62" s="843"/>
      <c r="G62" s="843"/>
      <c r="H62" s="843"/>
      <c r="I62" s="843"/>
      <c r="J62" s="843"/>
      <c r="K62" s="843"/>
      <c r="L62" s="843"/>
      <c r="M62" s="844"/>
      <c r="N62" s="110">
        <f>SUM(N57:N61)</f>
        <v>1414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2" t="s">
        <v>1047</v>
      </c>
      <c r="C66" s="863"/>
      <c r="D66" s="863"/>
      <c r="E66" s="863"/>
      <c r="F66" s="863"/>
      <c r="G66" s="863"/>
      <c r="H66" s="863"/>
      <c r="I66" s="79" t="s">
        <v>1048</v>
      </c>
      <c r="J66" s="81" t="s">
        <v>1494</v>
      </c>
      <c r="K66" s="80" t="s">
        <v>1050</v>
      </c>
      <c r="L66" s="864" t="s">
        <v>1034</v>
      </c>
      <c r="M66" s="865"/>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23"/>
      <c r="C71" s="824"/>
      <c r="D71" s="824"/>
      <c r="E71" s="824"/>
      <c r="F71" s="824"/>
      <c r="G71" s="824"/>
      <c r="H71" s="824"/>
      <c r="I71" s="132"/>
      <c r="J71" s="132"/>
      <c r="K71" s="132"/>
      <c r="L71" s="924"/>
      <c r="M71" s="924"/>
      <c r="N71" s="51"/>
    </row>
    <row r="72" spans="1:15" ht="15" thickBot="1">
      <c r="B72" s="842" t="s">
        <v>1037</v>
      </c>
      <c r="C72" s="843"/>
      <c r="D72" s="843"/>
      <c r="E72" s="843"/>
      <c r="F72" s="843"/>
      <c r="G72" s="843"/>
      <c r="H72" s="843"/>
      <c r="I72" s="843"/>
      <c r="J72" s="843"/>
      <c r="K72" s="843"/>
      <c r="L72" s="843"/>
      <c r="M72" s="844"/>
      <c r="N72" s="310">
        <f>SUM(N67:N71)</f>
        <v>2127.800216920833</v>
      </c>
    </row>
    <row r="73" spans="1:15" ht="15" thickBot="1">
      <c r="B73" s="39"/>
      <c r="C73" s="40"/>
      <c r="D73" s="40"/>
      <c r="E73" s="40"/>
      <c r="F73" s="40"/>
      <c r="G73" s="40"/>
      <c r="H73" s="40"/>
      <c r="I73" s="40"/>
      <c r="J73" s="40"/>
      <c r="K73" s="40"/>
      <c r="L73" s="40"/>
      <c r="M73" s="40"/>
      <c r="N73" s="41"/>
    </row>
    <row r="74" spans="1:15" ht="15" thickBot="1">
      <c r="B74" s="836" t="s">
        <v>1051</v>
      </c>
      <c r="C74" s="837"/>
      <c r="D74" s="837"/>
      <c r="E74" s="837"/>
      <c r="F74" s="837"/>
      <c r="G74" s="837"/>
      <c r="H74" s="837"/>
      <c r="I74" s="837"/>
      <c r="J74" s="837"/>
      <c r="K74" s="837"/>
      <c r="L74" s="837"/>
      <c r="M74" s="838"/>
      <c r="N74" s="105">
        <f>N43+N52+N62+N72</f>
        <v>492239.26370695978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27" t="s">
        <v>1053</v>
      </c>
      <c r="C78" s="828"/>
      <c r="D78" s="828"/>
      <c r="E78" s="828"/>
      <c r="F78" s="828"/>
      <c r="G78" s="828"/>
      <c r="H78" s="828"/>
      <c r="I78" s="323"/>
      <c r="J78" s="343"/>
      <c r="K78" s="311" t="s">
        <v>1054</v>
      </c>
      <c r="L78" s="866" t="s">
        <v>1055</v>
      </c>
      <c r="M78" s="867"/>
      <c r="N78" s="312"/>
    </row>
    <row r="79" spans="1:15">
      <c r="B79" s="868" t="s">
        <v>1056</v>
      </c>
      <c r="C79" s="869"/>
      <c r="D79" s="869"/>
      <c r="E79" s="869"/>
      <c r="F79" s="869"/>
      <c r="G79" s="869"/>
      <c r="H79" s="869"/>
      <c r="I79" s="93"/>
      <c r="J79" s="94"/>
      <c r="K79" s="313">
        <v>0.2</v>
      </c>
      <c r="L79" s="870">
        <f>N74*K79</f>
        <v>98447.852741391966</v>
      </c>
      <c r="M79" s="871"/>
      <c r="N79" s="57"/>
    </row>
    <row r="80" spans="1:15">
      <c r="B80" s="95" t="s">
        <v>1057</v>
      </c>
      <c r="C80" s="96"/>
      <c r="D80" s="96"/>
      <c r="E80" s="96"/>
      <c r="F80" s="96"/>
      <c r="G80" s="96"/>
      <c r="H80" s="96"/>
      <c r="I80" s="93"/>
      <c r="J80" s="94"/>
      <c r="K80" s="313">
        <v>0.05</v>
      </c>
      <c r="L80" s="870">
        <f>N74*K80</f>
        <v>24611.963185347991</v>
      </c>
      <c r="M80" s="871"/>
      <c r="N80" s="57"/>
    </row>
    <row r="81" spans="1:14" ht="15" thickBot="1">
      <c r="B81" s="97" t="s">
        <v>1058</v>
      </c>
      <c r="C81" s="98"/>
      <c r="D81" s="98"/>
      <c r="E81" s="98"/>
      <c r="F81" s="98"/>
      <c r="G81" s="98"/>
      <c r="H81" s="98"/>
      <c r="I81" s="99"/>
      <c r="J81" s="100"/>
      <c r="K81" s="314">
        <v>0.05</v>
      </c>
      <c r="L81" s="872">
        <f>N74*K81</f>
        <v>24611.963185347991</v>
      </c>
      <c r="M81" s="873"/>
      <c r="N81" s="57"/>
    </row>
    <row r="82" spans="1:14" ht="15" thickBot="1">
      <c r="B82" s="836" t="s">
        <v>1037</v>
      </c>
      <c r="C82" s="837"/>
      <c r="D82" s="837"/>
      <c r="E82" s="837"/>
      <c r="F82" s="837"/>
      <c r="G82" s="837"/>
      <c r="H82" s="837"/>
      <c r="I82" s="837"/>
      <c r="J82" s="837"/>
      <c r="K82" s="837"/>
      <c r="L82" s="837"/>
      <c r="M82" s="838"/>
      <c r="N82" s="58">
        <f>L79+L80+L81</f>
        <v>147671.77911208794</v>
      </c>
    </row>
    <row r="83" spans="1:14" ht="15" thickBot="1">
      <c r="B83" s="39"/>
      <c r="C83" s="40"/>
      <c r="D83" s="40"/>
      <c r="E83" s="40"/>
      <c r="F83" s="40"/>
      <c r="G83" s="40"/>
      <c r="H83" s="40"/>
      <c r="I83" s="40"/>
      <c r="J83" s="40"/>
      <c r="K83" s="40"/>
      <c r="L83" s="40"/>
      <c r="M83" s="40"/>
      <c r="N83" s="41"/>
    </row>
    <row r="84" spans="1:14" ht="15" thickBot="1">
      <c r="A84" t="s">
        <v>2122</v>
      </c>
      <c r="B84" s="836" t="s">
        <v>1059</v>
      </c>
      <c r="C84" s="837"/>
      <c r="D84" s="837"/>
      <c r="E84" s="837"/>
      <c r="F84" s="837"/>
      <c r="G84" s="837"/>
      <c r="H84" s="837"/>
      <c r="I84" s="837"/>
      <c r="J84" s="837"/>
      <c r="K84" s="837"/>
      <c r="L84" s="837"/>
      <c r="M84" s="838"/>
      <c r="N84" s="196">
        <f>N74+N82</f>
        <v>639911.0428190477</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78" t="s">
        <v>2324</v>
      </c>
      <c r="C101" s="979"/>
      <c r="D101" s="979"/>
      <c r="E101" s="979"/>
      <c r="F101" s="979"/>
      <c r="G101" s="979"/>
      <c r="H101" s="979"/>
      <c r="I101" s="979"/>
      <c r="J101" s="979"/>
      <c r="K101" s="979"/>
      <c r="L101" s="979"/>
      <c r="M101" s="979"/>
      <c r="N101" s="980"/>
    </row>
    <row r="102" spans="2:14" ht="15" customHeight="1">
      <c r="B102" s="978"/>
      <c r="C102" s="979"/>
      <c r="D102" s="979"/>
      <c r="E102" s="979"/>
      <c r="F102" s="979"/>
      <c r="G102" s="979"/>
      <c r="H102" s="979"/>
      <c r="I102" s="979"/>
      <c r="J102" s="979"/>
      <c r="K102" s="979"/>
      <c r="L102" s="979"/>
      <c r="M102" s="979"/>
      <c r="N102" s="980"/>
    </row>
    <row r="103" spans="2:14" ht="30" customHeight="1">
      <c r="B103" s="981" t="s">
        <v>2325</v>
      </c>
      <c r="C103" s="982"/>
      <c r="D103" s="982"/>
      <c r="E103" s="982"/>
      <c r="F103" s="982"/>
      <c r="G103" s="982"/>
      <c r="H103" s="982"/>
      <c r="I103" s="982"/>
      <c r="J103" s="982"/>
      <c r="K103" s="982"/>
      <c r="L103" s="982"/>
      <c r="M103" s="982"/>
      <c r="N103" s="983"/>
    </row>
    <row r="104" spans="2:14">
      <c r="B104" s="981"/>
      <c r="C104" s="982"/>
      <c r="D104" s="982"/>
      <c r="E104" s="982"/>
      <c r="F104" s="982"/>
      <c r="G104" s="982"/>
      <c r="H104" s="982"/>
      <c r="I104" s="982"/>
      <c r="J104" s="982"/>
      <c r="K104" s="982"/>
      <c r="L104" s="982"/>
      <c r="M104" s="982"/>
      <c r="N104" s="983"/>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84"/>
      <c r="K114" s="984"/>
      <c r="L114" s="984"/>
      <c r="M114" s="984"/>
      <c r="N114" s="985"/>
    </row>
    <row r="115" spans="2:14" ht="15" thickBot="1">
      <c r="B115" s="428" t="s">
        <v>2327</v>
      </c>
      <c r="C115" s="429"/>
      <c r="D115" s="429"/>
      <c r="E115" s="268"/>
      <c r="F115" s="268"/>
      <c r="G115" s="268"/>
      <c r="H115" s="268"/>
      <c r="I115" s="268"/>
      <c r="J115" s="986"/>
      <c r="K115" s="986"/>
      <c r="L115" s="986"/>
      <c r="M115" s="986"/>
      <c r="N115" s="987"/>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160</v>
      </c>
      <c r="B36" s="849" t="str">
        <f>VLOOKUP(A36,EQUIPOS!A6:D154,3,FALSE)</f>
        <v>COMPACTADOR MANUAL VIBRATORIO (RANA) con motor de 6 HP</v>
      </c>
      <c r="C36" s="850"/>
      <c r="D36" s="850"/>
      <c r="E36" s="850"/>
      <c r="F36" s="850"/>
      <c r="G36" s="850"/>
      <c r="H36" s="851"/>
      <c r="I36" s="276"/>
      <c r="J36" s="277"/>
      <c r="K36" s="278">
        <f>VLOOKUP(A36,EQUIPOS!A6:D163,4,FALSE)</f>
        <v>11500</v>
      </c>
      <c r="L36" s="279"/>
      <c r="M36" s="280">
        <v>37.5</v>
      </c>
      <c r="N36" s="281">
        <f>K36/M36</f>
        <v>306.66666666666669</v>
      </c>
    </row>
    <row r="37" spans="1:14">
      <c r="B37" s="849"/>
      <c r="C37" s="850"/>
      <c r="D37" s="850"/>
      <c r="E37" s="855"/>
      <c r="F37" s="850"/>
      <c r="G37" s="850"/>
      <c r="H37" s="851"/>
      <c r="I37" s="42"/>
      <c r="J37" s="43"/>
      <c r="K37" s="283"/>
      <c r="L37" s="285"/>
      <c r="M37" s="286"/>
      <c r="N37" s="287"/>
    </row>
    <row r="38" spans="1:14">
      <c r="B38" s="856" t="s">
        <v>1036</v>
      </c>
      <c r="C38" s="857"/>
      <c r="D38" s="857"/>
      <c r="E38" s="44"/>
      <c r="F38" s="45"/>
      <c r="G38" s="45"/>
      <c r="H38" s="46"/>
      <c r="I38" s="42"/>
      <c r="J38" s="43"/>
      <c r="K38" s="288"/>
      <c r="L38" s="285"/>
      <c r="M38" s="478">
        <v>0.1</v>
      </c>
      <c r="N38" s="353">
        <f>N72*M38</f>
        <v>1021.344104122</v>
      </c>
    </row>
    <row r="39" spans="1:14" ht="15" thickBot="1">
      <c r="B39" s="849"/>
      <c r="C39" s="850"/>
      <c r="D39" s="850"/>
      <c r="E39" s="850"/>
      <c r="F39" s="850"/>
      <c r="G39" s="850"/>
      <c r="H39" s="851"/>
      <c r="I39" s="858"/>
      <c r="J39" s="859"/>
      <c r="K39" s="47"/>
      <c r="L39" s="860"/>
      <c r="M39" s="861"/>
      <c r="N39" s="111"/>
    </row>
    <row r="40" spans="1:14" ht="15" thickBot="1">
      <c r="B40" s="836" t="s">
        <v>1037</v>
      </c>
      <c r="C40" s="837"/>
      <c r="D40" s="837"/>
      <c r="E40" s="837"/>
      <c r="F40" s="837"/>
      <c r="G40" s="837"/>
      <c r="H40" s="837"/>
      <c r="I40" s="837"/>
      <c r="J40" s="837"/>
      <c r="K40" s="837"/>
      <c r="L40" s="837"/>
      <c r="M40" s="838"/>
      <c r="N40" s="403">
        <f>SUM(N36:N39)</f>
        <v>1328.0107707886666</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27" t="s">
        <v>1028</v>
      </c>
      <c r="C44" s="828"/>
      <c r="D44" s="828"/>
      <c r="E44" s="828"/>
      <c r="F44" s="828"/>
      <c r="G44" s="828"/>
      <c r="H44" s="828"/>
      <c r="I44" s="829"/>
      <c r="J44" s="324" t="s">
        <v>1029</v>
      </c>
      <c r="K44" s="91" t="s">
        <v>1030</v>
      </c>
      <c r="L44" s="830" t="s">
        <v>1039</v>
      </c>
      <c r="M44" s="829"/>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30000</v>
      </c>
      <c r="N45" s="281">
        <f>K45*M45</f>
        <v>30900</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37600</v>
      </c>
      <c r="N46" s="281">
        <f>K46*M46</f>
        <v>376</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40400</v>
      </c>
      <c r="N47" s="281">
        <f>K47*M47</f>
        <v>2020</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454000</v>
      </c>
      <c r="N48" s="281">
        <f>K48*M48</f>
        <v>4540</v>
      </c>
    </row>
    <row r="49" spans="1:14" ht="15" thickBot="1">
      <c r="B49" s="318"/>
      <c r="C49" s="319"/>
      <c r="D49" s="319"/>
      <c r="E49" s="319"/>
      <c r="F49" s="319"/>
      <c r="G49" s="319"/>
      <c r="H49" s="319"/>
      <c r="I49" s="319"/>
      <c r="J49" s="132"/>
      <c r="K49" s="132"/>
      <c r="L49" s="334"/>
      <c r="M49" s="333"/>
      <c r="N49" s="133"/>
    </row>
    <row r="50" spans="1:14" ht="15" thickBot="1">
      <c r="B50" s="836" t="s">
        <v>1037</v>
      </c>
      <c r="C50" s="837"/>
      <c r="D50" s="837"/>
      <c r="E50" s="837"/>
      <c r="F50" s="837"/>
      <c r="G50" s="837"/>
      <c r="H50" s="837"/>
      <c r="I50" s="837"/>
      <c r="J50" s="837"/>
      <c r="K50" s="837"/>
      <c r="L50" s="837"/>
      <c r="M50" s="838"/>
      <c r="N50" s="403">
        <f>SUM(N45:N49)</f>
        <v>37836</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39" t="s">
        <v>1045</v>
      </c>
      <c r="M54" s="812"/>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40">
        <f>VLOOKUP(A55,TRANSPORTE!A5:D117,4,FALSE)</f>
        <v>1350</v>
      </c>
      <c r="M55" s="841"/>
      <c r="N55" s="296">
        <f>K55*L55</f>
        <v>1242</v>
      </c>
    </row>
    <row r="56" spans="1:14">
      <c r="A56" t="s">
        <v>1311</v>
      </c>
      <c r="B56" s="52" t="str">
        <f>VLOOKUP(A56,TRANSPORTE!A6:D117,3,FALSE)</f>
        <v>Transporte de Arena</v>
      </c>
      <c r="C56" s="53"/>
      <c r="D56" s="53"/>
      <c r="E56" s="53"/>
      <c r="F56" s="53"/>
      <c r="G56" s="53"/>
      <c r="H56" s="320" t="s">
        <v>1552</v>
      </c>
      <c r="I56" s="288">
        <v>0.01</v>
      </c>
      <c r="J56" s="295">
        <v>1</v>
      </c>
      <c r="K56" s="288">
        <f>I56*J56</f>
        <v>0.01</v>
      </c>
      <c r="L56" s="840">
        <f>VLOOKUP(A56,TRANSPORTE!A6:D117,4,FALSE)</f>
        <v>1350</v>
      </c>
      <c r="M56" s="841"/>
      <c r="N56" s="296">
        <f>K56*L56</f>
        <v>13.5</v>
      </c>
    </row>
    <row r="57" spans="1:14">
      <c r="A57" t="s">
        <v>1311</v>
      </c>
      <c r="B57" s="52" t="str">
        <f>VLOOKUP(A57,TRANSPORTE!A6:D117,3,FALSE)</f>
        <v>Transporte de Arena</v>
      </c>
      <c r="C57" s="53"/>
      <c r="D57" s="53"/>
      <c r="E57" s="53"/>
      <c r="F57" s="53"/>
      <c r="G57" s="53"/>
      <c r="H57" s="320" t="s">
        <v>1552</v>
      </c>
      <c r="I57" s="288">
        <v>0.05</v>
      </c>
      <c r="J57" s="295">
        <v>1</v>
      </c>
      <c r="K57" s="288">
        <f>I57*J57</f>
        <v>0.05</v>
      </c>
      <c r="L57" s="840">
        <f>VLOOKUP(A57,TRANSPORTE!A6:D118,4,FALSE)</f>
        <v>1350</v>
      </c>
      <c r="M57" s="841"/>
      <c r="N57" s="296">
        <f>K57*L57</f>
        <v>67.5</v>
      </c>
    </row>
    <row r="58" spans="1:14">
      <c r="B58" s="52"/>
      <c r="C58" s="53"/>
      <c r="D58" s="53"/>
      <c r="E58" s="53"/>
      <c r="F58" s="53"/>
      <c r="G58" s="53"/>
      <c r="H58" s="320"/>
      <c r="I58" s="288"/>
      <c r="J58" s="295"/>
      <c r="K58" s="288"/>
      <c r="L58" s="840"/>
      <c r="M58" s="841"/>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25"/>
      <c r="M60" s="826"/>
      <c r="N60" s="133"/>
    </row>
    <row r="61" spans="1:14" ht="15" thickBot="1">
      <c r="B61" s="842" t="s">
        <v>1037</v>
      </c>
      <c r="C61" s="843"/>
      <c r="D61" s="843"/>
      <c r="E61" s="843"/>
      <c r="F61" s="843"/>
      <c r="G61" s="843"/>
      <c r="H61" s="843"/>
      <c r="I61" s="843"/>
      <c r="J61" s="843"/>
      <c r="K61" s="843"/>
      <c r="L61" s="843"/>
      <c r="M61" s="844"/>
      <c r="N61" s="110">
        <f>N55+N56+N57+N58+N59</f>
        <v>1323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62" t="s">
        <v>1047</v>
      </c>
      <c r="C65" s="863"/>
      <c r="D65" s="863"/>
      <c r="E65" s="863"/>
      <c r="F65" s="863"/>
      <c r="G65" s="863"/>
      <c r="H65" s="863"/>
      <c r="I65" s="79" t="s">
        <v>1048</v>
      </c>
      <c r="J65" s="81" t="s">
        <v>1494</v>
      </c>
      <c r="K65" s="80" t="s">
        <v>1050</v>
      </c>
      <c r="L65" s="864" t="s">
        <v>1034</v>
      </c>
      <c r="M65" s="865"/>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23"/>
      <c r="C71" s="824"/>
      <c r="D71" s="824"/>
      <c r="E71" s="824"/>
      <c r="F71" s="824"/>
      <c r="G71" s="824"/>
      <c r="H71" s="824"/>
      <c r="I71" s="132"/>
      <c r="J71" s="132"/>
      <c r="K71" s="132"/>
      <c r="L71" s="924"/>
      <c r="M71" s="924"/>
      <c r="N71" s="51"/>
    </row>
    <row r="72" spans="1:15" ht="15" thickBot="1">
      <c r="B72" s="842" t="s">
        <v>1037</v>
      </c>
      <c r="C72" s="843"/>
      <c r="D72" s="843"/>
      <c r="E72" s="843"/>
      <c r="F72" s="843"/>
      <c r="G72" s="843"/>
      <c r="H72" s="843"/>
      <c r="I72" s="843"/>
      <c r="J72" s="843"/>
      <c r="K72" s="843"/>
      <c r="L72" s="843"/>
      <c r="M72" s="844"/>
      <c r="N72" s="310">
        <f>SUM(N66:N71)</f>
        <v>10213.44104122</v>
      </c>
    </row>
    <row r="73" spans="1:15" ht="15" thickBot="1">
      <c r="B73" s="39"/>
      <c r="C73" s="40"/>
      <c r="D73" s="40"/>
      <c r="E73" s="40"/>
      <c r="F73" s="40"/>
      <c r="G73" s="40"/>
      <c r="H73" s="40"/>
      <c r="I73" s="40"/>
      <c r="J73" s="40"/>
      <c r="K73" s="40"/>
      <c r="L73" s="40"/>
      <c r="M73" s="40"/>
      <c r="N73" s="41"/>
    </row>
    <row r="74" spans="1:15" ht="15" thickBot="1">
      <c r="B74" s="836" t="s">
        <v>1051</v>
      </c>
      <c r="C74" s="837"/>
      <c r="D74" s="837"/>
      <c r="E74" s="837"/>
      <c r="F74" s="837"/>
      <c r="G74" s="837"/>
      <c r="H74" s="837"/>
      <c r="I74" s="837"/>
      <c r="J74" s="837"/>
      <c r="K74" s="837"/>
      <c r="L74" s="837"/>
      <c r="M74" s="838"/>
      <c r="N74" s="105">
        <f>N40+N50+N61+N72</f>
        <v>50700.451812008665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27" t="s">
        <v>1053</v>
      </c>
      <c r="C78" s="828"/>
      <c r="D78" s="828"/>
      <c r="E78" s="828"/>
      <c r="F78" s="828"/>
      <c r="G78" s="828"/>
      <c r="H78" s="828"/>
      <c r="I78" s="323"/>
      <c r="J78" s="343"/>
      <c r="K78" s="311" t="s">
        <v>1054</v>
      </c>
      <c r="L78" s="866" t="s">
        <v>1055</v>
      </c>
      <c r="M78" s="867"/>
      <c r="N78" s="312"/>
    </row>
    <row r="79" spans="1:15">
      <c r="B79" s="868" t="s">
        <v>1056</v>
      </c>
      <c r="C79" s="869"/>
      <c r="D79" s="869"/>
      <c r="E79" s="869"/>
      <c r="F79" s="869"/>
      <c r="G79" s="869"/>
      <c r="H79" s="869"/>
      <c r="I79" s="93"/>
      <c r="J79" s="94"/>
      <c r="K79" s="313">
        <v>0.2</v>
      </c>
      <c r="L79" s="870">
        <f>N74*K79</f>
        <v>10140.090362401734</v>
      </c>
      <c r="M79" s="871"/>
      <c r="N79" s="57"/>
    </row>
    <row r="80" spans="1:15">
      <c r="B80" s="95" t="s">
        <v>1057</v>
      </c>
      <c r="C80" s="96"/>
      <c r="D80" s="96"/>
      <c r="E80" s="96"/>
      <c r="F80" s="96"/>
      <c r="G80" s="96"/>
      <c r="H80" s="96"/>
      <c r="I80" s="93"/>
      <c r="J80" s="94"/>
      <c r="K80" s="313">
        <v>0.05</v>
      </c>
      <c r="L80" s="870">
        <f>N74*K80</f>
        <v>2535.0225906004334</v>
      </c>
      <c r="M80" s="871"/>
      <c r="N80" s="57"/>
    </row>
    <row r="81" spans="1:14" ht="15" thickBot="1">
      <c r="B81" s="97" t="s">
        <v>1058</v>
      </c>
      <c r="C81" s="98"/>
      <c r="D81" s="98"/>
      <c r="E81" s="98"/>
      <c r="F81" s="98"/>
      <c r="G81" s="98"/>
      <c r="H81" s="98"/>
      <c r="I81" s="99"/>
      <c r="J81" s="100"/>
      <c r="K81" s="314">
        <v>0.05</v>
      </c>
      <c r="L81" s="872">
        <f>N74*K81</f>
        <v>2535.0225906004334</v>
      </c>
      <c r="M81" s="873"/>
      <c r="N81" s="57"/>
    </row>
    <row r="82" spans="1:14" ht="15" thickBot="1">
      <c r="B82" s="836" t="s">
        <v>1037</v>
      </c>
      <c r="C82" s="837"/>
      <c r="D82" s="837"/>
      <c r="E82" s="837"/>
      <c r="F82" s="837"/>
      <c r="G82" s="837"/>
      <c r="H82" s="837"/>
      <c r="I82" s="837"/>
      <c r="J82" s="837"/>
      <c r="K82" s="837"/>
      <c r="L82" s="837"/>
      <c r="M82" s="838"/>
      <c r="N82" s="58">
        <f>L79+L80+L81</f>
        <v>15210.135543602602</v>
      </c>
    </row>
    <row r="83" spans="1:14" ht="15" thickBot="1">
      <c r="B83" s="39"/>
      <c r="C83" s="40"/>
      <c r="D83" s="40"/>
      <c r="E83" s="40"/>
      <c r="F83" s="40"/>
      <c r="G83" s="40"/>
      <c r="H83" s="40"/>
      <c r="I83" s="40"/>
      <c r="J83" s="40"/>
      <c r="K83" s="40"/>
      <c r="L83" s="40"/>
      <c r="M83" s="40"/>
      <c r="N83" s="41"/>
    </row>
    <row r="84" spans="1:14" ht="15" thickBot="1">
      <c r="A84" t="s">
        <v>2122</v>
      </c>
      <c r="B84" s="836" t="s">
        <v>1059</v>
      </c>
      <c r="C84" s="837"/>
      <c r="D84" s="837"/>
      <c r="E84" s="837"/>
      <c r="F84" s="837"/>
      <c r="G84" s="837"/>
      <c r="H84" s="837"/>
      <c r="I84" s="837"/>
      <c r="J84" s="837"/>
      <c r="K84" s="837"/>
      <c r="L84" s="837"/>
      <c r="M84" s="838"/>
      <c r="N84" s="196">
        <f>N74+N82</f>
        <v>65910.587355611264</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78" t="s">
        <v>2324</v>
      </c>
      <c r="C101" s="979"/>
      <c r="D101" s="979"/>
      <c r="E101" s="979"/>
      <c r="F101" s="979"/>
      <c r="G101" s="979"/>
      <c r="H101" s="979"/>
      <c r="I101" s="979"/>
      <c r="J101" s="979"/>
      <c r="K101" s="979"/>
      <c r="L101" s="979"/>
      <c r="M101" s="979"/>
      <c r="N101" s="980"/>
    </row>
    <row r="102" spans="2:14" ht="15" customHeight="1">
      <c r="B102" s="978"/>
      <c r="C102" s="979"/>
      <c r="D102" s="979"/>
      <c r="E102" s="979"/>
      <c r="F102" s="979"/>
      <c r="G102" s="979"/>
      <c r="H102" s="979"/>
      <c r="I102" s="979"/>
      <c r="J102" s="979"/>
      <c r="K102" s="979"/>
      <c r="L102" s="979"/>
      <c r="M102" s="979"/>
      <c r="N102" s="980"/>
    </row>
    <row r="103" spans="2:14" ht="30" customHeight="1">
      <c r="B103" s="981" t="s">
        <v>2325</v>
      </c>
      <c r="C103" s="982"/>
      <c r="D103" s="982"/>
      <c r="E103" s="982"/>
      <c r="F103" s="982"/>
      <c r="G103" s="982"/>
      <c r="H103" s="982"/>
      <c r="I103" s="982"/>
      <c r="J103" s="982"/>
      <c r="K103" s="982"/>
      <c r="L103" s="982"/>
      <c r="M103" s="982"/>
      <c r="N103" s="983"/>
    </row>
    <row r="104" spans="2:14">
      <c r="B104" s="981"/>
      <c r="C104" s="982"/>
      <c r="D104" s="982"/>
      <c r="E104" s="982"/>
      <c r="F104" s="982"/>
      <c r="G104" s="982"/>
      <c r="H104" s="982"/>
      <c r="I104" s="982"/>
      <c r="J104" s="982"/>
      <c r="K104" s="982"/>
      <c r="L104" s="982"/>
      <c r="M104" s="982"/>
      <c r="N104" s="983"/>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84"/>
      <c r="K114" s="984"/>
      <c r="L114" s="984"/>
      <c r="M114" s="984"/>
      <c r="N114" s="985"/>
    </row>
    <row r="115" spans="2:14" ht="15" thickBot="1">
      <c r="B115" s="428" t="s">
        <v>2327</v>
      </c>
      <c r="C115" s="429"/>
      <c r="D115" s="429"/>
      <c r="E115" s="268"/>
      <c r="F115" s="268"/>
      <c r="G115" s="268"/>
      <c r="H115" s="268"/>
      <c r="I115" s="268"/>
      <c r="J115" s="986"/>
      <c r="K115" s="986"/>
      <c r="L115" s="986"/>
      <c r="M115" s="986"/>
      <c r="N115" s="987"/>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180</v>
      </c>
      <c r="B36" s="849" t="str">
        <f>VLOOKUP(A36,EQUIPOS!A6:D154,3,FALSE)</f>
        <v>Compresor 120 HP, con martillo.</v>
      </c>
      <c r="C36" s="850"/>
      <c r="D36" s="850"/>
      <c r="E36" s="850"/>
      <c r="F36" s="850"/>
      <c r="G36" s="850"/>
      <c r="H36" s="851"/>
      <c r="I36" s="276"/>
      <c r="J36" s="277"/>
      <c r="K36" s="278">
        <f>VLOOKUP(A36,EQUIPOS!A6:D163,4,FALSE)</f>
        <v>65000</v>
      </c>
      <c r="L36" s="279"/>
      <c r="M36" s="280">
        <v>35</v>
      </c>
      <c r="N36" s="281">
        <f>K36/M36</f>
        <v>1857.1428571428571</v>
      </c>
    </row>
    <row r="37" spans="1:14">
      <c r="A37" s="119" t="s">
        <v>312</v>
      </c>
      <c r="B37" s="849" t="str">
        <f>VLOOKUP(A37,EQUIPOS!A7:D154,3,FALSE)</f>
        <v>Retroexcavadora sobre oruga, potencia 138 HP, balde de 1,5 m3.</v>
      </c>
      <c r="C37" s="850"/>
      <c r="D37" s="850"/>
      <c r="E37" s="850"/>
      <c r="F37" s="850"/>
      <c r="G37" s="850"/>
      <c r="H37" s="851"/>
      <c r="I37" s="430"/>
      <c r="J37" s="431"/>
      <c r="K37" s="278">
        <f>VLOOKUP(A37,EQUIPOS!A7:D164,4,FALSE)</f>
        <v>245050</v>
      </c>
      <c r="L37" s="344"/>
      <c r="M37" s="345">
        <v>35</v>
      </c>
      <c r="N37" s="281">
        <f>K37/M37</f>
        <v>7001.4285714285716</v>
      </c>
    </row>
    <row r="38" spans="1:14">
      <c r="A38" s="119"/>
      <c r="B38" s="329"/>
      <c r="C38" s="330"/>
      <c r="D38" s="330"/>
      <c r="E38" s="332"/>
      <c r="F38" s="330"/>
      <c r="G38" s="330"/>
      <c r="H38" s="331"/>
      <c r="I38" s="337"/>
      <c r="J38" s="339"/>
      <c r="K38" s="278"/>
      <c r="L38" s="432"/>
      <c r="M38" s="433"/>
      <c r="N38" s="281"/>
    </row>
    <row r="39" spans="1:14">
      <c r="B39" s="849"/>
      <c r="C39" s="850"/>
      <c r="D39" s="850"/>
      <c r="E39" s="855"/>
      <c r="F39" s="850"/>
      <c r="G39" s="850"/>
      <c r="H39" s="851"/>
      <c r="I39" s="42"/>
      <c r="J39" s="43"/>
      <c r="K39" s="283"/>
      <c r="L39" s="285"/>
      <c r="M39" s="286"/>
      <c r="N39" s="287"/>
    </row>
    <row r="40" spans="1:14">
      <c r="B40" s="856" t="s">
        <v>1036</v>
      </c>
      <c r="C40" s="857"/>
      <c r="D40" s="857"/>
      <c r="E40" s="44"/>
      <c r="F40" s="45"/>
      <c r="G40" s="45"/>
      <c r="H40" s="46"/>
      <c r="I40" s="42"/>
      <c r="J40" s="43"/>
      <c r="K40" s="288"/>
      <c r="L40" s="285"/>
      <c r="M40" s="410">
        <v>0.01</v>
      </c>
      <c r="N40" s="353">
        <f>N73*M40</f>
        <v>7.2953150294428575</v>
      </c>
    </row>
    <row r="41" spans="1:14" ht="15" thickBot="1">
      <c r="B41" s="849"/>
      <c r="C41" s="850"/>
      <c r="D41" s="850"/>
      <c r="E41" s="850"/>
      <c r="F41" s="850"/>
      <c r="G41" s="850"/>
      <c r="H41" s="851"/>
      <c r="I41" s="858"/>
      <c r="J41" s="859"/>
      <c r="K41" s="47"/>
      <c r="L41" s="860"/>
      <c r="M41" s="861"/>
      <c r="N41" s="111"/>
    </row>
    <row r="42" spans="1:14" ht="15" thickBot="1">
      <c r="B42" s="836" t="s">
        <v>1037</v>
      </c>
      <c r="C42" s="837"/>
      <c r="D42" s="837"/>
      <c r="E42" s="837"/>
      <c r="F42" s="837"/>
      <c r="G42" s="837"/>
      <c r="H42" s="837"/>
      <c r="I42" s="837"/>
      <c r="J42" s="837"/>
      <c r="K42" s="837"/>
      <c r="L42" s="837"/>
      <c r="M42" s="838"/>
      <c r="N42" s="403">
        <f>SUM(N36:N41)</f>
        <v>8865.8667436008727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7" t="s">
        <v>1028</v>
      </c>
      <c r="C46" s="828"/>
      <c r="D46" s="828"/>
      <c r="E46" s="828"/>
      <c r="F46" s="828"/>
      <c r="G46" s="828"/>
      <c r="H46" s="828"/>
      <c r="I46" s="829"/>
      <c r="J46" s="324" t="s">
        <v>1029</v>
      </c>
      <c r="K46" s="91" t="s">
        <v>1030</v>
      </c>
      <c r="L46" s="830" t="s">
        <v>1039</v>
      </c>
      <c r="M46" s="829"/>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7000</v>
      </c>
      <c r="N47" s="281">
        <f>K47*M47</f>
        <v>9100</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36" t="s">
        <v>1037</v>
      </c>
      <c r="C51" s="837"/>
      <c r="D51" s="837"/>
      <c r="E51" s="837"/>
      <c r="F51" s="837"/>
      <c r="G51" s="837"/>
      <c r="H51" s="837"/>
      <c r="I51" s="837"/>
      <c r="J51" s="837"/>
      <c r="K51" s="837"/>
      <c r="L51" s="837"/>
      <c r="M51" s="838"/>
      <c r="N51" s="403">
        <f>SUM(N47:N50)</f>
        <v>9100</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39" t="s">
        <v>1045</v>
      </c>
      <c r="M55" s="812"/>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40">
        <f>VLOOKUP(A56,TRANSPORTE!A5:D117,4,FALSE)</f>
        <v>1350</v>
      </c>
      <c r="M56" s="841"/>
      <c r="N56" s="296">
        <f>K56*L56</f>
        <v>1755</v>
      </c>
    </row>
    <row r="57" spans="1:14">
      <c r="B57" s="52"/>
      <c r="C57" s="53"/>
      <c r="D57" s="53"/>
      <c r="E57" s="53"/>
      <c r="F57" s="53"/>
      <c r="G57" s="53"/>
      <c r="H57" s="320"/>
      <c r="I57" s="288"/>
      <c r="J57" s="295"/>
      <c r="K57" s="288"/>
      <c r="L57" s="840"/>
      <c r="M57" s="841"/>
      <c r="N57" s="296"/>
    </row>
    <row r="58" spans="1:14">
      <c r="B58" s="52"/>
      <c r="C58" s="53"/>
      <c r="D58" s="53"/>
      <c r="E58" s="53"/>
      <c r="F58" s="53"/>
      <c r="G58" s="53"/>
      <c r="H58" s="320"/>
      <c r="I58" s="288"/>
      <c r="J58" s="295"/>
      <c r="K58" s="288"/>
      <c r="L58" s="840"/>
      <c r="M58" s="841"/>
      <c r="N58" s="296"/>
    </row>
    <row r="59" spans="1:14">
      <c r="B59" s="52"/>
      <c r="C59" s="53"/>
      <c r="D59" s="53"/>
      <c r="E59" s="53"/>
      <c r="F59" s="53"/>
      <c r="G59" s="53"/>
      <c r="H59" s="320"/>
      <c r="I59" s="288"/>
      <c r="J59" s="295"/>
      <c r="K59" s="288"/>
      <c r="L59" s="840"/>
      <c r="M59" s="841"/>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25"/>
      <c r="M61" s="826"/>
      <c r="N61" s="133"/>
    </row>
    <row r="62" spans="1:14" ht="15" thickBot="1">
      <c r="B62" s="842" t="s">
        <v>1037</v>
      </c>
      <c r="C62" s="843"/>
      <c r="D62" s="843"/>
      <c r="E62" s="843"/>
      <c r="F62" s="843"/>
      <c r="G62" s="843"/>
      <c r="H62" s="843"/>
      <c r="I62" s="843"/>
      <c r="J62" s="843"/>
      <c r="K62" s="843"/>
      <c r="L62" s="843"/>
      <c r="M62" s="844"/>
      <c r="N62" s="110">
        <f>N56+N57+N58+N59+N60</f>
        <v>1755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2" t="s">
        <v>1047</v>
      </c>
      <c r="C66" s="863"/>
      <c r="D66" s="863"/>
      <c r="E66" s="863"/>
      <c r="F66" s="863"/>
      <c r="G66" s="863"/>
      <c r="H66" s="863"/>
      <c r="I66" s="79" t="s">
        <v>1048</v>
      </c>
      <c r="J66" s="81" t="s">
        <v>1494</v>
      </c>
      <c r="K66" s="80" t="s">
        <v>1050</v>
      </c>
      <c r="L66" s="864" t="s">
        <v>1034</v>
      </c>
      <c r="M66" s="865"/>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23"/>
      <c r="C72" s="824"/>
      <c r="D72" s="824"/>
      <c r="E72" s="824"/>
      <c r="F72" s="824"/>
      <c r="G72" s="824"/>
      <c r="H72" s="824"/>
      <c r="I72" s="132"/>
      <c r="J72" s="132"/>
      <c r="K72" s="132"/>
      <c r="L72" s="924"/>
      <c r="M72" s="924"/>
      <c r="N72" s="51"/>
    </row>
    <row r="73" spans="1:15" ht="15" thickBot="1">
      <c r="B73" s="842" t="s">
        <v>1037</v>
      </c>
      <c r="C73" s="843"/>
      <c r="D73" s="843"/>
      <c r="E73" s="843"/>
      <c r="F73" s="843"/>
      <c r="G73" s="843"/>
      <c r="H73" s="843"/>
      <c r="I73" s="843"/>
      <c r="J73" s="843"/>
      <c r="K73" s="843"/>
      <c r="L73" s="843"/>
      <c r="M73" s="844"/>
      <c r="N73" s="310">
        <f>SUM(N67:N72)</f>
        <v>729.53150294428576</v>
      </c>
    </row>
    <row r="74" spans="1:15" ht="15" thickBot="1">
      <c r="B74" s="39"/>
      <c r="C74" s="40"/>
      <c r="D74" s="40"/>
      <c r="E74" s="40"/>
      <c r="F74" s="40"/>
      <c r="G74" s="40"/>
      <c r="H74" s="40"/>
      <c r="I74" s="40"/>
      <c r="J74" s="40"/>
      <c r="K74" s="40"/>
      <c r="L74" s="40"/>
      <c r="M74" s="40"/>
      <c r="N74" s="41"/>
    </row>
    <row r="75" spans="1:15" ht="15" thickBot="1">
      <c r="B75" s="836" t="s">
        <v>1051</v>
      </c>
      <c r="C75" s="837"/>
      <c r="D75" s="837"/>
      <c r="E75" s="837"/>
      <c r="F75" s="837"/>
      <c r="G75" s="837"/>
      <c r="H75" s="837"/>
      <c r="I75" s="837"/>
      <c r="J75" s="837"/>
      <c r="K75" s="837"/>
      <c r="L75" s="837"/>
      <c r="M75" s="838"/>
      <c r="N75" s="105">
        <f>N42+N51+N62+N73</f>
        <v>20450.398246545159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27" t="s">
        <v>1053</v>
      </c>
      <c r="C79" s="828"/>
      <c r="D79" s="828"/>
      <c r="E79" s="828"/>
      <c r="F79" s="828"/>
      <c r="G79" s="828"/>
      <c r="H79" s="828"/>
      <c r="I79" s="323"/>
      <c r="J79" s="343"/>
      <c r="K79" s="311" t="s">
        <v>1054</v>
      </c>
      <c r="L79" s="866" t="s">
        <v>1055</v>
      </c>
      <c r="M79" s="867"/>
      <c r="N79" s="312"/>
    </row>
    <row r="80" spans="1:15">
      <c r="B80" s="868" t="s">
        <v>1056</v>
      </c>
      <c r="C80" s="869"/>
      <c r="D80" s="869"/>
      <c r="E80" s="869"/>
      <c r="F80" s="869"/>
      <c r="G80" s="869"/>
      <c r="H80" s="869"/>
      <c r="I80" s="93"/>
      <c r="J80" s="94"/>
      <c r="K80" s="313">
        <v>0.2</v>
      </c>
      <c r="L80" s="870">
        <f>N75*K80</f>
        <v>4090.079649309032</v>
      </c>
      <c r="M80" s="871"/>
      <c r="N80" s="57"/>
    </row>
    <row r="81" spans="1:14">
      <c r="B81" s="95" t="s">
        <v>1057</v>
      </c>
      <c r="C81" s="96"/>
      <c r="D81" s="96"/>
      <c r="E81" s="96"/>
      <c r="F81" s="96"/>
      <c r="G81" s="96"/>
      <c r="H81" s="96"/>
      <c r="I81" s="93"/>
      <c r="J81" s="94"/>
      <c r="K81" s="313">
        <v>0.05</v>
      </c>
      <c r="L81" s="870">
        <f>N75*K81</f>
        <v>1022.519912327258</v>
      </c>
      <c r="M81" s="871"/>
      <c r="N81" s="57"/>
    </row>
    <row r="82" spans="1:14" ht="15" thickBot="1">
      <c r="B82" s="97" t="s">
        <v>1058</v>
      </c>
      <c r="C82" s="98"/>
      <c r="D82" s="98"/>
      <c r="E82" s="98"/>
      <c r="F82" s="98"/>
      <c r="G82" s="98"/>
      <c r="H82" s="98"/>
      <c r="I82" s="99"/>
      <c r="J82" s="100"/>
      <c r="K82" s="314">
        <v>0.05</v>
      </c>
      <c r="L82" s="872">
        <f>N75*K82</f>
        <v>1022.519912327258</v>
      </c>
      <c r="M82" s="873"/>
      <c r="N82" s="57"/>
    </row>
    <row r="83" spans="1:14" ht="15" thickBot="1">
      <c r="B83" s="836" t="s">
        <v>1037</v>
      </c>
      <c r="C83" s="837"/>
      <c r="D83" s="837"/>
      <c r="E83" s="837"/>
      <c r="F83" s="837"/>
      <c r="G83" s="837"/>
      <c r="H83" s="837"/>
      <c r="I83" s="837"/>
      <c r="J83" s="837"/>
      <c r="K83" s="837"/>
      <c r="L83" s="837"/>
      <c r="M83" s="838"/>
      <c r="N83" s="58">
        <f>L80+L81+L82</f>
        <v>6135.1194739635475</v>
      </c>
    </row>
    <row r="84" spans="1:14" ht="15" thickBot="1">
      <c r="B84" s="39"/>
      <c r="C84" s="40"/>
      <c r="D84" s="40"/>
      <c r="E84" s="40"/>
      <c r="F84" s="40"/>
      <c r="G84" s="40"/>
      <c r="H84" s="40"/>
      <c r="I84" s="40"/>
      <c r="J84" s="40"/>
      <c r="K84" s="40"/>
      <c r="L84" s="40"/>
      <c r="M84" s="40"/>
      <c r="N84" s="41"/>
    </row>
    <row r="85" spans="1:14" ht="15" thickBot="1">
      <c r="A85" t="s">
        <v>2122</v>
      </c>
      <c r="B85" s="836" t="s">
        <v>1059</v>
      </c>
      <c r="C85" s="837"/>
      <c r="D85" s="837"/>
      <c r="E85" s="837"/>
      <c r="F85" s="837"/>
      <c r="G85" s="837"/>
      <c r="H85" s="837"/>
      <c r="I85" s="837"/>
      <c r="J85" s="837"/>
      <c r="K85" s="837"/>
      <c r="L85" s="837"/>
      <c r="M85" s="838"/>
      <c r="N85" s="196">
        <f>N75+N83</f>
        <v>26585.517720508706</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78" t="s">
        <v>2324</v>
      </c>
      <c r="C102" s="979"/>
      <c r="D102" s="979"/>
      <c r="E102" s="979"/>
      <c r="F102" s="979"/>
      <c r="G102" s="979"/>
      <c r="H102" s="979"/>
      <c r="I102" s="979"/>
      <c r="J102" s="979"/>
      <c r="K102" s="979"/>
      <c r="L102" s="979"/>
      <c r="M102" s="979"/>
      <c r="N102" s="980"/>
    </row>
    <row r="103" spans="2:14" ht="15" customHeight="1">
      <c r="B103" s="978"/>
      <c r="C103" s="979"/>
      <c r="D103" s="979"/>
      <c r="E103" s="979"/>
      <c r="F103" s="979"/>
      <c r="G103" s="979"/>
      <c r="H103" s="979"/>
      <c r="I103" s="979"/>
      <c r="J103" s="979"/>
      <c r="K103" s="979"/>
      <c r="L103" s="979"/>
      <c r="M103" s="979"/>
      <c r="N103" s="980"/>
    </row>
    <row r="104" spans="2:14" ht="30" customHeight="1">
      <c r="B104" s="981" t="s">
        <v>2325</v>
      </c>
      <c r="C104" s="982"/>
      <c r="D104" s="982"/>
      <c r="E104" s="982"/>
      <c r="F104" s="982"/>
      <c r="G104" s="982"/>
      <c r="H104" s="982"/>
      <c r="I104" s="982"/>
      <c r="J104" s="982"/>
      <c r="K104" s="982"/>
      <c r="L104" s="982"/>
      <c r="M104" s="982"/>
      <c r="N104" s="983"/>
    </row>
    <row r="105" spans="2:14">
      <c r="B105" s="981"/>
      <c r="C105" s="982"/>
      <c r="D105" s="982"/>
      <c r="E105" s="982"/>
      <c r="F105" s="982"/>
      <c r="G105" s="982"/>
      <c r="H105" s="982"/>
      <c r="I105" s="982"/>
      <c r="J105" s="982"/>
      <c r="K105" s="982"/>
      <c r="L105" s="982"/>
      <c r="M105" s="982"/>
      <c r="N105" s="983"/>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84"/>
      <c r="K115" s="984"/>
      <c r="L115" s="984"/>
      <c r="M115" s="984"/>
      <c r="N115" s="985"/>
    </row>
    <row r="116" spans="2:14" ht="15" thickBot="1">
      <c r="B116" s="428" t="s">
        <v>2327</v>
      </c>
      <c r="C116" s="429"/>
      <c r="D116" s="429"/>
      <c r="E116" s="268"/>
      <c r="F116" s="268"/>
      <c r="G116" s="268"/>
      <c r="H116" s="268"/>
      <c r="I116" s="268"/>
      <c r="J116" s="986"/>
      <c r="K116" s="986"/>
      <c r="L116" s="986"/>
      <c r="M116" s="986"/>
      <c r="N116" s="987"/>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180</v>
      </c>
      <c r="B36" s="849" t="str">
        <f>VLOOKUP(A36,EQUIPOS!A6:D154,3,FALSE)</f>
        <v>Compresor 120 HP, con martillo.</v>
      </c>
      <c r="C36" s="850"/>
      <c r="D36" s="850"/>
      <c r="E36" s="850"/>
      <c r="F36" s="850"/>
      <c r="G36" s="850"/>
      <c r="H36" s="851"/>
      <c r="I36" s="276"/>
      <c r="J36" s="277"/>
      <c r="K36" s="278">
        <f>VLOOKUP(A36,EQUIPOS!A6:D163,4,FALSE)</f>
        <v>65000</v>
      </c>
      <c r="L36" s="279"/>
      <c r="M36" s="280">
        <v>2.5</v>
      </c>
      <c r="N36" s="281">
        <f>K36/M36</f>
        <v>26000</v>
      </c>
    </row>
    <row r="37" spans="1:14">
      <c r="A37" s="119" t="s">
        <v>129</v>
      </c>
      <c r="B37" s="849" t="str">
        <f>VLOOKUP(A37,EQUIPOS!A7:D154,3,FALSE)</f>
        <v xml:space="preserve">Buldozer, Potencia al volante de 140 HP, motor de 2200 RPM, longitud de hoja 4,80m. </v>
      </c>
      <c r="C37" s="850"/>
      <c r="D37" s="850"/>
      <c r="E37" s="850"/>
      <c r="F37" s="850"/>
      <c r="G37" s="850"/>
      <c r="H37" s="851"/>
      <c r="I37" s="430"/>
      <c r="J37" s="431"/>
      <c r="K37" s="278">
        <f>VLOOKUP(A37,EQUIPOS!A7:D164,4,FALSE)</f>
        <v>202000</v>
      </c>
      <c r="L37" s="344"/>
      <c r="M37" s="345">
        <v>100</v>
      </c>
      <c r="N37" s="281">
        <f>K37/M37</f>
        <v>2020</v>
      </c>
    </row>
    <row r="38" spans="1:14">
      <c r="A38" s="119" t="s">
        <v>312</v>
      </c>
      <c r="B38" s="849" t="str">
        <f>VLOOKUP(A38,EQUIPOS!A8:D154,3,FALSE)</f>
        <v>Retroexcavadora sobre oruga, potencia 138 HP, balde de 1,5 m3.</v>
      </c>
      <c r="C38" s="850"/>
      <c r="D38" s="850"/>
      <c r="E38" s="850"/>
      <c r="F38" s="850"/>
      <c r="G38" s="850"/>
      <c r="H38" s="851"/>
      <c r="I38" s="337"/>
      <c r="J38" s="339"/>
      <c r="K38" s="278">
        <f>VLOOKUP(A38,EQUIPOS!A8:D165,4,FALSE)</f>
        <v>245050</v>
      </c>
      <c r="L38" s="432"/>
      <c r="M38" s="433">
        <v>16</v>
      </c>
      <c r="N38" s="281">
        <f>K38/M38</f>
        <v>15315.625</v>
      </c>
    </row>
    <row r="39" spans="1:14">
      <c r="B39" s="849"/>
      <c r="C39" s="850"/>
      <c r="D39" s="850"/>
      <c r="E39" s="855"/>
      <c r="F39" s="850"/>
      <c r="G39" s="850"/>
      <c r="H39" s="851"/>
      <c r="I39" s="42"/>
      <c r="J39" s="43"/>
      <c r="K39" s="283"/>
      <c r="L39" s="285"/>
      <c r="M39" s="286"/>
      <c r="N39" s="287"/>
    </row>
    <row r="40" spans="1:14">
      <c r="B40" s="856" t="s">
        <v>1036</v>
      </c>
      <c r="C40" s="857"/>
      <c r="D40" s="857"/>
      <c r="E40" s="44"/>
      <c r="F40" s="45"/>
      <c r="G40" s="45"/>
      <c r="H40" s="46"/>
      <c r="I40" s="42"/>
      <c r="J40" s="43"/>
      <c r="K40" s="288"/>
      <c r="L40" s="285"/>
      <c r="M40" s="410">
        <v>0.01</v>
      </c>
      <c r="N40" s="353">
        <f>N76*M40</f>
        <v>23.937752440359372</v>
      </c>
    </row>
    <row r="41" spans="1:14" ht="15" thickBot="1">
      <c r="B41" s="849"/>
      <c r="C41" s="850"/>
      <c r="D41" s="850"/>
      <c r="E41" s="850"/>
      <c r="F41" s="850"/>
      <c r="G41" s="850"/>
      <c r="H41" s="851"/>
      <c r="I41" s="858"/>
      <c r="J41" s="859"/>
      <c r="K41" s="47"/>
      <c r="L41" s="860"/>
      <c r="M41" s="861"/>
      <c r="N41" s="111"/>
    </row>
    <row r="42" spans="1:14" ht="15" thickBot="1">
      <c r="B42" s="836" t="s">
        <v>1037</v>
      </c>
      <c r="C42" s="837"/>
      <c r="D42" s="837"/>
      <c r="E42" s="837"/>
      <c r="F42" s="837"/>
      <c r="G42" s="837"/>
      <c r="H42" s="837"/>
      <c r="I42" s="837"/>
      <c r="J42" s="837"/>
      <c r="K42" s="837"/>
      <c r="L42" s="837"/>
      <c r="M42" s="838"/>
      <c r="N42" s="403">
        <f>SUM(N36:N41)</f>
        <v>43359.562752440361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7" t="s">
        <v>1028</v>
      </c>
      <c r="C46" s="828"/>
      <c r="D46" s="828"/>
      <c r="E46" s="828"/>
      <c r="F46" s="828"/>
      <c r="G46" s="828"/>
      <c r="H46" s="828"/>
      <c r="I46" s="829"/>
      <c r="J46" s="324" t="s">
        <v>1029</v>
      </c>
      <c r="K46" s="91" t="s">
        <v>1030</v>
      </c>
      <c r="L46" s="830" t="s">
        <v>1039</v>
      </c>
      <c r="M46" s="829"/>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5520</v>
      </c>
      <c r="N47" s="281">
        <f>K47*M47</f>
        <v>1656</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3280</v>
      </c>
      <c r="N48" s="281">
        <f t="shared" ref="N48:N53" si="0">K48*M48</f>
        <v>9840</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9100</v>
      </c>
      <c r="N49" s="281">
        <f t="shared" si="0"/>
        <v>2275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1230</v>
      </c>
      <c r="N50" s="281">
        <f t="shared" si="0"/>
        <v>1230</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960</v>
      </c>
      <c r="N51" s="281">
        <f t="shared" si="0"/>
        <v>960</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5400</v>
      </c>
      <c r="N52" s="281">
        <f t="shared" si="0"/>
        <v>2473.2000000000003</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7000</v>
      </c>
      <c r="N53" s="281">
        <f t="shared" si="0"/>
        <v>9100</v>
      </c>
    </row>
    <row r="54" spans="1:14" ht="15" thickBot="1">
      <c r="B54" s="836" t="s">
        <v>1037</v>
      </c>
      <c r="C54" s="837"/>
      <c r="D54" s="837"/>
      <c r="E54" s="837"/>
      <c r="F54" s="837"/>
      <c r="G54" s="837"/>
      <c r="H54" s="837"/>
      <c r="I54" s="837"/>
      <c r="J54" s="837"/>
      <c r="K54" s="837"/>
      <c r="L54" s="837"/>
      <c r="M54" s="838"/>
      <c r="N54" s="403">
        <f>SUM(N47:N53)</f>
        <v>27534.2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40">
        <f>VLOOKUP(A59,TRANSPORTE!A5:D117,4,FALSE)</f>
        <v>1350</v>
      </c>
      <c r="M59" s="841"/>
      <c r="N59" s="296">
        <f>K59*L59</f>
        <v>1755</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36" t="s">
        <v>1037</v>
      </c>
      <c r="C76" s="837"/>
      <c r="D76" s="837"/>
      <c r="E76" s="837"/>
      <c r="F76" s="837"/>
      <c r="G76" s="837"/>
      <c r="H76" s="837"/>
      <c r="I76" s="843"/>
      <c r="J76" s="843"/>
      <c r="K76" s="843"/>
      <c r="L76" s="843"/>
      <c r="M76" s="844"/>
      <c r="N76" s="310">
        <f>SUM(N70:N75)</f>
        <v>2393.7752440359372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N42+N54+N65+N76</f>
        <v>75042.537996476298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15008.507599295261</v>
      </c>
      <c r="M83" s="871"/>
      <c r="N83" s="57"/>
    </row>
    <row r="84" spans="1:14">
      <c r="B84" s="95" t="s">
        <v>1057</v>
      </c>
      <c r="C84" s="96"/>
      <c r="D84" s="96"/>
      <c r="E84" s="96"/>
      <c r="F84" s="96"/>
      <c r="G84" s="96"/>
      <c r="H84" s="96"/>
      <c r="I84" s="93"/>
      <c r="J84" s="94"/>
      <c r="K84" s="313">
        <v>0.05</v>
      </c>
      <c r="L84" s="870">
        <f>N78*K84</f>
        <v>3752.1268998238152</v>
      </c>
      <c r="M84" s="871"/>
      <c r="N84" s="57"/>
    </row>
    <row r="85" spans="1:14" ht="15" thickBot="1">
      <c r="B85" s="97" t="s">
        <v>1058</v>
      </c>
      <c r="C85" s="98"/>
      <c r="D85" s="98"/>
      <c r="E85" s="98"/>
      <c r="F85" s="98"/>
      <c r="G85" s="98"/>
      <c r="H85" s="98"/>
      <c r="I85" s="99"/>
      <c r="J85" s="100"/>
      <c r="K85" s="314">
        <v>0.05</v>
      </c>
      <c r="L85" s="872">
        <f>N78*K85</f>
        <v>3752.1268998238152</v>
      </c>
      <c r="M85" s="873"/>
      <c r="N85" s="57"/>
    </row>
    <row r="86" spans="1:14" ht="15" thickBot="1">
      <c r="B86" s="836" t="s">
        <v>1037</v>
      </c>
      <c r="C86" s="837"/>
      <c r="D86" s="837"/>
      <c r="E86" s="837"/>
      <c r="F86" s="837"/>
      <c r="G86" s="837"/>
      <c r="H86" s="837"/>
      <c r="I86" s="837"/>
      <c r="J86" s="837"/>
      <c r="K86" s="837"/>
      <c r="L86" s="837"/>
      <c r="M86" s="838"/>
      <c r="N86" s="58">
        <f>L83+L84+L85</f>
        <v>22512.76139894289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97555.299395419192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180</v>
      </c>
      <c r="B36" s="849" t="str">
        <f>VLOOKUP(A36,EQUIPOS!A6:D154,3,FALSE)</f>
        <v>Compresor 120 HP, con martillo.</v>
      </c>
      <c r="C36" s="850"/>
      <c r="D36" s="850"/>
      <c r="E36" s="850"/>
      <c r="F36" s="850"/>
      <c r="G36" s="850"/>
      <c r="H36" s="851"/>
      <c r="I36" s="276"/>
      <c r="J36" s="277"/>
      <c r="K36" s="278">
        <f>VLOOKUP(A36,EQUIPOS!A6:D163,4,FALSE)</f>
        <v>65000</v>
      </c>
      <c r="L36" s="279"/>
      <c r="M36" s="345">
        <v>2.5</v>
      </c>
      <c r="N36" s="281">
        <f>K36/M36</f>
        <v>26000</v>
      </c>
    </row>
    <row r="37" spans="1:14">
      <c r="A37" s="119" t="s">
        <v>129</v>
      </c>
      <c r="B37" s="849" t="str">
        <f>VLOOKUP(A37,EQUIPOS!A7:D154,3,FALSE)</f>
        <v xml:space="preserve">Buldozer, Potencia al volante de 140 HP, motor de 2200 RPM, longitud de hoja 4,80m. </v>
      </c>
      <c r="C37" s="850"/>
      <c r="D37" s="850"/>
      <c r="E37" s="850"/>
      <c r="F37" s="850"/>
      <c r="G37" s="850"/>
      <c r="H37" s="851"/>
      <c r="I37" s="430"/>
      <c r="J37" s="431"/>
      <c r="K37" s="278">
        <f>VLOOKUP(A37,EQUIPOS!A7:D164,4,FALSE)</f>
        <v>202000</v>
      </c>
      <c r="L37" s="344"/>
      <c r="M37" s="345">
        <v>100</v>
      </c>
      <c r="N37" s="281">
        <f>K37/M37</f>
        <v>2020</v>
      </c>
    </row>
    <row r="38" spans="1:14">
      <c r="A38" s="119" t="s">
        <v>261</v>
      </c>
      <c r="B38" s="849" t="str">
        <f>VLOOKUP(A38,EQUIPOS!A8:D154,3,FALSE)</f>
        <v xml:space="preserve">Motobomba 3 PULGADAS (incluye operario)
</v>
      </c>
      <c r="C38" s="850"/>
      <c r="D38" s="850"/>
      <c r="E38" s="850"/>
      <c r="F38" s="850"/>
      <c r="G38" s="850"/>
      <c r="H38" s="851"/>
      <c r="I38" s="337"/>
      <c r="J38" s="339"/>
      <c r="K38" s="278">
        <f>VLOOKUP(A38,EQUIPOS!A8:D165,4,FALSE)</f>
        <v>15000</v>
      </c>
      <c r="L38" s="432"/>
      <c r="M38" s="433">
        <v>8</v>
      </c>
      <c r="N38" s="281">
        <f>K38/M38</f>
        <v>1875</v>
      </c>
    </row>
    <row r="39" spans="1:14">
      <c r="A39" t="s">
        <v>312</v>
      </c>
      <c r="B39" s="849" t="str">
        <f>VLOOKUP(A39,EQUIPOS!A9:D154,3,FALSE)</f>
        <v>Retroexcavadora sobre oruga, potencia 138 HP, balde de 1,5 m3.</v>
      </c>
      <c r="C39" s="850"/>
      <c r="D39" s="850"/>
      <c r="E39" s="850"/>
      <c r="F39" s="850"/>
      <c r="G39" s="850"/>
      <c r="H39" s="851"/>
      <c r="I39" s="42"/>
      <c r="J39" s="43"/>
      <c r="K39" s="278">
        <f>VLOOKUP(A39,EQUIPOS!A9:D166,4,FALSE)</f>
        <v>245050</v>
      </c>
      <c r="L39" s="285"/>
      <c r="M39" s="345">
        <v>8</v>
      </c>
      <c r="N39" s="281">
        <f>K39/M39</f>
        <v>30631.25</v>
      </c>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N78*M41</f>
        <v>204.2688208244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60730.5188208244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5520</v>
      </c>
      <c r="N48" s="281">
        <f>K48*M48</f>
        <v>1656</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3280</v>
      </c>
      <c r="N49" s="281">
        <f t="shared" ref="N49:N54" si="0">K49*M49</f>
        <v>9840</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9100</v>
      </c>
      <c r="N50" s="281">
        <f t="shared" si="0"/>
        <v>2275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1230</v>
      </c>
      <c r="N51" s="281">
        <f t="shared" si="0"/>
        <v>1230</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960</v>
      </c>
      <c r="N52" s="281">
        <f t="shared" si="0"/>
        <v>960</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5400</v>
      </c>
      <c r="N53" s="281">
        <f>K53*M53</f>
        <v>2473.2000000000003</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7000</v>
      </c>
      <c r="N54" s="281">
        <f t="shared" si="0"/>
        <v>9100</v>
      </c>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27534.2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40">
        <f>VLOOKUP(A61,TRANSPORTE!A5:D117,4,FALSE)</f>
        <v>1350</v>
      </c>
      <c r="M61" s="841"/>
      <c r="N61" s="296">
        <f>K61*L61</f>
        <v>1755</v>
      </c>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f>N61+N62+N63+N64+N65</f>
        <v>1755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51"/>
    </row>
    <row r="78" spans="1:15" ht="15" thickBot="1">
      <c r="B78" s="842" t="s">
        <v>1037</v>
      </c>
      <c r="C78" s="843"/>
      <c r="D78" s="843"/>
      <c r="E78" s="843"/>
      <c r="F78" s="843"/>
      <c r="G78" s="843"/>
      <c r="H78" s="843"/>
      <c r="I78" s="843"/>
      <c r="J78" s="843"/>
      <c r="K78" s="843"/>
      <c r="L78" s="843"/>
      <c r="M78" s="844"/>
      <c r="N78" s="310">
        <f>SUM(N72:N77)</f>
        <v>20426.882082439999</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110446.60090326441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22089.320180652881</v>
      </c>
      <c r="M85" s="871"/>
      <c r="N85" s="57"/>
    </row>
    <row r="86" spans="1:14">
      <c r="B86" s="95" t="s">
        <v>1057</v>
      </c>
      <c r="C86" s="96"/>
      <c r="D86" s="96"/>
      <c r="E86" s="96"/>
      <c r="F86" s="96"/>
      <c r="G86" s="96"/>
      <c r="H86" s="96"/>
      <c r="I86" s="93"/>
      <c r="J86" s="94"/>
      <c r="K86" s="313">
        <v>0.05</v>
      </c>
      <c r="L86" s="870">
        <f>N80*K86</f>
        <v>5522.3300451632203</v>
      </c>
      <c r="M86" s="871"/>
      <c r="N86" s="57"/>
    </row>
    <row r="87" spans="1:14" ht="15" thickBot="1">
      <c r="B87" s="97" t="s">
        <v>1058</v>
      </c>
      <c r="C87" s="98"/>
      <c r="D87" s="98"/>
      <c r="E87" s="98"/>
      <c r="F87" s="98"/>
      <c r="G87" s="98"/>
      <c r="H87" s="98"/>
      <c r="I87" s="99"/>
      <c r="J87" s="100"/>
      <c r="K87" s="314">
        <v>0.05</v>
      </c>
      <c r="L87" s="872">
        <f>N80*K87</f>
        <v>5522.3300451632203</v>
      </c>
      <c r="M87" s="873"/>
      <c r="N87" s="57"/>
    </row>
    <row r="88" spans="1:14" ht="15" thickBot="1">
      <c r="B88" s="836" t="s">
        <v>1037</v>
      </c>
      <c r="C88" s="837"/>
      <c r="D88" s="837"/>
      <c r="E88" s="837"/>
      <c r="F88" s="837"/>
      <c r="G88" s="837"/>
      <c r="H88" s="837"/>
      <c r="I88" s="837"/>
      <c r="J88" s="837"/>
      <c r="K88" s="837"/>
      <c r="L88" s="837"/>
      <c r="M88" s="838"/>
      <c r="N88" s="58">
        <f>L85+L86+L87</f>
        <v>33133.980270979322</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143580.58117424374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2.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129</v>
      </c>
      <c r="B36" s="849" t="str">
        <f>VLOOKUP(A36,EQUIPOS!A6:D154,3,FALSE)</f>
        <v xml:space="preserve">Buldozer, Potencia al volante de 140 HP, motor de 2200 RPM, longitud de hoja 4,80m. </v>
      </c>
      <c r="C36" s="850"/>
      <c r="D36" s="850"/>
      <c r="E36" s="850"/>
      <c r="F36" s="850"/>
      <c r="G36" s="850"/>
      <c r="H36" s="851"/>
      <c r="I36" s="276"/>
      <c r="J36" s="277"/>
      <c r="K36" s="278">
        <f>VLOOKUP(A36,EQUIPOS!A6:D163,4,FALSE)</f>
        <v>202000</v>
      </c>
      <c r="L36" s="279"/>
      <c r="M36" s="345">
        <v>100</v>
      </c>
      <c r="N36" s="281">
        <f>K36/M36</f>
        <v>2020</v>
      </c>
    </row>
    <row r="37" spans="1:14">
      <c r="A37" s="119" t="s">
        <v>312</v>
      </c>
      <c r="B37" s="849" t="str">
        <f>VLOOKUP(A37,EQUIPOS!A7:D154,3,FALSE)</f>
        <v>Retroexcavadora sobre oruga, potencia 138 HP, balde de 1,5 m3.</v>
      </c>
      <c r="C37" s="850"/>
      <c r="D37" s="850"/>
      <c r="E37" s="850"/>
      <c r="F37" s="850"/>
      <c r="G37" s="850"/>
      <c r="H37" s="851"/>
      <c r="I37" s="430"/>
      <c r="J37" s="431"/>
      <c r="K37" s="278">
        <f>VLOOKUP(A37,EQUIPOS!A7:D164,4,FALSE)</f>
        <v>245050</v>
      </c>
      <c r="L37" s="344"/>
      <c r="M37" s="345">
        <v>35</v>
      </c>
      <c r="N37" s="281">
        <f>K37/M37</f>
        <v>7001.4285714285716</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7.2953150294428575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9028.7238864580158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7000</v>
      </c>
      <c r="N48" s="281">
        <f>K48*M48</f>
        <v>9100</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36" t="s">
        <v>1037</v>
      </c>
      <c r="C55" s="837"/>
      <c r="D55" s="837"/>
      <c r="E55" s="837"/>
      <c r="F55" s="837"/>
      <c r="G55" s="837"/>
      <c r="H55" s="837"/>
      <c r="I55" s="837"/>
      <c r="J55" s="837"/>
      <c r="K55" s="837"/>
      <c r="L55" s="837"/>
      <c r="M55" s="838"/>
      <c r="N55" s="403">
        <f>SUM(N48:N54)</f>
        <v>9100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729.53150294428576</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20613.2553894023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4122.6510778804604</v>
      </c>
      <c r="M84" s="871"/>
      <c r="N84" s="57"/>
    </row>
    <row r="85" spans="1:14">
      <c r="B85" s="95" t="s">
        <v>1057</v>
      </c>
      <c r="C85" s="96"/>
      <c r="D85" s="96"/>
      <c r="E85" s="96"/>
      <c r="F85" s="96"/>
      <c r="G85" s="96"/>
      <c r="H85" s="96"/>
      <c r="I85" s="93"/>
      <c r="J85" s="94"/>
      <c r="K85" s="313">
        <v>0.05</v>
      </c>
      <c r="L85" s="870">
        <f>N79*K85</f>
        <v>1030.6627694701151</v>
      </c>
      <c r="M85" s="871"/>
      <c r="N85" s="57"/>
    </row>
    <row r="86" spans="1:14" ht="15" thickBot="1">
      <c r="B86" s="97" t="s">
        <v>1058</v>
      </c>
      <c r="C86" s="98"/>
      <c r="D86" s="98"/>
      <c r="E86" s="98"/>
      <c r="F86" s="98"/>
      <c r="G86" s="98"/>
      <c r="H86" s="98"/>
      <c r="I86" s="99"/>
      <c r="J86" s="100"/>
      <c r="K86" s="314">
        <v>0.05</v>
      </c>
      <c r="L86" s="872">
        <f>N79*K86</f>
        <v>1030.6627694701151</v>
      </c>
      <c r="M86" s="873"/>
      <c r="N86" s="57"/>
    </row>
    <row r="87" spans="1:14" ht="15" thickBot="1">
      <c r="B87" s="836" t="s">
        <v>1037</v>
      </c>
      <c r="C87" s="837"/>
      <c r="D87" s="837"/>
      <c r="E87" s="837"/>
      <c r="F87" s="837"/>
      <c r="G87" s="837"/>
      <c r="H87" s="837"/>
      <c r="I87" s="837"/>
      <c r="J87" s="837"/>
      <c r="K87" s="837"/>
      <c r="L87" s="837"/>
      <c r="M87" s="838"/>
      <c r="N87" s="58">
        <f>L84+L85+L86</f>
        <v>6183.9766168206897</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26797.232006222992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75" customHeight="1" thickBot="1">
      <c r="B29" s="77" t="s">
        <v>1027</v>
      </c>
      <c r="C29" s="845" t="s">
        <v>1028</v>
      </c>
      <c r="D29" s="846"/>
      <c r="E29" s="846"/>
      <c r="F29" s="846"/>
      <c r="G29" s="846"/>
      <c r="H29" s="846"/>
      <c r="I29" s="846"/>
      <c r="J29" s="78"/>
      <c r="K29" s="351" t="s">
        <v>2321</v>
      </c>
      <c r="L29" s="847" t="s">
        <v>1029</v>
      </c>
      <c r="M29" s="848"/>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17" t="s">
        <v>1028</v>
      </c>
      <c r="C34" s="818"/>
      <c r="D34" s="818"/>
      <c r="E34" s="818"/>
      <c r="F34" s="818"/>
      <c r="G34" s="818"/>
      <c r="H34" s="819"/>
      <c r="I34" s="820" t="s">
        <v>1032</v>
      </c>
      <c r="J34" s="821"/>
      <c r="K34" s="75" t="s">
        <v>1033</v>
      </c>
      <c r="L34" s="822" t="s">
        <v>1034</v>
      </c>
      <c r="M34" s="819"/>
      <c r="N34" s="76" t="s">
        <v>1035</v>
      </c>
    </row>
    <row r="35" spans="1:14">
      <c r="A35" s="119" t="s">
        <v>263</v>
      </c>
      <c r="B35" s="849" t="str">
        <f>VLOOKUP(A35,EQUIPOS!A6:D154,3,FALSE)</f>
        <v xml:space="preserve">Motobomba 4 pulgadas
</v>
      </c>
      <c r="C35" s="850"/>
      <c r="D35" s="850"/>
      <c r="E35" s="850"/>
      <c r="F35" s="850"/>
      <c r="G35" s="850"/>
      <c r="H35" s="851"/>
      <c r="I35" s="276"/>
      <c r="J35" s="277"/>
      <c r="K35" s="278">
        <f>VLOOKUP(A35,EQUIPOS!A6:D163,4,FALSE)</f>
        <v>16500</v>
      </c>
      <c r="L35" s="279"/>
      <c r="M35" s="345">
        <v>21</v>
      </c>
      <c r="N35" s="281">
        <f>K35/M35</f>
        <v>785.71428571428567</v>
      </c>
    </row>
    <row r="36" spans="1:14">
      <c r="A36" s="119" t="s">
        <v>129</v>
      </c>
      <c r="B36" s="849" t="str">
        <f>VLOOKUP(A36,EQUIPOS!A7:D154,3,FALSE)</f>
        <v xml:space="preserve">Buldozer, Potencia al volante de 140 HP, motor de 2200 RPM, longitud de hoja 4,80m. </v>
      </c>
      <c r="C36" s="850"/>
      <c r="D36" s="850"/>
      <c r="E36" s="850"/>
      <c r="F36" s="850"/>
      <c r="G36" s="850"/>
      <c r="H36" s="851"/>
      <c r="I36" s="430"/>
      <c r="J36" s="431"/>
      <c r="K36" s="278">
        <f>VLOOKUP(A36,EQUIPOS!A7:D164,4,FALSE)</f>
        <v>202000</v>
      </c>
      <c r="L36" s="344"/>
      <c r="M36" s="345">
        <v>100</v>
      </c>
      <c r="N36" s="281">
        <f>K36/M36</f>
        <v>2020</v>
      </c>
    </row>
    <row r="37" spans="1:14">
      <c r="A37" s="119" t="s">
        <v>312</v>
      </c>
      <c r="B37" s="849" t="str">
        <f>VLOOKUP(A37,EQUIPOS!A8:D154,3,FALSE)</f>
        <v>Retroexcavadora sobre oruga, potencia 138 HP, balde de 1,5 m3.</v>
      </c>
      <c r="C37" s="850"/>
      <c r="D37" s="850"/>
      <c r="E37" s="850"/>
      <c r="F37" s="850"/>
      <c r="G37" s="850"/>
      <c r="H37" s="851"/>
      <c r="I37" s="337"/>
      <c r="J37" s="339"/>
      <c r="K37" s="278">
        <f>VLOOKUP(A37,EQUIPOS!A8:D165,4,FALSE)</f>
        <v>245050</v>
      </c>
      <c r="L37" s="432"/>
      <c r="M37" s="433">
        <v>21</v>
      </c>
      <c r="N37" s="281">
        <f>K37/M37</f>
        <v>11669.047619047618</v>
      </c>
    </row>
    <row r="38" spans="1:14">
      <c r="B38" s="849"/>
      <c r="C38" s="850"/>
      <c r="D38" s="850"/>
      <c r="E38" s="850"/>
      <c r="F38" s="850"/>
      <c r="G38" s="850"/>
      <c r="H38" s="851"/>
      <c r="I38" s="42"/>
      <c r="J38" s="43"/>
      <c r="K38" s="278"/>
      <c r="L38" s="285"/>
      <c r="M38" s="345"/>
      <c r="N38" s="281"/>
    </row>
    <row r="39" spans="1:14">
      <c r="B39" s="329"/>
      <c r="C39" s="330"/>
      <c r="D39" s="330"/>
      <c r="E39" s="330"/>
      <c r="F39" s="332"/>
      <c r="G39" s="332"/>
      <c r="H39" s="131"/>
      <c r="I39" s="42"/>
      <c r="J39" s="43"/>
      <c r="K39" s="278"/>
      <c r="L39" s="285"/>
      <c r="M39" s="286"/>
      <c r="N39" s="282"/>
    </row>
    <row r="40" spans="1:14">
      <c r="B40" s="856" t="s">
        <v>1036</v>
      </c>
      <c r="C40" s="857"/>
      <c r="D40" s="857"/>
      <c r="E40" s="44"/>
      <c r="F40" s="45"/>
      <c r="G40" s="45"/>
      <c r="H40" s="46"/>
      <c r="I40" s="42"/>
      <c r="J40" s="43"/>
      <c r="K40" s="288"/>
      <c r="L40" s="285"/>
      <c r="M40" s="410">
        <v>0.01</v>
      </c>
      <c r="N40" s="353">
        <f>N76*M40</f>
        <v>12.158858382404762</v>
      </c>
    </row>
    <row r="41" spans="1:14" ht="15" thickBot="1">
      <c r="B41" s="849"/>
      <c r="C41" s="850"/>
      <c r="D41" s="850"/>
      <c r="E41" s="850"/>
      <c r="F41" s="850"/>
      <c r="G41" s="850"/>
      <c r="H41" s="851"/>
      <c r="I41" s="858"/>
      <c r="J41" s="859"/>
      <c r="K41" s="47"/>
      <c r="L41" s="860"/>
      <c r="M41" s="861"/>
      <c r="N41" s="111"/>
    </row>
    <row r="42" spans="1:14" ht="15" thickBot="1">
      <c r="B42" s="836" t="s">
        <v>1037</v>
      </c>
      <c r="C42" s="837"/>
      <c r="D42" s="837"/>
      <c r="E42" s="837"/>
      <c r="F42" s="837"/>
      <c r="G42" s="837"/>
      <c r="H42" s="837"/>
      <c r="I42" s="837"/>
      <c r="J42" s="837"/>
      <c r="K42" s="837"/>
      <c r="L42" s="837"/>
      <c r="M42" s="838"/>
      <c r="N42" s="403">
        <f>SUM(N35:N41)</f>
        <v>14486.92076314431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7" t="s">
        <v>1028</v>
      </c>
      <c r="C46" s="828"/>
      <c r="D46" s="828"/>
      <c r="E46" s="828"/>
      <c r="F46" s="828"/>
      <c r="G46" s="828"/>
      <c r="H46" s="828"/>
      <c r="I46" s="829"/>
      <c r="J46" s="324" t="s">
        <v>1029</v>
      </c>
      <c r="K46" s="91" t="s">
        <v>1030</v>
      </c>
      <c r="L46" s="830" t="s">
        <v>1039</v>
      </c>
      <c r="M46" s="829"/>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7000</v>
      </c>
      <c r="N47" s="281">
        <f>K47*M47</f>
        <v>9100</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36" t="s">
        <v>1037</v>
      </c>
      <c r="C54" s="837"/>
      <c r="D54" s="837"/>
      <c r="E54" s="837"/>
      <c r="F54" s="837"/>
      <c r="G54" s="837"/>
      <c r="H54" s="837"/>
      <c r="I54" s="837"/>
      <c r="J54" s="837"/>
      <c r="K54" s="837"/>
      <c r="L54" s="837"/>
      <c r="M54" s="838"/>
      <c r="N54" s="403">
        <f>SUM(N47:N53)</f>
        <v>9100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40">
        <f>VLOOKUP(A59,TRANSPORTE!A5:D117,4,FALSE)</f>
        <v>1350</v>
      </c>
      <c r="M59" s="841"/>
      <c r="N59" s="296">
        <f>K59*L59</f>
        <v>1755</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1755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133"/>
    </row>
    <row r="76" spans="1:15" ht="15" thickBot="1">
      <c r="B76" s="842" t="s">
        <v>1037</v>
      </c>
      <c r="C76" s="843"/>
      <c r="D76" s="843"/>
      <c r="E76" s="843"/>
      <c r="F76" s="843"/>
      <c r="G76" s="843"/>
      <c r="H76" s="843"/>
      <c r="I76" s="843"/>
      <c r="J76" s="843"/>
      <c r="K76" s="843"/>
      <c r="L76" s="843"/>
      <c r="M76" s="844"/>
      <c r="N76" s="469">
        <f>SUM(N70:N75)</f>
        <v>1215.8858382404762</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N42+N54+N65+N76</f>
        <v>26557.806601384786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5311.5613202769573</v>
      </c>
      <c r="M83" s="871"/>
      <c r="N83" s="57"/>
    </row>
    <row r="84" spans="1:14">
      <c r="B84" s="95" t="s">
        <v>1057</v>
      </c>
      <c r="C84" s="96"/>
      <c r="D84" s="96"/>
      <c r="E84" s="96"/>
      <c r="F84" s="96"/>
      <c r="G84" s="96"/>
      <c r="H84" s="96"/>
      <c r="I84" s="93"/>
      <c r="J84" s="94"/>
      <c r="K84" s="313">
        <v>0.05</v>
      </c>
      <c r="L84" s="870">
        <f>N78*K84</f>
        <v>1327.8903300692393</v>
      </c>
      <c r="M84" s="871"/>
      <c r="N84" s="57"/>
    </row>
    <row r="85" spans="1:14" ht="15" thickBot="1">
      <c r="B85" s="97" t="s">
        <v>1058</v>
      </c>
      <c r="C85" s="98"/>
      <c r="D85" s="98"/>
      <c r="E85" s="98"/>
      <c r="F85" s="98"/>
      <c r="G85" s="98"/>
      <c r="H85" s="98"/>
      <c r="I85" s="99"/>
      <c r="J85" s="100"/>
      <c r="K85" s="314">
        <v>0.05</v>
      </c>
      <c r="L85" s="872">
        <f>N78*K85</f>
        <v>1327.8903300692393</v>
      </c>
      <c r="M85" s="873"/>
      <c r="N85" s="57"/>
    </row>
    <row r="86" spans="1:14" ht="15" thickBot="1">
      <c r="B86" s="836" t="s">
        <v>1037</v>
      </c>
      <c r="C86" s="837"/>
      <c r="D86" s="837"/>
      <c r="E86" s="837"/>
      <c r="F86" s="837"/>
      <c r="G86" s="837"/>
      <c r="H86" s="837"/>
      <c r="I86" s="837"/>
      <c r="J86" s="837"/>
      <c r="K86" s="837"/>
      <c r="L86" s="837"/>
      <c r="M86" s="838"/>
      <c r="N86" s="58">
        <f>L83+L84+L85</f>
        <v>7967.3419804154355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34525.148581800218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345">
        <v>2.5</v>
      </c>
      <c r="N36" s="281">
        <f>K36/M36</f>
        <v>5600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383.00403904575001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5983.0040390457498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20000</v>
      </c>
      <c r="N48" s="281">
        <f>K48*M48</f>
        <v>26000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67</v>
      </c>
      <c r="N49" s="281">
        <f>K49*M49</f>
        <v>2010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28010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7660.0807809149992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43408.08481996075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8681.61696399215</v>
      </c>
      <c r="M84" s="871"/>
      <c r="N84" s="57"/>
    </row>
    <row r="85" spans="1:14">
      <c r="B85" s="95" t="s">
        <v>1057</v>
      </c>
      <c r="C85" s="96"/>
      <c r="D85" s="96"/>
      <c r="E85" s="96"/>
      <c r="F85" s="96"/>
      <c r="G85" s="96"/>
      <c r="H85" s="96"/>
      <c r="I85" s="93"/>
      <c r="J85" s="94"/>
      <c r="K85" s="313">
        <v>0.05</v>
      </c>
      <c r="L85" s="870">
        <f>N79*K85</f>
        <v>2170.4042409980375</v>
      </c>
      <c r="M85" s="871"/>
      <c r="N85" s="57"/>
    </row>
    <row r="86" spans="1:14" ht="15" thickBot="1">
      <c r="B86" s="97" t="s">
        <v>1058</v>
      </c>
      <c r="C86" s="98"/>
      <c r="D86" s="98"/>
      <c r="E86" s="98"/>
      <c r="F86" s="98"/>
      <c r="G86" s="98"/>
      <c r="H86" s="98"/>
      <c r="I86" s="99"/>
      <c r="J86" s="100"/>
      <c r="K86" s="314">
        <v>0.05</v>
      </c>
      <c r="L86" s="872">
        <f>N79*K86</f>
        <v>2170.4042409980375</v>
      </c>
      <c r="M86" s="873"/>
      <c r="N86" s="57"/>
    </row>
    <row r="87" spans="1:14" ht="15" thickBot="1">
      <c r="B87" s="836" t="s">
        <v>1037</v>
      </c>
      <c r="C87" s="837"/>
      <c r="D87" s="837"/>
      <c r="E87" s="837"/>
      <c r="F87" s="837"/>
      <c r="G87" s="837"/>
      <c r="H87" s="837"/>
      <c r="I87" s="837"/>
      <c r="J87" s="837"/>
      <c r="K87" s="837"/>
      <c r="L87" s="837"/>
      <c r="M87" s="838"/>
      <c r="N87" s="58">
        <f>L84+L85+L86</f>
        <v>13022.425445988225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56430.510265948978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345">
        <v>2.5</v>
      </c>
      <c r="N36" s="281">
        <f>K36/M36</f>
        <v>5600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383.00403904575001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5983.0040390457498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20000</v>
      </c>
      <c r="N48" s="281">
        <f>K48*M48</f>
        <v>26000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67</v>
      </c>
      <c r="N49" s="281">
        <f>K49*M49</f>
        <v>2010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28010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51"/>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7660.0807809149992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43408.08481996075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8681.61696399215</v>
      </c>
      <c r="M84" s="871"/>
      <c r="N84" s="57"/>
    </row>
    <row r="85" spans="1:14">
      <c r="B85" s="95" t="s">
        <v>1057</v>
      </c>
      <c r="C85" s="96"/>
      <c r="D85" s="96"/>
      <c r="E85" s="96"/>
      <c r="F85" s="96"/>
      <c r="G85" s="96"/>
      <c r="H85" s="96"/>
      <c r="I85" s="93"/>
      <c r="J85" s="94"/>
      <c r="K85" s="313">
        <v>0.05</v>
      </c>
      <c r="L85" s="870">
        <f>N79*K85</f>
        <v>2170.4042409980375</v>
      </c>
      <c r="M85" s="871"/>
      <c r="N85" s="57"/>
    </row>
    <row r="86" spans="1:14" ht="15" thickBot="1">
      <c r="B86" s="97" t="s">
        <v>1058</v>
      </c>
      <c r="C86" s="98"/>
      <c r="D86" s="98"/>
      <c r="E86" s="98"/>
      <c r="F86" s="98"/>
      <c r="G86" s="98"/>
      <c r="H86" s="98"/>
      <c r="I86" s="99"/>
      <c r="J86" s="100"/>
      <c r="K86" s="314">
        <v>0.05</v>
      </c>
      <c r="L86" s="872">
        <f>N79*K86</f>
        <v>2170.4042409980375</v>
      </c>
      <c r="M86" s="873"/>
      <c r="N86" s="57"/>
    </row>
    <row r="87" spans="1:14" ht="15" thickBot="1">
      <c r="B87" s="836" t="s">
        <v>1037</v>
      </c>
      <c r="C87" s="837"/>
      <c r="D87" s="837"/>
      <c r="E87" s="837"/>
      <c r="F87" s="837"/>
      <c r="G87" s="837"/>
      <c r="H87" s="837"/>
      <c r="I87" s="837"/>
      <c r="J87" s="837"/>
      <c r="K87" s="837"/>
      <c r="L87" s="837"/>
      <c r="M87" s="838"/>
      <c r="N87" s="58">
        <f>L84+L85+L86</f>
        <v>13022.425445988225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56430.510265948978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345">
        <v>2.5</v>
      </c>
      <c r="N36" s="281">
        <f>K36/M36</f>
        <v>5600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383.00403904575001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5983.0040390457498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48400</v>
      </c>
      <c r="N48" s="281">
        <f>K48*M48</f>
        <v>62920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67</v>
      </c>
      <c r="N49" s="281">
        <f>K49*M49</f>
        <v>2010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64930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7660.0807809149992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80328.084819960743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16065.61696399215</v>
      </c>
      <c r="M84" s="871"/>
      <c r="N84" s="57"/>
    </row>
    <row r="85" spans="1:14">
      <c r="B85" s="95" t="s">
        <v>1057</v>
      </c>
      <c r="C85" s="96"/>
      <c r="D85" s="96"/>
      <c r="E85" s="96"/>
      <c r="F85" s="96"/>
      <c r="G85" s="96"/>
      <c r="H85" s="96"/>
      <c r="I85" s="93"/>
      <c r="J85" s="94"/>
      <c r="K85" s="313">
        <v>0.05</v>
      </c>
      <c r="L85" s="870">
        <f>N79*K85</f>
        <v>4016.4042409980375</v>
      </c>
      <c r="M85" s="871"/>
      <c r="N85" s="57"/>
    </row>
    <row r="86" spans="1:14" ht="15" thickBot="1">
      <c r="B86" s="97" t="s">
        <v>1058</v>
      </c>
      <c r="C86" s="98"/>
      <c r="D86" s="98"/>
      <c r="E86" s="98"/>
      <c r="F86" s="98"/>
      <c r="G86" s="98"/>
      <c r="H86" s="98"/>
      <c r="I86" s="99"/>
      <c r="J86" s="100"/>
      <c r="K86" s="314">
        <v>0.05</v>
      </c>
      <c r="L86" s="872">
        <f>N79*K86</f>
        <v>4016.4042409980375</v>
      </c>
      <c r="M86" s="873"/>
      <c r="N86" s="57"/>
    </row>
    <row r="87" spans="1:14" ht="15" thickBot="1">
      <c r="B87" s="836" t="s">
        <v>1037</v>
      </c>
      <c r="C87" s="837"/>
      <c r="D87" s="837"/>
      <c r="E87" s="837"/>
      <c r="F87" s="837"/>
      <c r="G87" s="837"/>
      <c r="H87" s="837"/>
      <c r="I87" s="837"/>
      <c r="J87" s="837"/>
      <c r="K87" s="837"/>
      <c r="L87" s="837"/>
      <c r="M87" s="838"/>
      <c r="N87" s="58">
        <f>L84+L85+L86</f>
        <v>24098.425445988229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104426.51026594898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162</v>
      </c>
      <c r="B36" s="849" t="str">
        <f>VLOOKUP(A36,EQUIPOS!A6:D154,3,FALSE)</f>
        <v>Compactador manual (SALTARIN) Peso de operación (Kg.) 52, Fuerza de impacto por golpe (KN) 12.</v>
      </c>
      <c r="C36" s="850"/>
      <c r="D36" s="850"/>
      <c r="E36" s="850"/>
      <c r="F36" s="850"/>
      <c r="G36" s="850"/>
      <c r="H36" s="851"/>
      <c r="I36" s="276"/>
      <c r="J36" s="277"/>
      <c r="K36" s="278">
        <f>VLOOKUP(A36,EQUIPOS!A6:D163,4,FALSE)</f>
        <v>14000</v>
      </c>
      <c r="L36" s="279"/>
      <c r="M36" s="345">
        <v>2.5</v>
      </c>
      <c r="N36" s="281">
        <f>K36/M36</f>
        <v>5600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383.00403904575001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5983.0040390457498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49440</v>
      </c>
      <c r="N48" s="281">
        <f>K48*M48</f>
        <v>64272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67</v>
      </c>
      <c r="N49" s="281">
        <f>K49*M49</f>
        <v>2010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66282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7660.0807809149992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81680.084819960743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16336.01696399215</v>
      </c>
      <c r="M84" s="871"/>
      <c r="N84" s="57"/>
    </row>
    <row r="85" spans="1:14">
      <c r="B85" s="95" t="s">
        <v>1057</v>
      </c>
      <c r="C85" s="96"/>
      <c r="D85" s="96"/>
      <c r="E85" s="96"/>
      <c r="F85" s="96"/>
      <c r="G85" s="96"/>
      <c r="H85" s="96"/>
      <c r="I85" s="93"/>
      <c r="J85" s="94"/>
      <c r="K85" s="313">
        <v>0.05</v>
      </c>
      <c r="L85" s="870">
        <f>N79*K85</f>
        <v>4084.0042409980374</v>
      </c>
      <c r="M85" s="871"/>
      <c r="N85" s="57"/>
    </row>
    <row r="86" spans="1:14" ht="15" thickBot="1">
      <c r="B86" s="97" t="s">
        <v>1058</v>
      </c>
      <c r="C86" s="98"/>
      <c r="D86" s="98"/>
      <c r="E86" s="98"/>
      <c r="F86" s="98"/>
      <c r="G86" s="98"/>
      <c r="H86" s="98"/>
      <c r="I86" s="99"/>
      <c r="J86" s="100"/>
      <c r="K86" s="314">
        <v>0.05</v>
      </c>
      <c r="L86" s="872">
        <f>N79*K86</f>
        <v>4084.0042409980374</v>
      </c>
      <c r="M86" s="873"/>
      <c r="N86" s="57"/>
    </row>
    <row r="87" spans="1:14" ht="15" thickBot="1">
      <c r="B87" s="836" t="s">
        <v>1037</v>
      </c>
      <c r="C87" s="837"/>
      <c r="D87" s="837"/>
      <c r="E87" s="837"/>
      <c r="F87" s="837"/>
      <c r="G87" s="837"/>
      <c r="H87" s="837"/>
      <c r="I87" s="837"/>
      <c r="J87" s="837"/>
      <c r="K87" s="837"/>
      <c r="L87" s="837"/>
      <c r="M87" s="838"/>
      <c r="N87" s="58">
        <f>L84+L85+L86</f>
        <v>24504.025445988224</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106184.11026594897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7" t="s">
        <v>1028</v>
      </c>
      <c r="C35" s="818"/>
      <c r="D35" s="818"/>
      <c r="E35" s="818"/>
      <c r="F35" s="818"/>
      <c r="G35" s="818"/>
      <c r="H35" s="819"/>
      <c r="I35" s="820" t="s">
        <v>1032</v>
      </c>
      <c r="J35" s="821"/>
      <c r="K35" s="75" t="s">
        <v>1033</v>
      </c>
      <c r="L35" s="822" t="s">
        <v>1034</v>
      </c>
      <c r="M35" s="819"/>
      <c r="N35" s="76" t="s">
        <v>1035</v>
      </c>
    </row>
    <row r="36" spans="1:16">
      <c r="A36" s="119"/>
      <c r="B36" s="849"/>
      <c r="C36" s="850"/>
      <c r="D36" s="850"/>
      <c r="E36" s="850"/>
      <c r="F36" s="850"/>
      <c r="G36" s="850"/>
      <c r="H36" s="851"/>
      <c r="I36" s="276"/>
      <c r="J36" s="277"/>
      <c r="K36" s="278"/>
      <c r="L36" s="279"/>
      <c r="M36" s="345"/>
      <c r="N36" s="281"/>
      <c r="P36" s="112"/>
    </row>
    <row r="37" spans="1:16">
      <c r="A37" s="119"/>
      <c r="B37" s="849"/>
      <c r="C37" s="850"/>
      <c r="D37" s="850"/>
      <c r="E37" s="850"/>
      <c r="F37" s="850"/>
      <c r="G37" s="850"/>
      <c r="H37" s="851"/>
      <c r="I37" s="430"/>
      <c r="J37" s="431"/>
      <c r="K37" s="278"/>
      <c r="L37" s="344"/>
      <c r="M37" s="345"/>
      <c r="N37" s="281"/>
      <c r="P37" s="109"/>
    </row>
    <row r="38" spans="1:16">
      <c r="A38" s="119"/>
      <c r="B38" s="849"/>
      <c r="C38" s="850"/>
      <c r="D38" s="850"/>
      <c r="E38" s="850"/>
      <c r="F38" s="850"/>
      <c r="G38" s="850"/>
      <c r="H38" s="851"/>
      <c r="I38" s="337"/>
      <c r="J38" s="339"/>
      <c r="K38" s="278"/>
      <c r="L38" s="432"/>
      <c r="M38" s="433"/>
      <c r="N38" s="281"/>
      <c r="P38" s="112"/>
    </row>
    <row r="39" spans="1:16">
      <c r="B39" s="849"/>
      <c r="C39" s="850"/>
      <c r="D39" s="850"/>
      <c r="E39" s="850"/>
      <c r="F39" s="850"/>
      <c r="G39" s="850"/>
      <c r="H39" s="85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56" t="s">
        <v>1036</v>
      </c>
      <c r="C41" s="857"/>
      <c r="D41" s="857"/>
      <c r="E41" s="44"/>
      <c r="F41" s="45"/>
      <c r="G41" s="45"/>
      <c r="H41" s="46"/>
      <c r="I41" s="42"/>
      <c r="J41" s="43"/>
      <c r="K41" s="288"/>
      <c r="L41" s="285"/>
      <c r="M41" s="410">
        <v>0.05</v>
      </c>
      <c r="N41" s="353">
        <f>N77*M41</f>
        <v>383.00403904575001</v>
      </c>
      <c r="P41" s="112"/>
    </row>
    <row r="42" spans="1:16" ht="15" thickBot="1">
      <c r="B42" s="849"/>
      <c r="C42" s="850"/>
      <c r="D42" s="850"/>
      <c r="E42" s="850"/>
      <c r="F42" s="850"/>
      <c r="G42" s="850"/>
      <c r="H42" s="851"/>
      <c r="I42" s="858"/>
      <c r="J42" s="859"/>
      <c r="K42" s="47"/>
      <c r="L42" s="860"/>
      <c r="M42" s="861"/>
      <c r="N42" s="111"/>
    </row>
    <row r="43" spans="1:16" ht="15" thickBot="1">
      <c r="B43" s="836" t="s">
        <v>1037</v>
      </c>
      <c r="C43" s="837"/>
      <c r="D43" s="837"/>
      <c r="E43" s="837"/>
      <c r="F43" s="837"/>
      <c r="G43" s="837"/>
      <c r="H43" s="837"/>
      <c r="I43" s="837"/>
      <c r="J43" s="837"/>
      <c r="K43" s="837"/>
      <c r="L43" s="837"/>
      <c r="M43" s="83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7" t="s">
        <v>1028</v>
      </c>
      <c r="C47" s="828"/>
      <c r="D47" s="828"/>
      <c r="E47" s="828"/>
      <c r="F47" s="828"/>
      <c r="G47" s="828"/>
      <c r="H47" s="828"/>
      <c r="I47" s="829"/>
      <c r="J47" s="324" t="s">
        <v>1029</v>
      </c>
      <c r="K47" s="91" t="s">
        <v>1030</v>
      </c>
      <c r="L47" s="830" t="s">
        <v>1039</v>
      </c>
      <c r="M47" s="829"/>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52300</v>
      </c>
      <c r="N48" s="281">
        <f>K48*M48</f>
        <v>67990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67990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7660.0807809149992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77788.084819960743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15557.61696399215</v>
      </c>
      <c r="M84" s="871"/>
      <c r="N84" s="57"/>
    </row>
    <row r="85" spans="1:14">
      <c r="B85" s="95" t="s">
        <v>1057</v>
      </c>
      <c r="C85" s="96"/>
      <c r="D85" s="96"/>
      <c r="E85" s="96"/>
      <c r="F85" s="96"/>
      <c r="G85" s="96"/>
      <c r="H85" s="96"/>
      <c r="I85" s="93"/>
      <c r="J85" s="94"/>
      <c r="K85" s="313">
        <v>0.05</v>
      </c>
      <c r="L85" s="870">
        <f>N79*K85</f>
        <v>3889.4042409980375</v>
      </c>
      <c r="M85" s="871"/>
      <c r="N85" s="57"/>
    </row>
    <row r="86" spans="1:14" ht="15" thickBot="1">
      <c r="B86" s="97" t="s">
        <v>1058</v>
      </c>
      <c r="C86" s="98"/>
      <c r="D86" s="98"/>
      <c r="E86" s="98"/>
      <c r="F86" s="98"/>
      <c r="G86" s="98"/>
      <c r="H86" s="98"/>
      <c r="I86" s="99"/>
      <c r="J86" s="100"/>
      <c r="K86" s="314">
        <v>0.05</v>
      </c>
      <c r="L86" s="872">
        <f>N79*K86</f>
        <v>3889.4042409980375</v>
      </c>
      <c r="M86" s="873"/>
      <c r="N86" s="57"/>
    </row>
    <row r="87" spans="1:14" ht="15" thickBot="1">
      <c r="B87" s="836" t="s">
        <v>1037</v>
      </c>
      <c r="C87" s="837"/>
      <c r="D87" s="837"/>
      <c r="E87" s="837"/>
      <c r="F87" s="837"/>
      <c r="G87" s="837"/>
      <c r="H87" s="837"/>
      <c r="I87" s="837"/>
      <c r="J87" s="837"/>
      <c r="K87" s="837"/>
      <c r="L87" s="837"/>
      <c r="M87" s="838"/>
      <c r="N87" s="58">
        <f>L84+L85+L86</f>
        <v>23336.425445988229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101124.51026594898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7" t="s">
        <v>1028</v>
      </c>
      <c r="C35" s="818"/>
      <c r="D35" s="818"/>
      <c r="E35" s="818"/>
      <c r="F35" s="818"/>
      <c r="G35" s="818"/>
      <c r="H35" s="819"/>
      <c r="I35" s="820" t="s">
        <v>1032</v>
      </c>
      <c r="J35" s="821"/>
      <c r="K35" s="75" t="s">
        <v>1033</v>
      </c>
      <c r="L35" s="822" t="s">
        <v>1034</v>
      </c>
      <c r="M35" s="819"/>
      <c r="N35" s="76" t="s">
        <v>1035</v>
      </c>
    </row>
    <row r="36" spans="1:16">
      <c r="A36" s="119"/>
      <c r="B36" s="849"/>
      <c r="C36" s="850"/>
      <c r="D36" s="850"/>
      <c r="E36" s="850"/>
      <c r="F36" s="850"/>
      <c r="G36" s="850"/>
      <c r="H36" s="851"/>
      <c r="I36" s="276"/>
      <c r="J36" s="277"/>
      <c r="K36" s="278"/>
      <c r="L36" s="279"/>
      <c r="M36" s="345"/>
      <c r="N36" s="281"/>
      <c r="P36" s="112"/>
    </row>
    <row r="37" spans="1:16">
      <c r="A37" s="119"/>
      <c r="B37" s="849"/>
      <c r="C37" s="850"/>
      <c r="D37" s="850"/>
      <c r="E37" s="850"/>
      <c r="F37" s="850"/>
      <c r="G37" s="850"/>
      <c r="H37" s="851"/>
      <c r="I37" s="430"/>
      <c r="J37" s="431"/>
      <c r="K37" s="278"/>
      <c r="L37" s="344"/>
      <c r="M37" s="345"/>
      <c r="N37" s="281"/>
      <c r="P37" s="109"/>
    </row>
    <row r="38" spans="1:16">
      <c r="A38" s="119"/>
      <c r="B38" s="849"/>
      <c r="C38" s="850"/>
      <c r="D38" s="850"/>
      <c r="E38" s="850"/>
      <c r="F38" s="850"/>
      <c r="G38" s="850"/>
      <c r="H38" s="851"/>
      <c r="I38" s="337"/>
      <c r="J38" s="339"/>
      <c r="K38" s="278"/>
      <c r="L38" s="432"/>
      <c r="M38" s="433"/>
      <c r="N38" s="281"/>
      <c r="P38" s="112"/>
    </row>
    <row r="39" spans="1:16">
      <c r="B39" s="849"/>
      <c r="C39" s="850"/>
      <c r="D39" s="850"/>
      <c r="E39" s="850"/>
      <c r="F39" s="850"/>
      <c r="G39" s="850"/>
      <c r="H39" s="85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56" t="s">
        <v>1036</v>
      </c>
      <c r="C41" s="857"/>
      <c r="D41" s="857"/>
      <c r="E41" s="44"/>
      <c r="F41" s="45"/>
      <c r="G41" s="45"/>
      <c r="H41" s="46"/>
      <c r="I41" s="42"/>
      <c r="J41" s="43"/>
      <c r="K41" s="288"/>
      <c r="L41" s="285"/>
      <c r="M41" s="410">
        <v>0.05</v>
      </c>
      <c r="N41" s="353">
        <f>N77*M41</f>
        <v>383.00403904575001</v>
      </c>
      <c r="P41" s="112"/>
    </row>
    <row r="42" spans="1:16" ht="15" thickBot="1">
      <c r="B42" s="849"/>
      <c r="C42" s="850"/>
      <c r="D42" s="850"/>
      <c r="E42" s="850"/>
      <c r="F42" s="850"/>
      <c r="G42" s="850"/>
      <c r="H42" s="851"/>
      <c r="I42" s="858"/>
      <c r="J42" s="859"/>
      <c r="K42" s="47"/>
      <c r="L42" s="860"/>
      <c r="M42" s="861"/>
      <c r="N42" s="111"/>
    </row>
    <row r="43" spans="1:16" ht="15" thickBot="1">
      <c r="B43" s="836" t="s">
        <v>1037</v>
      </c>
      <c r="C43" s="837"/>
      <c r="D43" s="837"/>
      <c r="E43" s="837"/>
      <c r="F43" s="837"/>
      <c r="G43" s="837"/>
      <c r="H43" s="837"/>
      <c r="I43" s="837"/>
      <c r="J43" s="837"/>
      <c r="K43" s="837"/>
      <c r="L43" s="837"/>
      <c r="M43" s="83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7" t="s">
        <v>1028</v>
      </c>
      <c r="C47" s="828"/>
      <c r="D47" s="828"/>
      <c r="E47" s="828"/>
      <c r="F47" s="828"/>
      <c r="G47" s="828"/>
      <c r="H47" s="828"/>
      <c r="I47" s="829"/>
      <c r="J47" s="324" t="s">
        <v>1029</v>
      </c>
      <c r="K47" s="91" t="s">
        <v>1030</v>
      </c>
      <c r="L47" s="830" t="s">
        <v>1039</v>
      </c>
      <c r="M47" s="829"/>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78540</v>
      </c>
      <c r="N48" s="281">
        <f>K48*M48</f>
        <v>102102</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102102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7660.0807809149992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111900.08481996074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22380.016963992151</v>
      </c>
      <c r="M84" s="871"/>
      <c r="N84" s="57"/>
    </row>
    <row r="85" spans="1:14">
      <c r="B85" s="95" t="s">
        <v>1057</v>
      </c>
      <c r="C85" s="96"/>
      <c r="D85" s="96"/>
      <c r="E85" s="96"/>
      <c r="F85" s="96"/>
      <c r="G85" s="96"/>
      <c r="H85" s="96"/>
      <c r="I85" s="93"/>
      <c r="J85" s="94"/>
      <c r="K85" s="313">
        <v>0.05</v>
      </c>
      <c r="L85" s="870">
        <f>N79*K85</f>
        <v>5595.0042409980379</v>
      </c>
      <c r="M85" s="871"/>
      <c r="N85" s="57"/>
    </row>
    <row r="86" spans="1:14" ht="15" thickBot="1">
      <c r="B86" s="97" t="s">
        <v>1058</v>
      </c>
      <c r="C86" s="98"/>
      <c r="D86" s="98"/>
      <c r="E86" s="98"/>
      <c r="F86" s="98"/>
      <c r="G86" s="98"/>
      <c r="H86" s="98"/>
      <c r="I86" s="99"/>
      <c r="J86" s="100"/>
      <c r="K86" s="314">
        <v>0.05</v>
      </c>
      <c r="L86" s="872">
        <f>N79*K86</f>
        <v>5595.0042409980379</v>
      </c>
      <c r="M86" s="873"/>
      <c r="N86" s="57"/>
    </row>
    <row r="87" spans="1:14" ht="15" thickBot="1">
      <c r="B87" s="836" t="s">
        <v>1037</v>
      </c>
      <c r="C87" s="837"/>
      <c r="D87" s="837"/>
      <c r="E87" s="837"/>
      <c r="F87" s="837"/>
      <c r="G87" s="837"/>
      <c r="H87" s="837"/>
      <c r="I87" s="837"/>
      <c r="J87" s="837"/>
      <c r="K87" s="837"/>
      <c r="L87" s="837"/>
      <c r="M87" s="838"/>
      <c r="N87" s="58">
        <f>L84+L85+L86</f>
        <v>33570.025445988227</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145470.11026594898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7" t="s">
        <v>1028</v>
      </c>
      <c r="C35" s="818"/>
      <c r="D35" s="818"/>
      <c r="E35" s="818"/>
      <c r="F35" s="818"/>
      <c r="G35" s="818"/>
      <c r="H35" s="819"/>
      <c r="I35" s="820" t="s">
        <v>1032</v>
      </c>
      <c r="J35" s="821"/>
      <c r="K35" s="75" t="s">
        <v>1033</v>
      </c>
      <c r="L35" s="822" t="s">
        <v>1034</v>
      </c>
      <c r="M35" s="819"/>
      <c r="N35" s="76" t="s">
        <v>1035</v>
      </c>
    </row>
    <row r="36" spans="1:16">
      <c r="A36" s="119"/>
      <c r="B36" s="849"/>
      <c r="C36" s="850"/>
      <c r="D36" s="850"/>
      <c r="E36" s="850"/>
      <c r="F36" s="850"/>
      <c r="G36" s="850"/>
      <c r="H36" s="851"/>
      <c r="I36" s="276"/>
      <c r="J36" s="277"/>
      <c r="K36" s="278"/>
      <c r="L36" s="279"/>
      <c r="M36" s="345"/>
      <c r="N36" s="281"/>
      <c r="P36" s="112"/>
    </row>
    <row r="37" spans="1:16">
      <c r="A37" s="119"/>
      <c r="B37" s="849"/>
      <c r="C37" s="850"/>
      <c r="D37" s="850"/>
      <c r="E37" s="850"/>
      <c r="F37" s="850"/>
      <c r="G37" s="850"/>
      <c r="H37" s="851"/>
      <c r="I37" s="430"/>
      <c r="J37" s="431"/>
      <c r="K37" s="278"/>
      <c r="L37" s="344"/>
      <c r="M37" s="345"/>
      <c r="N37" s="281"/>
      <c r="P37" s="109"/>
    </row>
    <row r="38" spans="1:16">
      <c r="A38" s="119"/>
      <c r="B38" s="849"/>
      <c r="C38" s="850"/>
      <c r="D38" s="850"/>
      <c r="E38" s="850"/>
      <c r="F38" s="850"/>
      <c r="G38" s="850"/>
      <c r="H38" s="851"/>
      <c r="I38" s="337"/>
      <c r="J38" s="339"/>
      <c r="K38" s="278"/>
      <c r="L38" s="432"/>
      <c r="M38" s="433"/>
      <c r="N38" s="281"/>
      <c r="P38" s="112"/>
    </row>
    <row r="39" spans="1:16">
      <c r="B39" s="849"/>
      <c r="C39" s="850"/>
      <c r="D39" s="850"/>
      <c r="E39" s="850"/>
      <c r="F39" s="850"/>
      <c r="G39" s="850"/>
      <c r="H39" s="85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56" t="s">
        <v>1036</v>
      </c>
      <c r="C41" s="857"/>
      <c r="D41" s="857"/>
      <c r="E41" s="44"/>
      <c r="F41" s="45"/>
      <c r="G41" s="45"/>
      <c r="H41" s="46"/>
      <c r="I41" s="42"/>
      <c r="J41" s="43"/>
      <c r="K41" s="288"/>
      <c r="L41" s="285"/>
      <c r="M41" s="410">
        <v>0.05</v>
      </c>
      <c r="N41" s="353">
        <f>N77*M41</f>
        <v>255.33602603049999</v>
      </c>
      <c r="P41" s="112"/>
    </row>
    <row r="42" spans="1:16" ht="15" thickBot="1">
      <c r="B42" s="849"/>
      <c r="C42" s="850"/>
      <c r="D42" s="850"/>
      <c r="E42" s="850"/>
      <c r="F42" s="850"/>
      <c r="G42" s="850"/>
      <c r="H42" s="851"/>
      <c r="I42" s="858"/>
      <c r="J42" s="859"/>
      <c r="K42" s="47"/>
      <c r="L42" s="860"/>
      <c r="M42" s="861"/>
      <c r="N42" s="111"/>
    </row>
    <row r="43" spans="1:16" ht="15" thickBot="1">
      <c r="B43" s="836" t="s">
        <v>1037</v>
      </c>
      <c r="C43" s="837"/>
      <c r="D43" s="837"/>
      <c r="E43" s="837"/>
      <c r="F43" s="837"/>
      <c r="G43" s="837"/>
      <c r="H43" s="837"/>
      <c r="I43" s="837"/>
      <c r="J43" s="837"/>
      <c r="K43" s="837"/>
      <c r="L43" s="837"/>
      <c r="M43" s="838"/>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7" t="s">
        <v>1028</v>
      </c>
      <c r="C47" s="828"/>
      <c r="D47" s="828"/>
      <c r="E47" s="828"/>
      <c r="F47" s="828"/>
      <c r="G47" s="828"/>
      <c r="H47" s="828"/>
      <c r="I47" s="829"/>
      <c r="J47" s="324" t="s">
        <v>1029</v>
      </c>
      <c r="K47" s="91" t="s">
        <v>1030</v>
      </c>
      <c r="L47" s="830" t="s">
        <v>1039</v>
      </c>
      <c r="M47" s="829"/>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34375</v>
      </c>
      <c r="N48" s="281">
        <f>K48*M48</f>
        <v>44687.5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44687.5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40">
        <f>VLOOKUP(A60,TRANSPORTE!A5:D117,4,FALSE)</f>
        <v>1350</v>
      </c>
      <c r="M60" s="841"/>
      <c r="N60" s="296">
        <f>K60*L60</f>
        <v>1755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5106.7205206099998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51804.556546640495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10360.911309328099</v>
      </c>
      <c r="M84" s="871"/>
      <c r="N84" s="57"/>
    </row>
    <row r="85" spans="1:14">
      <c r="B85" s="95" t="s">
        <v>1057</v>
      </c>
      <c r="C85" s="96"/>
      <c r="D85" s="96"/>
      <c r="E85" s="96"/>
      <c r="F85" s="96"/>
      <c r="G85" s="96"/>
      <c r="H85" s="96"/>
      <c r="I85" s="93"/>
      <c r="J85" s="94"/>
      <c r="K85" s="313">
        <v>0.05</v>
      </c>
      <c r="L85" s="870">
        <f>N79*K85</f>
        <v>2590.2278273320248</v>
      </c>
      <c r="M85" s="871"/>
      <c r="N85" s="57"/>
    </row>
    <row r="86" spans="1:14" ht="15" thickBot="1">
      <c r="B86" s="97" t="s">
        <v>1058</v>
      </c>
      <c r="C86" s="98"/>
      <c r="D86" s="98"/>
      <c r="E86" s="98"/>
      <c r="F86" s="98"/>
      <c r="G86" s="98"/>
      <c r="H86" s="98"/>
      <c r="I86" s="99"/>
      <c r="J86" s="100"/>
      <c r="K86" s="314">
        <v>0.05</v>
      </c>
      <c r="L86" s="872">
        <f>N79*K86</f>
        <v>2590.2278273320248</v>
      </c>
      <c r="M86" s="873"/>
      <c r="N86" s="57"/>
    </row>
    <row r="87" spans="1:14" ht="15" thickBot="1">
      <c r="B87" s="836" t="s">
        <v>1037</v>
      </c>
      <c r="C87" s="837"/>
      <c r="D87" s="837"/>
      <c r="E87" s="837"/>
      <c r="F87" s="837"/>
      <c r="G87" s="837"/>
      <c r="H87" s="837"/>
      <c r="I87" s="837"/>
      <c r="J87" s="837"/>
      <c r="K87" s="837"/>
      <c r="L87" s="837"/>
      <c r="M87" s="838"/>
      <c r="N87" s="58">
        <f>L84+L85+L86</f>
        <v>15541.366963992148</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67345.923510632638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228</v>
      </c>
      <c r="B36" s="849" t="str">
        <f>VLOOKUP(A36,EQUIPOS!A6:D154,3,FALSE)</f>
        <v xml:space="preserve">Formaleta metálica (concreto hidráulico)
</v>
      </c>
      <c r="C36" s="850"/>
      <c r="D36" s="850"/>
      <c r="E36" s="850"/>
      <c r="F36" s="850"/>
      <c r="G36" s="850"/>
      <c r="H36" s="851"/>
      <c r="I36" s="276"/>
      <c r="J36" s="277"/>
      <c r="K36" s="278">
        <f>VLOOKUP(A36,EQUIPOS!A6:D163,4,FALSE)</f>
        <v>4500</v>
      </c>
      <c r="L36" s="279"/>
      <c r="M36" s="280">
        <v>2</v>
      </c>
      <c r="N36" s="281">
        <f>K36/M36</f>
        <v>2250</v>
      </c>
    </row>
    <row r="37" spans="1:14">
      <c r="A37" s="119" t="s">
        <v>282</v>
      </c>
      <c r="B37" s="849" t="str">
        <f>VLOOKUP(A37,EQUIPOS!A7:D154,3,FALSE)</f>
        <v>Piloteadora potencia 250KW, RPM 1800, fuerza elevadora 200KN</v>
      </c>
      <c r="C37" s="850"/>
      <c r="D37" s="850"/>
      <c r="E37" s="850"/>
      <c r="F37" s="850"/>
      <c r="G37" s="850"/>
      <c r="H37" s="851"/>
      <c r="I37" s="430"/>
      <c r="J37" s="431"/>
      <c r="K37" s="278">
        <f>VLOOKUP(A37,EQUIPOS!A7:D164,4,FALSE)</f>
        <v>612648</v>
      </c>
      <c r="L37" s="344"/>
      <c r="M37" s="345">
        <v>4</v>
      </c>
      <c r="N37" s="281">
        <f>K37/M37</f>
        <v>153162</v>
      </c>
    </row>
    <row r="38" spans="1:14">
      <c r="A38" s="119" t="s">
        <v>363</v>
      </c>
      <c r="B38" s="849" t="str">
        <f>VLOOKUP(A38,EQUIPOS!A8:D154,3,FALSE)</f>
        <v>Vibrador de concreto, Motor de 3 hp a 18.000 rpm Mangueras de 4 mt</v>
      </c>
      <c r="C38" s="850"/>
      <c r="D38" s="850"/>
      <c r="E38" s="850"/>
      <c r="F38" s="850"/>
      <c r="G38" s="850"/>
      <c r="H38" s="851"/>
      <c r="I38" s="337"/>
      <c r="J38" s="339"/>
      <c r="K38" s="278">
        <f>VLOOKUP(A38,EQUIPOS!A8:D165,4,FALSE)</f>
        <v>5000</v>
      </c>
      <c r="L38" s="432"/>
      <c r="M38" s="433">
        <v>2</v>
      </c>
      <c r="N38" s="281">
        <f>K38/M38</f>
        <v>2500</v>
      </c>
    </row>
    <row r="39" spans="1:14">
      <c r="B39" s="849"/>
      <c r="C39" s="850"/>
      <c r="D39" s="850"/>
      <c r="E39" s="855"/>
      <c r="F39" s="850"/>
      <c r="G39" s="850"/>
      <c r="H39" s="851"/>
      <c r="I39" s="42"/>
      <c r="J39" s="43"/>
      <c r="K39" s="283"/>
      <c r="L39" s="285"/>
      <c r="M39" s="286"/>
      <c r="N39" s="287"/>
    </row>
    <row r="40" spans="1:14">
      <c r="B40" s="856" t="s">
        <v>1036</v>
      </c>
      <c r="C40" s="857"/>
      <c r="D40" s="857"/>
      <c r="E40" s="44"/>
      <c r="F40" s="45"/>
      <c r="G40" s="45"/>
      <c r="H40" s="46"/>
      <c r="I40" s="42"/>
      <c r="J40" s="43"/>
      <c r="K40" s="288"/>
      <c r="L40" s="285"/>
      <c r="M40" s="410">
        <v>0.1</v>
      </c>
      <c r="N40" s="353">
        <f>N76*M40</f>
        <v>1174.5457360179728</v>
      </c>
    </row>
    <row r="41" spans="1:14" ht="15" thickBot="1">
      <c r="B41" s="849"/>
      <c r="C41" s="850"/>
      <c r="D41" s="850"/>
      <c r="E41" s="850"/>
      <c r="F41" s="850"/>
      <c r="G41" s="850"/>
      <c r="H41" s="851"/>
      <c r="I41" s="858"/>
      <c r="J41" s="859"/>
      <c r="K41" s="47"/>
      <c r="L41" s="860"/>
      <c r="M41" s="861"/>
      <c r="N41" s="111"/>
    </row>
    <row r="42" spans="1:14" ht="15" thickBot="1">
      <c r="B42" s="836" t="s">
        <v>1037</v>
      </c>
      <c r="C42" s="837"/>
      <c r="D42" s="837"/>
      <c r="E42" s="837"/>
      <c r="F42" s="837"/>
      <c r="G42" s="837"/>
      <c r="H42" s="837"/>
      <c r="I42" s="837"/>
      <c r="J42" s="837"/>
      <c r="K42" s="837"/>
      <c r="L42" s="837"/>
      <c r="M42" s="838"/>
      <c r="N42" s="403">
        <f>SUM(N36:N41)</f>
        <v>159086.54573601799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7" t="s">
        <v>1028</v>
      </c>
      <c r="C46" s="828"/>
      <c r="D46" s="828"/>
      <c r="E46" s="828"/>
      <c r="F46" s="828"/>
      <c r="G46" s="828"/>
      <c r="H46" s="828"/>
      <c r="I46" s="829"/>
      <c r="J46" s="324" t="s">
        <v>1029</v>
      </c>
      <c r="K46" s="91" t="s">
        <v>1030</v>
      </c>
      <c r="L46" s="830" t="s">
        <v>1039</v>
      </c>
      <c r="M46" s="82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3308</v>
      </c>
      <c r="N47" s="281">
        <f>K47*M47</f>
        <v>39283.228522723635</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17500</v>
      </c>
      <c r="N48" s="281">
        <f>K48*M48</f>
        <v>8750</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5000</v>
      </c>
      <c r="N49" s="281">
        <f>K49*M49</f>
        <v>2500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464700</v>
      </c>
      <c r="N50" s="281">
        <f>K50*M50</f>
        <v>61315.720457173433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36" t="s">
        <v>1037</v>
      </c>
      <c r="C54" s="837"/>
      <c r="D54" s="837"/>
      <c r="E54" s="837"/>
      <c r="F54" s="837"/>
      <c r="G54" s="837"/>
      <c r="H54" s="837"/>
      <c r="I54" s="837"/>
      <c r="J54" s="837"/>
      <c r="K54" s="837"/>
      <c r="L54" s="837"/>
      <c r="M54" s="838"/>
      <c r="N54" s="403">
        <f>SUM(N47:N53)</f>
        <v>111848.94897989708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40">
        <f>VLOOKUP(A59,TRANSPORTE!A5:D117,4,FALSE)</f>
        <v>53.739686336201252</v>
      </c>
      <c r="M59" s="841"/>
      <c r="N59" s="296">
        <f>K59*L59</f>
        <v>2.6869843168100629</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2.6869843168100629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11745.457360179727</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N42+N54+N65+N76</f>
        <v>282683.6390604116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56536.727812082325</v>
      </c>
      <c r="M83" s="871"/>
      <c r="N83" s="57"/>
    </row>
    <row r="84" spans="1:14">
      <c r="B84" s="95" t="s">
        <v>1057</v>
      </c>
      <c r="C84" s="96"/>
      <c r="D84" s="96"/>
      <c r="E84" s="96"/>
      <c r="F84" s="96"/>
      <c r="G84" s="96"/>
      <c r="H84" s="96"/>
      <c r="I84" s="93"/>
      <c r="J84" s="94"/>
      <c r="K84" s="313">
        <v>0.05</v>
      </c>
      <c r="L84" s="870">
        <f>N78*K84</f>
        <v>14134.181953020581</v>
      </c>
      <c r="M84" s="871"/>
      <c r="N84" s="57"/>
    </row>
    <row r="85" spans="1:14" ht="15" thickBot="1">
      <c r="B85" s="97" t="s">
        <v>1058</v>
      </c>
      <c r="C85" s="98"/>
      <c r="D85" s="98"/>
      <c r="E85" s="98"/>
      <c r="F85" s="98"/>
      <c r="G85" s="98"/>
      <c r="H85" s="98"/>
      <c r="I85" s="99"/>
      <c r="J85" s="100"/>
      <c r="K85" s="314">
        <v>0.05</v>
      </c>
      <c r="L85" s="872">
        <f>N78*K85</f>
        <v>14134.181953020581</v>
      </c>
      <c r="M85" s="873"/>
      <c r="N85" s="57"/>
    </row>
    <row r="86" spans="1:14" ht="15" thickBot="1">
      <c r="B86" s="836" t="s">
        <v>1037</v>
      </c>
      <c r="C86" s="837"/>
      <c r="D86" s="837"/>
      <c r="E86" s="837"/>
      <c r="F86" s="837"/>
      <c r="G86" s="837"/>
      <c r="H86" s="837"/>
      <c r="I86" s="837"/>
      <c r="J86" s="837"/>
      <c r="K86" s="837"/>
      <c r="L86" s="837"/>
      <c r="M86" s="838"/>
      <c r="N86" s="58">
        <f>L83+L84+L85</f>
        <v>84805.091718123484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367488.73077853507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15" customHeight="1">
      <c r="B107" s="981" t="s">
        <v>2325</v>
      </c>
      <c r="C107" s="982"/>
      <c r="D107" s="982"/>
      <c r="E107" s="982"/>
      <c r="F107" s="982"/>
      <c r="G107" s="982"/>
      <c r="H107" s="982"/>
      <c r="I107" s="982"/>
      <c r="J107" s="982"/>
      <c r="K107" s="982"/>
      <c r="L107" s="982"/>
      <c r="M107" s="982"/>
      <c r="N107" s="983"/>
    </row>
    <row r="108" spans="2:14" ht="30.75" customHeight="1">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228</v>
      </c>
      <c r="B36" s="849" t="str">
        <f>VLOOKUP(A36,EQUIPOS!A6:D154,3,FALSE)</f>
        <v xml:space="preserve">Formaleta metálica (concreto hidráulico)
</v>
      </c>
      <c r="C36" s="850"/>
      <c r="D36" s="850"/>
      <c r="E36" s="850"/>
      <c r="F36" s="850"/>
      <c r="G36" s="850"/>
      <c r="H36" s="851"/>
      <c r="I36" s="276"/>
      <c r="J36" s="277"/>
      <c r="K36" s="278">
        <f>VLOOKUP(A36,EQUIPOS!A6:D163,4,FALSE)</f>
        <v>4500</v>
      </c>
      <c r="L36" s="279"/>
      <c r="M36" s="280">
        <v>2</v>
      </c>
      <c r="N36" s="281">
        <f>K36/M36</f>
        <v>2250</v>
      </c>
    </row>
    <row r="37" spans="1:14">
      <c r="A37" s="119" t="s">
        <v>282</v>
      </c>
      <c r="B37" s="849" t="str">
        <f>VLOOKUP(A37,EQUIPOS!A7:D154,3,FALSE)</f>
        <v>Piloteadora potencia 250KW, RPM 1800, fuerza elevadora 200KN</v>
      </c>
      <c r="C37" s="850"/>
      <c r="D37" s="850"/>
      <c r="E37" s="850"/>
      <c r="F37" s="850"/>
      <c r="G37" s="850"/>
      <c r="H37" s="851"/>
      <c r="I37" s="430"/>
      <c r="J37" s="431"/>
      <c r="K37" s="278">
        <f>VLOOKUP(A37,EQUIPOS!A7:D164,4,FALSE)</f>
        <v>612648</v>
      </c>
      <c r="L37" s="344"/>
      <c r="M37" s="345">
        <v>4</v>
      </c>
      <c r="N37" s="281">
        <f>K37/M37</f>
        <v>153162</v>
      </c>
    </row>
    <row r="38" spans="1:14">
      <c r="A38" s="119" t="s">
        <v>363</v>
      </c>
      <c r="B38" s="849" t="str">
        <f>VLOOKUP(A38,EQUIPOS!A8:D154,3,FALSE)</f>
        <v>Vibrador de concreto, Motor de 3 hp a 18.000 rpm Mangueras de 4 mt</v>
      </c>
      <c r="C38" s="850"/>
      <c r="D38" s="850"/>
      <c r="E38" s="850"/>
      <c r="F38" s="850"/>
      <c r="G38" s="850"/>
      <c r="H38" s="851"/>
      <c r="I38" s="337"/>
      <c r="J38" s="339"/>
      <c r="K38" s="278">
        <f>VLOOKUP(A38,EQUIPOS!A8:D165,4,FALSE)</f>
        <v>5000</v>
      </c>
      <c r="L38" s="432"/>
      <c r="M38" s="433">
        <v>2</v>
      </c>
      <c r="N38" s="281">
        <f>K38/M38</f>
        <v>2500</v>
      </c>
    </row>
    <row r="39" spans="1:14">
      <c r="B39" s="849"/>
      <c r="C39" s="850"/>
      <c r="D39" s="850"/>
      <c r="E39" s="855"/>
      <c r="F39" s="850"/>
      <c r="G39" s="850"/>
      <c r="H39" s="851"/>
      <c r="I39" s="42"/>
      <c r="J39" s="43"/>
      <c r="K39" s="283"/>
      <c r="L39" s="285"/>
      <c r="M39" s="286"/>
      <c r="N39" s="287"/>
    </row>
    <row r="40" spans="1:14">
      <c r="B40" s="856" t="s">
        <v>1036</v>
      </c>
      <c r="C40" s="857"/>
      <c r="D40" s="857"/>
      <c r="E40" s="44"/>
      <c r="F40" s="45"/>
      <c r="G40" s="45"/>
      <c r="H40" s="46"/>
      <c r="I40" s="42"/>
      <c r="J40" s="43"/>
      <c r="K40" s="288"/>
      <c r="L40" s="285"/>
      <c r="M40" s="410">
        <v>0.1</v>
      </c>
      <c r="N40" s="353">
        <f>N76*M40</f>
        <v>1174.5457360179728</v>
      </c>
    </row>
    <row r="41" spans="1:14" ht="15" thickBot="1">
      <c r="B41" s="849"/>
      <c r="C41" s="850"/>
      <c r="D41" s="850"/>
      <c r="E41" s="850"/>
      <c r="F41" s="850"/>
      <c r="G41" s="850"/>
      <c r="H41" s="851"/>
      <c r="I41" s="858"/>
      <c r="J41" s="859"/>
      <c r="K41" s="47"/>
      <c r="L41" s="860"/>
      <c r="M41" s="861"/>
      <c r="N41" s="111"/>
    </row>
    <row r="42" spans="1:14" ht="15" thickBot="1">
      <c r="B42" s="836" t="s">
        <v>1037</v>
      </c>
      <c r="C42" s="837"/>
      <c r="D42" s="837"/>
      <c r="E42" s="837"/>
      <c r="F42" s="837"/>
      <c r="G42" s="837"/>
      <c r="H42" s="837"/>
      <c r="I42" s="837"/>
      <c r="J42" s="837"/>
      <c r="K42" s="837"/>
      <c r="L42" s="837"/>
      <c r="M42" s="838"/>
      <c r="N42" s="403">
        <f>SUM(N36:N41)</f>
        <v>159086.54573601799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7" t="s">
        <v>1028</v>
      </c>
      <c r="C46" s="828"/>
      <c r="D46" s="828"/>
      <c r="E46" s="828"/>
      <c r="F46" s="828"/>
      <c r="G46" s="828"/>
      <c r="H46" s="828"/>
      <c r="I46" s="829"/>
      <c r="J46" s="324" t="s">
        <v>1029</v>
      </c>
      <c r="K46" s="91" t="s">
        <v>1030</v>
      </c>
      <c r="L46" s="830" t="s">
        <v>1039</v>
      </c>
      <c r="M46" s="82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3308</v>
      </c>
      <c r="N47" s="281">
        <f>K47*M47</f>
        <v>39283.228522723635</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17500</v>
      </c>
      <c r="N48" s="281">
        <f>K48*M48</f>
        <v>8750</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5000</v>
      </c>
      <c r="N49" s="281">
        <f>K49*M49</f>
        <v>2500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464700</v>
      </c>
      <c r="N50" s="281">
        <f>K50*M50</f>
        <v>61315.720457173433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36" t="s">
        <v>1037</v>
      </c>
      <c r="C54" s="837"/>
      <c r="D54" s="837"/>
      <c r="E54" s="837"/>
      <c r="F54" s="837"/>
      <c r="G54" s="837"/>
      <c r="H54" s="837"/>
      <c r="I54" s="837"/>
      <c r="J54" s="837"/>
      <c r="K54" s="837"/>
      <c r="L54" s="837"/>
      <c r="M54" s="838"/>
      <c r="N54" s="403">
        <f>SUM(N47:N53)</f>
        <v>111848.94897989708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40">
        <f>VLOOKUP(A59,TRANSPORTE!A5:D117,4,FALSE)</f>
        <v>53.739686336201252</v>
      </c>
      <c r="M59" s="841"/>
      <c r="N59" s="296">
        <f>K59*L59</f>
        <v>2.6869843168100629</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5"/>
      <c r="M64" s="826"/>
      <c r="N64" s="133"/>
    </row>
    <row r="65" spans="1:15" ht="15" thickBot="1">
      <c r="B65" s="842" t="s">
        <v>1037</v>
      </c>
      <c r="C65" s="843"/>
      <c r="D65" s="843"/>
      <c r="E65" s="843"/>
      <c r="F65" s="843"/>
      <c r="G65" s="843"/>
      <c r="H65" s="843"/>
      <c r="I65" s="843"/>
      <c r="J65" s="843"/>
      <c r="K65" s="843"/>
      <c r="L65" s="843"/>
      <c r="M65" s="844"/>
      <c r="N65" s="110">
        <f>N59+N60+N61+N62+N63</f>
        <v>2.6869843168100629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23"/>
      <c r="C75" s="824"/>
      <c r="D75" s="824"/>
      <c r="E75" s="824"/>
      <c r="F75" s="824"/>
      <c r="G75" s="824"/>
      <c r="H75" s="824"/>
      <c r="I75" s="132"/>
      <c r="J75" s="132"/>
      <c r="K75" s="132"/>
      <c r="L75" s="924"/>
      <c r="M75" s="924"/>
      <c r="N75" s="51"/>
    </row>
    <row r="76" spans="1:15" ht="15" thickBot="1">
      <c r="B76" s="842" t="s">
        <v>1037</v>
      </c>
      <c r="C76" s="843"/>
      <c r="D76" s="843"/>
      <c r="E76" s="843"/>
      <c r="F76" s="843"/>
      <c r="G76" s="843"/>
      <c r="H76" s="843"/>
      <c r="I76" s="843"/>
      <c r="J76" s="843"/>
      <c r="K76" s="843"/>
      <c r="L76" s="843"/>
      <c r="M76" s="844"/>
      <c r="N76" s="310">
        <f>SUM(N70:N75)</f>
        <v>11745.457360179727</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N42+N54+N65+N76</f>
        <v>282683.6390604116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56536.727812082325</v>
      </c>
      <c r="M83" s="871"/>
      <c r="N83" s="57"/>
    </row>
    <row r="84" spans="1:14">
      <c r="B84" s="95" t="s">
        <v>1057</v>
      </c>
      <c r="C84" s="96"/>
      <c r="D84" s="96"/>
      <c r="E84" s="96"/>
      <c r="F84" s="96"/>
      <c r="G84" s="96"/>
      <c r="H84" s="96"/>
      <c r="I84" s="93"/>
      <c r="J84" s="94"/>
      <c r="K84" s="313">
        <v>0.05</v>
      </c>
      <c r="L84" s="870">
        <f>N78*K84</f>
        <v>14134.181953020581</v>
      </c>
      <c r="M84" s="871"/>
      <c r="N84" s="57"/>
    </row>
    <row r="85" spans="1:14" ht="15" thickBot="1">
      <c r="B85" s="97" t="s">
        <v>1058</v>
      </c>
      <c r="C85" s="98"/>
      <c r="D85" s="98"/>
      <c r="E85" s="98"/>
      <c r="F85" s="98"/>
      <c r="G85" s="98"/>
      <c r="H85" s="98"/>
      <c r="I85" s="99"/>
      <c r="J85" s="100"/>
      <c r="K85" s="314">
        <v>0.05</v>
      </c>
      <c r="L85" s="872">
        <f>N78*K85</f>
        <v>14134.181953020581</v>
      </c>
      <c r="M85" s="873"/>
      <c r="N85" s="57"/>
    </row>
    <row r="86" spans="1:14" ht="15" thickBot="1">
      <c r="B86" s="836" t="s">
        <v>1037</v>
      </c>
      <c r="C86" s="837"/>
      <c r="D86" s="837"/>
      <c r="E86" s="837"/>
      <c r="F86" s="837"/>
      <c r="G86" s="837"/>
      <c r="H86" s="837"/>
      <c r="I86" s="837"/>
      <c r="J86" s="837"/>
      <c r="K86" s="837"/>
      <c r="L86" s="837"/>
      <c r="M86" s="838"/>
      <c r="N86" s="58">
        <f>L83+L84+L85</f>
        <v>84805.091718123484</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367488.73077853507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243</v>
      </c>
      <c r="B36" s="849" t="str">
        <f>VLOOKUP(A36,EQUIPOS!A6:D154,3,FALSE)</f>
        <v>Grúa 10 ton</v>
      </c>
      <c r="C36" s="850"/>
      <c r="D36" s="850"/>
      <c r="E36" s="850"/>
      <c r="F36" s="850"/>
      <c r="G36" s="850"/>
      <c r="H36" s="851"/>
      <c r="I36" s="276"/>
      <c r="J36" s="277"/>
      <c r="K36" s="278">
        <f>VLOOKUP(A36,EQUIPOS!A6:D163,4,FALSE)</f>
        <v>165264</v>
      </c>
      <c r="L36" s="279"/>
      <c r="M36" s="280">
        <v>0.158</v>
      </c>
      <c r="N36" s="281">
        <f t="shared" ref="N36:N44" si="0">K36/M36</f>
        <v>1045974.6835443038</v>
      </c>
    </row>
    <row r="37" spans="1:14">
      <c r="A37" s="119" t="s">
        <v>121</v>
      </c>
      <c r="B37" s="849" t="str">
        <f>VLOOKUP(A37,EQUIPOS!A7:D154,3,FALSE)</f>
        <v>Bomba eléctrica para accionar la celda</v>
      </c>
      <c r="C37" s="850"/>
      <c r="D37" s="850"/>
      <c r="E37" s="850"/>
      <c r="F37" s="850"/>
      <c r="G37" s="850"/>
      <c r="H37" s="851"/>
      <c r="I37" s="430"/>
      <c r="J37" s="431"/>
      <c r="K37" s="278">
        <f>VLOOKUP(A37,EQUIPOS!A7:D164,4,FALSE)</f>
        <v>39000</v>
      </c>
      <c r="L37" s="344"/>
      <c r="M37" s="345">
        <v>0.158</v>
      </c>
      <c r="N37" s="281">
        <f t="shared" si="0"/>
        <v>246835.44303797468</v>
      </c>
    </row>
    <row r="38" spans="1:14">
      <c r="A38" s="119" t="s">
        <v>217</v>
      </c>
      <c r="B38" s="849" t="str">
        <f>VLOOKUP(A38,EQUIPOS!A8:D154,3,FALSE)</f>
        <v>Equipo de soldadura y de acetileno (incluye soldadura)</v>
      </c>
      <c r="C38" s="850"/>
      <c r="D38" s="850"/>
      <c r="E38" s="850"/>
      <c r="F38" s="850"/>
      <c r="G38" s="850"/>
      <c r="H38" s="851"/>
      <c r="I38" s="430"/>
      <c r="J38" s="431"/>
      <c r="K38" s="447">
        <f>VLOOKUP(A38,EQUIPOS!A8:D165,4,FALSE)</f>
        <v>29000</v>
      </c>
      <c r="L38" s="344"/>
      <c r="M38" s="345">
        <v>0.158</v>
      </c>
      <c r="N38" s="281">
        <f t="shared" si="0"/>
        <v>183544.30379746834</v>
      </c>
    </row>
    <row r="39" spans="1:14">
      <c r="A39" s="119" t="s">
        <v>255</v>
      </c>
      <c r="B39" s="849" t="str">
        <f>VLOOKUP(A39,EQUIPOS!A9:D154,3,FALSE)</f>
        <v>Manómetro cable de acero para bajar la celda</v>
      </c>
      <c r="C39" s="850"/>
      <c r="D39" s="850"/>
      <c r="E39" s="850"/>
      <c r="F39" s="850"/>
      <c r="G39" s="850"/>
      <c r="H39" s="851"/>
      <c r="I39" s="430"/>
      <c r="J39" s="431"/>
      <c r="K39" s="447">
        <f>VLOOKUP(A39,EQUIPOS!A9:D166,4,FALSE)</f>
        <v>575000</v>
      </c>
      <c r="L39" s="344"/>
      <c r="M39" s="345">
        <v>0.158</v>
      </c>
      <c r="N39" s="281">
        <f t="shared" si="0"/>
        <v>3639240.5063291141</v>
      </c>
    </row>
    <row r="40" spans="1:14">
      <c r="A40" s="119" t="s">
        <v>1732</v>
      </c>
      <c r="B40" s="849" t="str">
        <f>VLOOKUP(A40,EQUIPOS!A10:D154,3,FALSE)</f>
        <v xml:space="preserve">Retroexcavadora sobre llantas 
</v>
      </c>
      <c r="C40" s="850"/>
      <c r="D40" s="850"/>
      <c r="E40" s="850"/>
      <c r="F40" s="850"/>
      <c r="G40" s="850"/>
      <c r="H40" s="851"/>
      <c r="I40" s="430"/>
      <c r="J40" s="431"/>
      <c r="K40" s="447">
        <f>VLOOKUP(A40,EQUIPOS!A10:D167,4,FALSE)</f>
        <v>139400</v>
      </c>
      <c r="L40" s="344"/>
      <c r="M40" s="345">
        <v>0.158</v>
      </c>
      <c r="N40" s="281">
        <f t="shared" si="0"/>
        <v>882278.48101265822</v>
      </c>
    </row>
    <row r="41" spans="1:14">
      <c r="A41" s="119" t="s">
        <v>115</v>
      </c>
      <c r="B41" s="849" t="str">
        <f>VLOOKUP(A41,EQUIPOS!A6:D154,3,FALSE)</f>
        <v>Andamiaje para Aplicar la Carga (Equipos Sustituto de la Tara)</v>
      </c>
      <c r="C41" s="850"/>
      <c r="D41" s="850"/>
      <c r="E41" s="850"/>
      <c r="F41" s="850"/>
      <c r="G41" s="850"/>
      <c r="H41" s="851"/>
      <c r="I41" s="430"/>
      <c r="J41" s="431"/>
      <c r="K41" s="447">
        <f>VLOOKUP(A41,EQUIPOS!A6:D154,4,FALSE)</f>
        <v>72642.399999999994</v>
      </c>
      <c r="L41" s="344"/>
      <c r="M41" s="345">
        <v>0.158</v>
      </c>
      <c r="N41" s="281">
        <f t="shared" si="0"/>
        <v>459762.02531645563</v>
      </c>
    </row>
    <row r="42" spans="1:14">
      <c r="A42" s="119" t="s">
        <v>224</v>
      </c>
      <c r="B42" s="849" t="str">
        <f>VLOOKUP(A42,EQUIPOS!A12:D156,3,FALSE)</f>
        <v>Equipo de Medición (Deformimetros Eléctricos, Mecánicos, Celdas de Carga,  Etc.)</v>
      </c>
      <c r="C42" s="850"/>
      <c r="D42" s="850"/>
      <c r="E42" s="850"/>
      <c r="F42" s="850"/>
      <c r="G42" s="850"/>
      <c r="H42" s="851"/>
      <c r="I42" s="337"/>
      <c r="J42" s="339"/>
      <c r="K42" s="447">
        <f>VLOOKUP(A42,EQUIPOS!A12:D169,4,FALSE)</f>
        <v>207264</v>
      </c>
      <c r="L42" s="432"/>
      <c r="M42" s="433">
        <v>0.158</v>
      </c>
      <c r="N42" s="281">
        <f t="shared" si="0"/>
        <v>1311797.4683544303</v>
      </c>
    </row>
    <row r="43" spans="1:14">
      <c r="A43" t="s">
        <v>335</v>
      </c>
      <c r="B43" s="849" t="str">
        <f>VLOOKUP(A43,EQUIPOS!A13:D157,3,FALSE)</f>
        <v>Tara (Recebo, Agua, Etc.)</v>
      </c>
      <c r="C43" s="850"/>
      <c r="D43" s="850"/>
      <c r="E43" s="850"/>
      <c r="F43" s="850"/>
      <c r="G43" s="850"/>
      <c r="H43" s="851"/>
      <c r="I43" s="42"/>
      <c r="J43" s="43"/>
      <c r="K43" s="447">
        <f>VLOOKUP(A43,EQUIPOS!A13:D170,4,FALSE)</f>
        <v>189000</v>
      </c>
      <c r="L43" s="285"/>
      <c r="M43" s="286">
        <v>2.8000000000000001E-2</v>
      </c>
      <c r="N43" s="281">
        <f t="shared" si="0"/>
        <v>6750000</v>
      </c>
    </row>
    <row r="44" spans="1:14">
      <c r="A44" t="s">
        <v>216</v>
      </c>
      <c r="B44" s="849" t="str">
        <f>VLOOKUP(A44,EQUIPOS!A14:D158,3,FALSE)</f>
        <v xml:space="preserve">Equipo de topografía Teodolito electrónico con abertura de anteojo de 42 mm. Aumento del anteojo: 30x.Distancia mínima de enfoque: 1.0 m. Precisión: 5´´. Compensador con rango de trabajo ±3´. </v>
      </c>
      <c r="C44" s="850"/>
      <c r="D44" s="850"/>
      <c r="E44" s="850"/>
      <c r="F44" s="850"/>
      <c r="G44" s="850"/>
      <c r="H44" s="851"/>
      <c r="I44" s="42"/>
      <c r="J44" s="43"/>
      <c r="K44" s="447">
        <f>VLOOKUP(A44,EQUIPOS!A14:D171,4,FALSE)</f>
        <v>22000</v>
      </c>
      <c r="L44" s="285"/>
      <c r="M44" s="286">
        <v>0.158</v>
      </c>
      <c r="N44" s="282">
        <f t="shared" si="0"/>
        <v>139240.50632911391</v>
      </c>
    </row>
    <row r="45" spans="1:14">
      <c r="B45" s="856" t="s">
        <v>1036</v>
      </c>
      <c r="C45" s="857"/>
      <c r="D45" s="857"/>
      <c r="E45" s="44"/>
      <c r="F45" s="45"/>
      <c r="G45" s="45"/>
      <c r="H45" s="46"/>
      <c r="I45" s="42"/>
      <c r="J45" s="43"/>
      <c r="K45" s="288"/>
      <c r="L45" s="285"/>
      <c r="M45" s="410">
        <v>0.02</v>
      </c>
      <c r="N45" s="353">
        <f>N81*M45</f>
        <v>23612.235743728568</v>
      </c>
    </row>
    <row r="46" spans="1:14" ht="15" thickBot="1">
      <c r="B46" s="849"/>
      <c r="C46" s="850"/>
      <c r="D46" s="850"/>
      <c r="E46" s="850"/>
      <c r="F46" s="850"/>
      <c r="G46" s="850"/>
      <c r="H46" s="851"/>
      <c r="I46" s="858"/>
      <c r="J46" s="859"/>
      <c r="K46" s="47"/>
      <c r="L46" s="860"/>
      <c r="M46" s="861"/>
      <c r="N46" s="111"/>
    </row>
    <row r="47" spans="1:14" ht="15" thickBot="1">
      <c r="B47" s="836" t="s">
        <v>1037</v>
      </c>
      <c r="C47" s="837"/>
      <c r="D47" s="837"/>
      <c r="E47" s="837"/>
      <c r="F47" s="837"/>
      <c r="G47" s="837"/>
      <c r="H47" s="837"/>
      <c r="I47" s="837"/>
      <c r="J47" s="837"/>
      <c r="K47" s="837"/>
      <c r="L47" s="837"/>
      <c r="M47" s="838"/>
      <c r="N47" s="403">
        <f>SUM(N36:N46)</f>
        <v>14682285.653465249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27" t="s">
        <v>1028</v>
      </c>
      <c r="C51" s="828"/>
      <c r="D51" s="828"/>
      <c r="E51" s="828"/>
      <c r="F51" s="828"/>
      <c r="G51" s="828"/>
      <c r="H51" s="828"/>
      <c r="I51" s="829"/>
      <c r="J51" s="324" t="s">
        <v>1029</v>
      </c>
      <c r="K51" s="91" t="s">
        <v>1030</v>
      </c>
      <c r="L51" s="830" t="s">
        <v>1039</v>
      </c>
      <c r="M51" s="829"/>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12400000</v>
      </c>
      <c r="N52" s="281">
        <f t="shared" ref="N52:N58" si="1">K52*M52</f>
        <v>12400000</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71540</v>
      </c>
      <c r="N53" s="281">
        <f t="shared" si="1"/>
        <v>2146200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5470</v>
      </c>
      <c r="N54" s="281">
        <f t="shared" si="1"/>
        <v>328200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34560</v>
      </c>
      <c r="N55" s="281">
        <f t="shared" si="1"/>
        <v>414720</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1200400</v>
      </c>
      <c r="N56" s="281">
        <f t="shared" si="1"/>
        <v>2400800</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745900</v>
      </c>
      <c r="N57" s="281">
        <f t="shared" si="1"/>
        <v>3729500</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20000</v>
      </c>
      <c r="N58" s="281">
        <f t="shared" si="1"/>
        <v>1400000</v>
      </c>
    </row>
    <row r="59" spans="1:14" ht="15" thickBot="1">
      <c r="B59" s="836" t="s">
        <v>1037</v>
      </c>
      <c r="C59" s="837"/>
      <c r="D59" s="837"/>
      <c r="E59" s="837"/>
      <c r="F59" s="837"/>
      <c r="G59" s="837"/>
      <c r="H59" s="837"/>
      <c r="I59" s="837"/>
      <c r="J59" s="837"/>
      <c r="K59" s="837"/>
      <c r="L59" s="837"/>
      <c r="M59" s="838"/>
      <c r="N59" s="403">
        <f>SUM(N52:N58)</f>
        <v>22819420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40">
        <f>VLOOKUP(A64,TRANSPORTE!A5:D117,4,FALSE)</f>
        <v>98591.686594864048</v>
      </c>
      <c r="M64" s="841"/>
      <c r="N64" s="296">
        <f>K64*L64</f>
        <v>4929.5843297432029</v>
      </c>
    </row>
    <row r="65" spans="1:15">
      <c r="B65" s="52"/>
      <c r="C65" s="53"/>
      <c r="D65" s="53"/>
      <c r="E65" s="53"/>
      <c r="F65" s="53"/>
      <c r="G65" s="53"/>
      <c r="H65" s="320"/>
      <c r="I65" s="288"/>
      <c r="J65" s="295"/>
      <c r="K65" s="288"/>
      <c r="L65" s="840"/>
      <c r="M65" s="841"/>
      <c r="N65" s="296"/>
    </row>
    <row r="66" spans="1:15">
      <c r="B66" s="52"/>
      <c r="C66" s="53"/>
      <c r="D66" s="53"/>
      <c r="E66" s="53"/>
      <c r="F66" s="53"/>
      <c r="G66" s="53"/>
      <c r="H66" s="320"/>
      <c r="I66" s="288"/>
      <c r="J66" s="295"/>
      <c r="K66" s="288"/>
      <c r="L66" s="840"/>
      <c r="M66" s="841"/>
      <c r="N66" s="296"/>
    </row>
    <row r="67" spans="1:15">
      <c r="B67" s="52"/>
      <c r="C67" s="53"/>
      <c r="D67" s="53"/>
      <c r="E67" s="53"/>
      <c r="F67" s="53"/>
      <c r="G67" s="53"/>
      <c r="H67" s="320"/>
      <c r="I67" s="288"/>
      <c r="J67" s="295"/>
      <c r="K67" s="288"/>
      <c r="L67" s="840"/>
      <c r="M67" s="84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4929.5843297432029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1180611.7871864284</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N47+N59+N70+N81</f>
        <v>38687247.024981424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7737449.4049962852</v>
      </c>
      <c r="M88" s="871"/>
      <c r="N88" s="57"/>
    </row>
    <row r="89" spans="1:14">
      <c r="B89" s="95" t="s">
        <v>1057</v>
      </c>
      <c r="C89" s="96"/>
      <c r="D89" s="96"/>
      <c r="E89" s="96"/>
      <c r="F89" s="96"/>
      <c r="G89" s="96"/>
      <c r="H89" s="96"/>
      <c r="I89" s="93"/>
      <c r="J89" s="94"/>
      <c r="K89" s="313">
        <v>0.05</v>
      </c>
      <c r="L89" s="870">
        <f>N83*K89</f>
        <v>1934362.3512490713</v>
      </c>
      <c r="M89" s="871"/>
      <c r="N89" s="57"/>
    </row>
    <row r="90" spans="1:14" ht="15" thickBot="1">
      <c r="B90" s="97" t="s">
        <v>1058</v>
      </c>
      <c r="C90" s="98"/>
      <c r="D90" s="98"/>
      <c r="E90" s="98"/>
      <c r="F90" s="98"/>
      <c r="G90" s="98"/>
      <c r="H90" s="98"/>
      <c r="I90" s="99"/>
      <c r="J90" s="100"/>
      <c r="K90" s="314">
        <v>0.05</v>
      </c>
      <c r="L90" s="872">
        <f>N83*K90</f>
        <v>1934362.3512490713</v>
      </c>
      <c r="M90" s="873"/>
      <c r="N90" s="57"/>
    </row>
    <row r="91" spans="1:14" ht="15" thickBot="1">
      <c r="B91" s="836" t="s">
        <v>1037</v>
      </c>
      <c r="C91" s="837"/>
      <c r="D91" s="837"/>
      <c r="E91" s="837"/>
      <c r="F91" s="837"/>
      <c r="G91" s="837"/>
      <c r="H91" s="837"/>
      <c r="I91" s="837"/>
      <c r="J91" s="837"/>
      <c r="K91" s="837"/>
      <c r="L91" s="837"/>
      <c r="M91" s="838"/>
      <c r="N91" s="58">
        <f>L88+L89+L90</f>
        <v>11606174.107494427</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50293421.132475853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140</v>
      </c>
      <c r="B36" s="849" t="str">
        <f>VLOOKUP(A36,EQUIPOS!A6:D154,3,FALSE)</f>
        <v>Camisa para Pilote D=1.20m</v>
      </c>
      <c r="C36" s="850"/>
      <c r="D36" s="850"/>
      <c r="E36" s="850"/>
      <c r="F36" s="850"/>
      <c r="G36" s="850"/>
      <c r="H36" s="851"/>
      <c r="I36" s="276"/>
      <c r="J36" s="277"/>
      <c r="K36" s="278">
        <f>VLOOKUP(A36,EQUIPOS!A6:D163,4,FALSE)</f>
        <v>49580.800000000003</v>
      </c>
      <c r="L36" s="279"/>
      <c r="M36" s="280">
        <v>1</v>
      </c>
      <c r="N36" s="281">
        <f t="shared" ref="N36:N42" si="0">K36/M36</f>
        <v>49580.800000000003</v>
      </c>
    </row>
    <row r="37" spans="1:14">
      <c r="A37" s="119" t="s">
        <v>206</v>
      </c>
      <c r="B37" s="849" t="str">
        <f>VLOOKUP(A37,EQUIPOS!A7:D154,3,FALSE)</f>
        <v>Equipo de Soldadura</v>
      </c>
      <c r="C37" s="850"/>
      <c r="D37" s="850"/>
      <c r="E37" s="850"/>
      <c r="F37" s="850"/>
      <c r="G37" s="850"/>
      <c r="H37" s="851"/>
      <c r="I37" s="430"/>
      <c r="J37" s="431"/>
      <c r="K37" s="278">
        <f>VLOOKUP(A37,EQUIPOS!A7:D164,4,FALSE)</f>
        <v>8000</v>
      </c>
      <c r="L37" s="344"/>
      <c r="M37" s="345">
        <v>1</v>
      </c>
      <c r="N37" s="281">
        <f t="shared" si="0"/>
        <v>8000</v>
      </c>
    </row>
    <row r="38" spans="1:14">
      <c r="A38" s="119" t="s">
        <v>242</v>
      </c>
      <c r="B38" s="849" t="str">
        <f>VLOOKUP(A38,EQUIPOS!A8:D154,3,FALSE)</f>
        <v>Grúa con torre capacidad 1 ton en la punta.</v>
      </c>
      <c r="C38" s="850"/>
      <c r="D38" s="850"/>
      <c r="E38" s="850"/>
      <c r="F38" s="850"/>
      <c r="G38" s="850"/>
      <c r="H38" s="851"/>
      <c r="I38" s="430"/>
      <c r="J38" s="431"/>
      <c r="K38" s="447">
        <f>VLOOKUP(A38,EQUIPOS!A8:D165,4,FALSE)</f>
        <v>199184</v>
      </c>
      <c r="L38" s="344"/>
      <c r="M38" s="345">
        <v>2.5</v>
      </c>
      <c r="N38" s="281">
        <f t="shared" si="0"/>
        <v>79673.600000000006</v>
      </c>
    </row>
    <row r="39" spans="1:14">
      <c r="A39" s="119" t="s">
        <v>267</v>
      </c>
      <c r="B39" s="849" t="str">
        <f>VLOOKUP(A39,EQUIPOS!A9:D154,3,FALSE)</f>
        <v>Motobomba de concreto</v>
      </c>
      <c r="C39" s="850"/>
      <c r="D39" s="850"/>
      <c r="E39" s="850"/>
      <c r="F39" s="850"/>
      <c r="G39" s="850"/>
      <c r="H39" s="851"/>
      <c r="I39" s="430"/>
      <c r="J39" s="431"/>
      <c r="K39" s="447">
        <f>VLOOKUP(A39,EQUIPOS!A9:D166,4,FALSE)</f>
        <v>87500</v>
      </c>
      <c r="L39" s="344"/>
      <c r="M39" s="345">
        <v>2.5499800000000001</v>
      </c>
      <c r="N39" s="281">
        <f t="shared" si="0"/>
        <v>34313.994619565645</v>
      </c>
    </row>
    <row r="40" spans="1:14">
      <c r="A40" s="119" t="s">
        <v>277</v>
      </c>
      <c r="B40" s="849" t="str">
        <f>VLOOKUP(A40,EQUIPOS!A10:D154,3,FALSE)</f>
        <v>Pala auxiliar de piloteadora</v>
      </c>
      <c r="C40" s="850"/>
      <c r="D40" s="850"/>
      <c r="E40" s="850"/>
      <c r="F40" s="850"/>
      <c r="G40" s="850"/>
      <c r="H40" s="851"/>
      <c r="I40" s="430"/>
      <c r="J40" s="431"/>
      <c r="K40" s="447">
        <f>VLOOKUP(A40,EQUIPOS!A10:D167,4,FALSE)</f>
        <v>367856</v>
      </c>
      <c r="L40" s="344"/>
      <c r="M40" s="345">
        <v>2.5</v>
      </c>
      <c r="N40" s="281">
        <f t="shared" si="0"/>
        <v>147142.39999999999</v>
      </c>
    </row>
    <row r="41" spans="1:14">
      <c r="A41" s="119" t="s">
        <v>282</v>
      </c>
      <c r="B41" s="849" t="str">
        <f>VLOOKUP(A41,EQUIPOS!A6:D154,3,FALSE)</f>
        <v>Piloteadora potencia 250KW, RPM 1800, fuerza elevadora 200KN</v>
      </c>
      <c r="C41" s="850"/>
      <c r="D41" s="850"/>
      <c r="E41" s="850"/>
      <c r="F41" s="850"/>
      <c r="G41" s="850"/>
      <c r="H41" s="851"/>
      <c r="I41" s="430"/>
      <c r="J41" s="431"/>
      <c r="K41" s="447">
        <f>VLOOKUP(A41,EQUIPOS!A6:D154,4,FALSE)</f>
        <v>612648</v>
      </c>
      <c r="L41" s="344"/>
      <c r="M41" s="345">
        <v>1</v>
      </c>
      <c r="N41" s="281">
        <f t="shared" si="0"/>
        <v>612648</v>
      </c>
    </row>
    <row r="42" spans="1:14">
      <c r="A42" s="119" t="s">
        <v>310</v>
      </c>
      <c r="B42" s="849" t="str">
        <f>VLOOKUP(A42,EQUIPOS!A12:D156,3,FALSE)</f>
        <v>Retroexcavadora A25C</v>
      </c>
      <c r="C42" s="850"/>
      <c r="D42" s="850"/>
      <c r="E42" s="850"/>
      <c r="F42" s="850"/>
      <c r="G42" s="850"/>
      <c r="H42" s="851"/>
      <c r="I42" s="337"/>
      <c r="J42" s="339"/>
      <c r="K42" s="447">
        <f>VLOOKUP(A42,EQUIPOS!A12:D169,4,FALSE)</f>
        <v>194588</v>
      </c>
      <c r="L42" s="432"/>
      <c r="M42" s="433">
        <v>2.5</v>
      </c>
      <c r="N42" s="281">
        <f t="shared" si="0"/>
        <v>77835.199999999997</v>
      </c>
    </row>
    <row r="43" spans="1:14">
      <c r="B43" s="849"/>
      <c r="C43" s="850"/>
      <c r="D43" s="850"/>
      <c r="E43" s="850"/>
      <c r="F43" s="850"/>
      <c r="G43" s="850"/>
      <c r="H43" s="851"/>
      <c r="I43" s="42"/>
      <c r="J43" s="43"/>
      <c r="K43" s="447"/>
      <c r="L43" s="285"/>
      <c r="M43" s="286"/>
      <c r="N43" s="281"/>
    </row>
    <row r="44" spans="1:14">
      <c r="B44" s="329"/>
      <c r="C44" s="330"/>
      <c r="D44" s="330"/>
      <c r="E44" s="330"/>
      <c r="F44" s="332"/>
      <c r="G44" s="332"/>
      <c r="H44" s="131"/>
      <c r="I44" s="42"/>
      <c r="J44" s="43"/>
      <c r="K44" s="447"/>
      <c r="L44" s="285"/>
      <c r="M44" s="286"/>
      <c r="N44" s="282"/>
    </row>
    <row r="45" spans="1:14">
      <c r="B45" s="856" t="s">
        <v>1036</v>
      </c>
      <c r="C45" s="857"/>
      <c r="D45" s="857"/>
      <c r="E45" s="44"/>
      <c r="F45" s="45"/>
      <c r="G45" s="45"/>
      <c r="H45" s="46"/>
      <c r="I45" s="42"/>
      <c r="J45" s="43"/>
      <c r="K45" s="288"/>
      <c r="L45" s="285"/>
      <c r="M45" s="410">
        <v>0.1</v>
      </c>
      <c r="N45" s="353">
        <f>N83*M45</f>
        <v>8511.2008676833339</v>
      </c>
    </row>
    <row r="46" spans="1:14" ht="15" thickBot="1">
      <c r="B46" s="849"/>
      <c r="C46" s="850"/>
      <c r="D46" s="850"/>
      <c r="E46" s="850"/>
      <c r="F46" s="850"/>
      <c r="G46" s="850"/>
      <c r="H46" s="851"/>
      <c r="I46" s="858"/>
      <c r="J46" s="859"/>
      <c r="K46" s="47"/>
      <c r="L46" s="860"/>
      <c r="M46" s="861"/>
      <c r="N46" s="111"/>
    </row>
    <row r="47" spans="1:14" ht="15" thickBot="1">
      <c r="B47" s="836" t="s">
        <v>1037</v>
      </c>
      <c r="C47" s="837"/>
      <c r="D47" s="837"/>
      <c r="E47" s="837"/>
      <c r="F47" s="837"/>
      <c r="G47" s="837"/>
      <c r="H47" s="837"/>
      <c r="I47" s="837"/>
      <c r="J47" s="837"/>
      <c r="K47" s="837"/>
      <c r="L47" s="837"/>
      <c r="M47" s="838"/>
      <c r="N47" s="403">
        <f>SUM(N36:N46)</f>
        <v>1017705.1954872488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27" t="s">
        <v>1028</v>
      </c>
      <c r="C51" s="828"/>
      <c r="D51" s="828"/>
      <c r="E51" s="828"/>
      <c r="F51" s="828"/>
      <c r="G51" s="828"/>
      <c r="H51" s="828"/>
      <c r="I51" s="829"/>
      <c r="J51" s="324" t="s">
        <v>1029</v>
      </c>
      <c r="K51" s="91" t="s">
        <v>1030</v>
      </c>
      <c r="L51" s="830" t="s">
        <v>1039</v>
      </c>
      <c r="M51" s="829"/>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5850</v>
      </c>
      <c r="N52" s="281">
        <f>K52*M52</f>
        <v>13776.75</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3308</v>
      </c>
      <c r="N53" s="281">
        <f>K53*M53</f>
        <v>409200.29711170454</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464700</v>
      </c>
      <c r="N54" s="281">
        <f>K54*M54</f>
        <v>383223.25285733392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6" t="s">
        <v>1037</v>
      </c>
      <c r="C59" s="837"/>
      <c r="D59" s="837"/>
      <c r="E59" s="837"/>
      <c r="F59" s="837"/>
      <c r="G59" s="837"/>
      <c r="H59" s="837"/>
      <c r="I59" s="837"/>
      <c r="J59" s="837"/>
      <c r="K59" s="837"/>
      <c r="L59" s="837"/>
      <c r="M59" s="838"/>
      <c r="N59" s="403">
        <f>SUM(N52:N58)</f>
        <v>806200.29996903846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40">
        <f>VLOOKUP(A64,TRANSPORTE!A5:D117,4,FALSE)</f>
        <v>1350</v>
      </c>
      <c r="M64" s="841"/>
      <c r="N64" s="296">
        <f>K64*L64</f>
        <v>1755</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40">
        <f>VLOOKUP(A65,TRANSPORTE!A6:D117,4,FALSE)</f>
        <v>53.739686336201252</v>
      </c>
      <c r="M65" s="841"/>
      <c r="N65" s="296">
        <f>K65*L65</f>
        <v>2.6869843168100629</v>
      </c>
    </row>
    <row r="66" spans="1:15">
      <c r="B66" s="52"/>
      <c r="C66" s="53"/>
      <c r="D66" s="53"/>
      <c r="E66" s="53"/>
      <c r="F66" s="53"/>
      <c r="G66" s="53"/>
      <c r="H66" s="320"/>
      <c r="I66" s="288"/>
      <c r="J66" s="295"/>
      <c r="K66" s="288"/>
      <c r="L66" s="840"/>
      <c r="M66" s="841"/>
      <c r="N66" s="296"/>
    </row>
    <row r="67" spans="1:15">
      <c r="B67" s="52"/>
      <c r="C67" s="53"/>
      <c r="D67" s="53"/>
      <c r="E67" s="53"/>
      <c r="F67" s="53"/>
      <c r="G67" s="53"/>
      <c r="H67" s="320"/>
      <c r="I67" s="288"/>
      <c r="J67" s="295"/>
      <c r="K67" s="288"/>
      <c r="L67" s="840"/>
      <c r="M67" s="84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1757.6869843168101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988"/>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23"/>
      <c r="C82" s="824"/>
      <c r="D82" s="824"/>
      <c r="E82" s="824"/>
      <c r="F82" s="824"/>
      <c r="G82" s="824"/>
      <c r="H82" s="824"/>
      <c r="I82" s="132"/>
      <c r="J82" s="132"/>
      <c r="K82" s="132"/>
      <c r="L82" s="924"/>
      <c r="M82" s="924"/>
      <c r="N82" s="133"/>
    </row>
    <row r="83" spans="1:14" ht="15" thickBot="1">
      <c r="B83" s="842" t="s">
        <v>1037</v>
      </c>
      <c r="C83" s="843"/>
      <c r="D83" s="843"/>
      <c r="E83" s="843"/>
      <c r="F83" s="843"/>
      <c r="G83" s="843"/>
      <c r="H83" s="843"/>
      <c r="I83" s="843"/>
      <c r="J83" s="843"/>
      <c r="K83" s="843"/>
      <c r="L83" s="843"/>
      <c r="M83" s="844"/>
      <c r="N83" s="469">
        <f>SUM(N76:N82)</f>
        <v>85112.008676833328</v>
      </c>
    </row>
    <row r="84" spans="1:14" ht="15" thickBot="1">
      <c r="B84" s="39"/>
      <c r="C84" s="40"/>
      <c r="D84" s="40"/>
      <c r="E84" s="40"/>
      <c r="F84" s="40"/>
      <c r="G84" s="40"/>
      <c r="H84" s="40"/>
      <c r="I84" s="40"/>
      <c r="J84" s="40"/>
      <c r="K84" s="40"/>
      <c r="L84" s="40"/>
      <c r="M84" s="40"/>
      <c r="N84" s="41"/>
    </row>
    <row r="85" spans="1:14" ht="15" thickBot="1">
      <c r="B85" s="836" t="s">
        <v>1051</v>
      </c>
      <c r="C85" s="837"/>
      <c r="D85" s="837"/>
      <c r="E85" s="837"/>
      <c r="F85" s="837"/>
      <c r="G85" s="837"/>
      <c r="H85" s="837"/>
      <c r="I85" s="837"/>
      <c r="J85" s="837"/>
      <c r="K85" s="837"/>
      <c r="L85" s="837"/>
      <c r="M85" s="838"/>
      <c r="N85" s="105">
        <f>N47+N59+N70+N83</f>
        <v>1910775.1911174373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7" t="s">
        <v>1053</v>
      </c>
      <c r="C89" s="828"/>
      <c r="D89" s="828"/>
      <c r="E89" s="828"/>
      <c r="F89" s="828"/>
      <c r="G89" s="828"/>
      <c r="H89" s="828"/>
      <c r="I89" s="323"/>
      <c r="J89" s="343"/>
      <c r="K89" s="311" t="s">
        <v>1054</v>
      </c>
      <c r="L89" s="866" t="s">
        <v>1055</v>
      </c>
      <c r="M89" s="867"/>
      <c r="N89" s="312"/>
    </row>
    <row r="90" spans="1:14">
      <c r="B90" s="868" t="s">
        <v>1056</v>
      </c>
      <c r="C90" s="869"/>
      <c r="D90" s="869"/>
      <c r="E90" s="869"/>
      <c r="F90" s="869"/>
      <c r="G90" s="869"/>
      <c r="H90" s="869"/>
      <c r="I90" s="93"/>
      <c r="J90" s="94"/>
      <c r="K90" s="313">
        <v>0.2</v>
      </c>
      <c r="L90" s="870">
        <f>N85*K90</f>
        <v>382155.0382234875</v>
      </c>
      <c r="M90" s="871"/>
      <c r="N90" s="57"/>
    </row>
    <row r="91" spans="1:14">
      <c r="B91" s="95" t="s">
        <v>1057</v>
      </c>
      <c r="C91" s="96"/>
      <c r="D91" s="96"/>
      <c r="E91" s="96"/>
      <c r="F91" s="96"/>
      <c r="G91" s="96"/>
      <c r="H91" s="96"/>
      <c r="I91" s="93"/>
      <c r="J91" s="94"/>
      <c r="K91" s="313">
        <v>0.05</v>
      </c>
      <c r="L91" s="870">
        <f>N85*K91</f>
        <v>95538.759555871875</v>
      </c>
      <c r="M91" s="871"/>
      <c r="N91" s="57"/>
    </row>
    <row r="92" spans="1:14" ht="15" thickBot="1">
      <c r="B92" s="97" t="s">
        <v>1058</v>
      </c>
      <c r="C92" s="98"/>
      <c r="D92" s="98"/>
      <c r="E92" s="98"/>
      <c r="F92" s="98"/>
      <c r="G92" s="98"/>
      <c r="H92" s="98"/>
      <c r="I92" s="99"/>
      <c r="J92" s="100"/>
      <c r="K92" s="314">
        <v>0.05</v>
      </c>
      <c r="L92" s="872">
        <f>N85*K92</f>
        <v>95538.759555871875</v>
      </c>
      <c r="M92" s="873"/>
      <c r="N92" s="57"/>
    </row>
    <row r="93" spans="1:14" ht="15" thickBot="1">
      <c r="B93" s="836" t="s">
        <v>1037</v>
      </c>
      <c r="C93" s="837"/>
      <c r="D93" s="837"/>
      <c r="E93" s="837"/>
      <c r="F93" s="837"/>
      <c r="G93" s="837"/>
      <c r="H93" s="837"/>
      <c r="I93" s="837"/>
      <c r="J93" s="837"/>
      <c r="K93" s="837"/>
      <c r="L93" s="837"/>
      <c r="M93" s="838"/>
      <c r="N93" s="58">
        <f>L90+L91+L92</f>
        <v>573232.55733523122</v>
      </c>
    </row>
    <row r="94" spans="1:14" ht="15" thickBot="1">
      <c r="B94" s="39"/>
      <c r="C94" s="40"/>
      <c r="D94" s="40"/>
      <c r="E94" s="40"/>
      <c r="F94" s="40"/>
      <c r="G94" s="40"/>
      <c r="H94" s="40"/>
      <c r="I94" s="40"/>
      <c r="J94" s="40"/>
      <c r="K94" s="40"/>
      <c r="L94" s="40"/>
      <c r="M94" s="40"/>
      <c r="N94" s="41"/>
    </row>
    <row r="95" spans="1:14" ht="15" thickBot="1">
      <c r="A95" t="s">
        <v>2122</v>
      </c>
      <c r="B95" s="836" t="s">
        <v>1059</v>
      </c>
      <c r="C95" s="837"/>
      <c r="D95" s="837"/>
      <c r="E95" s="837"/>
      <c r="F95" s="837"/>
      <c r="G95" s="837"/>
      <c r="H95" s="837"/>
      <c r="I95" s="837"/>
      <c r="J95" s="837"/>
      <c r="K95" s="837"/>
      <c r="L95" s="837"/>
      <c r="M95" s="838"/>
      <c r="N95" s="196">
        <f>N85+N93</f>
        <v>2484007.7484526685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78" t="s">
        <v>2324</v>
      </c>
      <c r="C112" s="979"/>
      <c r="D112" s="979"/>
      <c r="E112" s="979"/>
      <c r="F112" s="979"/>
      <c r="G112" s="979"/>
      <c r="H112" s="979"/>
      <c r="I112" s="979"/>
      <c r="J112" s="979"/>
      <c r="K112" s="979"/>
      <c r="L112" s="979"/>
      <c r="M112" s="979"/>
      <c r="N112" s="980"/>
    </row>
    <row r="113" spans="2:14" ht="15" customHeight="1">
      <c r="B113" s="978"/>
      <c r="C113" s="979"/>
      <c r="D113" s="979"/>
      <c r="E113" s="979"/>
      <c r="F113" s="979"/>
      <c r="G113" s="979"/>
      <c r="H113" s="979"/>
      <c r="I113" s="979"/>
      <c r="J113" s="979"/>
      <c r="K113" s="979"/>
      <c r="L113" s="979"/>
      <c r="M113" s="979"/>
      <c r="N113" s="980"/>
    </row>
    <row r="114" spans="2:14" ht="30" customHeight="1">
      <c r="B114" s="981" t="s">
        <v>2325</v>
      </c>
      <c r="C114" s="982"/>
      <c r="D114" s="982"/>
      <c r="E114" s="982"/>
      <c r="F114" s="982"/>
      <c r="G114" s="982"/>
      <c r="H114" s="982"/>
      <c r="I114" s="982"/>
      <c r="J114" s="982"/>
      <c r="K114" s="982"/>
      <c r="L114" s="982"/>
      <c r="M114" s="982"/>
      <c r="N114" s="983"/>
    </row>
    <row r="115" spans="2:14">
      <c r="B115" s="981"/>
      <c r="C115" s="982"/>
      <c r="D115" s="982"/>
      <c r="E115" s="982"/>
      <c r="F115" s="982"/>
      <c r="G115" s="982"/>
      <c r="H115" s="982"/>
      <c r="I115" s="982"/>
      <c r="J115" s="982"/>
      <c r="K115" s="982"/>
      <c r="L115" s="982"/>
      <c r="M115" s="982"/>
      <c r="N115" s="983"/>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84"/>
      <c r="K125" s="984"/>
      <c r="L125" s="984"/>
      <c r="M125" s="984"/>
      <c r="N125" s="985"/>
    </row>
    <row r="126" spans="2:14" ht="15" thickBot="1">
      <c r="B126" s="428" t="s">
        <v>2327</v>
      </c>
      <c r="C126" s="429"/>
      <c r="D126" s="429"/>
      <c r="E126" s="268"/>
      <c r="F126" s="268"/>
      <c r="G126" s="268"/>
      <c r="H126" s="268"/>
      <c r="I126" s="268"/>
      <c r="J126" s="986"/>
      <c r="K126" s="986"/>
      <c r="L126" s="986"/>
      <c r="M126" s="986"/>
      <c r="N126"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182</v>
      </c>
      <c r="B36" s="849" t="str">
        <f>VLOOKUP(A36,EQUIPOS!A6:D154,3,FALSE)</f>
        <v xml:space="preserve">Compresor para penetrar roca
</v>
      </c>
      <c r="C36" s="850"/>
      <c r="D36" s="850"/>
      <c r="E36" s="850"/>
      <c r="F36" s="850"/>
      <c r="G36" s="850"/>
      <c r="H36" s="851"/>
      <c r="I36" s="276"/>
      <c r="J36" s="277"/>
      <c r="K36" s="278">
        <f>VLOOKUP(A36,EQUIPOS!A6:D163,4,FALSE)</f>
        <v>97536</v>
      </c>
      <c r="L36" s="279"/>
      <c r="M36" s="280">
        <v>0.125</v>
      </c>
      <c r="N36" s="281">
        <f>K36/M36</f>
        <v>780288</v>
      </c>
    </row>
    <row r="37" spans="1:14">
      <c r="A37" s="119" t="s">
        <v>242</v>
      </c>
      <c r="B37" s="849" t="str">
        <f>VLOOKUP(A37,EQUIPOS!A7:D154,3,FALSE)</f>
        <v>Grúa con torre capacidad 1 ton en la punta.</v>
      </c>
      <c r="C37" s="850"/>
      <c r="D37" s="850"/>
      <c r="E37" s="850"/>
      <c r="F37" s="850"/>
      <c r="G37" s="850"/>
      <c r="H37" s="851"/>
      <c r="I37" s="430"/>
      <c r="J37" s="431"/>
      <c r="K37" s="278">
        <f>VLOOKUP(A37,EQUIPOS!A7:D164,4,FALSE)</f>
        <v>199184</v>
      </c>
      <c r="L37" s="344"/>
      <c r="M37" s="345">
        <v>2.5</v>
      </c>
      <c r="N37" s="281">
        <f>K37/M37</f>
        <v>79673.600000000006</v>
      </c>
    </row>
    <row r="38" spans="1:14">
      <c r="A38" s="119" t="s">
        <v>267</v>
      </c>
      <c r="B38" s="849" t="str">
        <f>VLOOKUP(A38,EQUIPOS!A8:D154,3,FALSE)</f>
        <v>Motobomba de concreto</v>
      </c>
      <c r="C38" s="850"/>
      <c r="D38" s="850"/>
      <c r="E38" s="850"/>
      <c r="F38" s="850"/>
      <c r="G38" s="850"/>
      <c r="H38" s="851"/>
      <c r="I38" s="430"/>
      <c r="J38" s="431"/>
      <c r="K38" s="447">
        <f>VLOOKUP(A38,EQUIPOS!A8:D165,4,FALSE)</f>
        <v>87500</v>
      </c>
      <c r="L38" s="344"/>
      <c r="M38" s="345">
        <v>0.65</v>
      </c>
      <c r="N38" s="281">
        <f>K38/M38</f>
        <v>134615.38461538462</v>
      </c>
    </row>
    <row r="39" spans="1:14">
      <c r="A39" s="119" t="s">
        <v>310</v>
      </c>
      <c r="B39" s="849" t="str">
        <f>VLOOKUP(A39,EQUIPOS!A9:D154,3,FALSE)</f>
        <v>Retroexcavadora A25C</v>
      </c>
      <c r="C39" s="850"/>
      <c r="D39" s="850"/>
      <c r="E39" s="850"/>
      <c r="F39" s="850"/>
      <c r="G39" s="850"/>
      <c r="H39" s="851"/>
      <c r="I39" s="430"/>
      <c r="J39" s="431"/>
      <c r="K39" s="447">
        <f>VLOOKUP(A39,EQUIPOS!A9:D166,4,FALSE)</f>
        <v>194588</v>
      </c>
      <c r="L39" s="344"/>
      <c r="M39" s="345">
        <v>0.65</v>
      </c>
      <c r="N39" s="281">
        <f>K39/M39</f>
        <v>299366.15384615381</v>
      </c>
    </row>
    <row r="40" spans="1:14">
      <c r="A40" s="119"/>
      <c r="B40" s="849"/>
      <c r="C40" s="850"/>
      <c r="D40" s="850"/>
      <c r="E40" s="850"/>
      <c r="F40" s="850"/>
      <c r="G40" s="850"/>
      <c r="H40" s="851"/>
      <c r="I40" s="430"/>
      <c r="J40" s="431"/>
      <c r="K40" s="447"/>
      <c r="L40" s="344"/>
      <c r="M40" s="345"/>
      <c r="N40" s="281"/>
    </row>
    <row r="41" spans="1:14">
      <c r="A41" s="119"/>
      <c r="B41" s="849"/>
      <c r="C41" s="850"/>
      <c r="D41" s="850"/>
      <c r="E41" s="850"/>
      <c r="F41" s="850"/>
      <c r="G41" s="850"/>
      <c r="H41" s="851"/>
      <c r="I41" s="430"/>
      <c r="J41" s="431"/>
      <c r="K41" s="447"/>
      <c r="L41" s="344"/>
      <c r="M41" s="345"/>
      <c r="N41" s="281"/>
    </row>
    <row r="42" spans="1:14">
      <c r="A42" s="119"/>
      <c r="B42" s="849"/>
      <c r="C42" s="850"/>
      <c r="D42" s="850"/>
      <c r="E42" s="850"/>
      <c r="F42" s="850"/>
      <c r="G42" s="850"/>
      <c r="H42" s="851"/>
      <c r="I42" s="337"/>
      <c r="J42" s="339"/>
      <c r="K42" s="447"/>
      <c r="L42" s="432"/>
      <c r="M42" s="433"/>
      <c r="N42" s="281"/>
    </row>
    <row r="43" spans="1:14">
      <c r="B43" s="849"/>
      <c r="C43" s="850"/>
      <c r="D43" s="850"/>
      <c r="E43" s="850"/>
      <c r="F43" s="850"/>
      <c r="G43" s="850"/>
      <c r="H43" s="851"/>
      <c r="I43" s="42"/>
      <c r="J43" s="43"/>
      <c r="K43" s="447"/>
      <c r="L43" s="285"/>
      <c r="M43" s="286"/>
      <c r="N43" s="281"/>
    </row>
    <row r="44" spans="1:14">
      <c r="B44" s="329"/>
      <c r="C44" s="330"/>
      <c r="D44" s="330"/>
      <c r="E44" s="330"/>
      <c r="F44" s="332"/>
      <c r="G44" s="332"/>
      <c r="H44" s="131"/>
      <c r="I44" s="42"/>
      <c r="J44" s="43"/>
      <c r="K44" s="447"/>
      <c r="L44" s="285"/>
      <c r="M44" s="286"/>
      <c r="N44" s="282"/>
    </row>
    <row r="45" spans="1:14">
      <c r="B45" s="856" t="s">
        <v>1036</v>
      </c>
      <c r="C45" s="857"/>
      <c r="D45" s="857"/>
      <c r="E45" s="44"/>
      <c r="F45" s="45"/>
      <c r="G45" s="45"/>
      <c r="H45" s="46"/>
      <c r="I45" s="42"/>
      <c r="J45" s="43"/>
      <c r="K45" s="288"/>
      <c r="L45" s="285"/>
      <c r="M45" s="410">
        <v>0.1</v>
      </c>
      <c r="N45" s="353">
        <f>N87*M45</f>
        <v>44258.244511953337</v>
      </c>
    </row>
    <row r="46" spans="1:14" ht="15" thickBot="1">
      <c r="B46" s="849"/>
      <c r="C46" s="850"/>
      <c r="D46" s="850"/>
      <c r="E46" s="850"/>
      <c r="F46" s="850"/>
      <c r="G46" s="850"/>
      <c r="H46" s="851"/>
      <c r="I46" s="858"/>
      <c r="J46" s="859"/>
      <c r="K46" s="47"/>
      <c r="L46" s="860"/>
      <c r="M46" s="861"/>
      <c r="N46" s="111"/>
    </row>
    <row r="47" spans="1:14" ht="15" thickBot="1">
      <c r="B47" s="836" t="s">
        <v>1037</v>
      </c>
      <c r="C47" s="837"/>
      <c r="D47" s="837"/>
      <c r="E47" s="837"/>
      <c r="F47" s="837"/>
      <c r="G47" s="837"/>
      <c r="H47" s="837"/>
      <c r="I47" s="837"/>
      <c r="J47" s="837"/>
      <c r="K47" s="837"/>
      <c r="L47" s="837"/>
      <c r="M47" s="838"/>
      <c r="N47" s="403">
        <f>SUM(N36:N46)</f>
        <v>1338201.3829734917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27" t="s">
        <v>1028</v>
      </c>
      <c r="C51" s="828"/>
      <c r="D51" s="828"/>
      <c r="E51" s="828"/>
      <c r="F51" s="828"/>
      <c r="G51" s="828"/>
      <c r="H51" s="828"/>
      <c r="I51" s="829"/>
      <c r="J51" s="324" t="s">
        <v>1029</v>
      </c>
      <c r="K51" s="91" t="s">
        <v>1030</v>
      </c>
      <c r="L51" s="830" t="s">
        <v>1039</v>
      </c>
      <c r="M51" s="829"/>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3308</v>
      </c>
      <c r="N52" s="281">
        <f>K52*M52</f>
        <v>589248.42784085451</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464700</v>
      </c>
      <c r="N53" s="281">
        <f t="shared" ref="N53:N59" si="0">K53*M53</f>
        <v>551841.48411456088</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5520</v>
      </c>
      <c r="N54" s="281">
        <f t="shared" si="0"/>
        <v>1656</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3280</v>
      </c>
      <c r="N55" s="281">
        <f t="shared" si="0"/>
        <v>9840</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9100</v>
      </c>
      <c r="N56" s="281">
        <f t="shared" si="0"/>
        <v>2275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1230</v>
      </c>
      <c r="N57" s="281">
        <f t="shared" si="0"/>
        <v>1230</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960</v>
      </c>
      <c r="N58" s="281">
        <f t="shared" si="0"/>
        <v>960</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5400</v>
      </c>
      <c r="N59" s="281">
        <f t="shared" si="0"/>
        <v>2473.2000000000003</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36" t="s">
        <v>1037</v>
      </c>
      <c r="C63" s="837"/>
      <c r="D63" s="837"/>
      <c r="E63" s="837"/>
      <c r="F63" s="837"/>
      <c r="G63" s="837"/>
      <c r="H63" s="837"/>
      <c r="I63" s="837"/>
      <c r="J63" s="837"/>
      <c r="K63" s="837"/>
      <c r="L63" s="837"/>
      <c r="M63" s="838"/>
      <c r="N63" s="403">
        <f>SUM(N52:N62)</f>
        <v>1159524.1119554152</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39" t="s">
        <v>1045</v>
      </c>
      <c r="M67" s="812"/>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40">
        <f>VLOOKUP(A68,TRANSPORTE!A5:D117,4,FALSE)</f>
        <v>1350</v>
      </c>
      <c r="M68" s="841"/>
      <c r="N68" s="296">
        <f>K68*L68</f>
        <v>1755</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40">
        <f>VLOOKUP(A69,TRANSPORTE!A6:D117,4,FALSE)</f>
        <v>53.739686336201252</v>
      </c>
      <c r="M69" s="841"/>
      <c r="N69" s="296">
        <f>K69*L69</f>
        <v>2.6869843168100629</v>
      </c>
    </row>
    <row r="70" spans="1:15">
      <c r="B70" s="52"/>
      <c r="C70" s="53"/>
      <c r="D70" s="53"/>
      <c r="E70" s="53"/>
      <c r="F70" s="53"/>
      <c r="G70" s="53"/>
      <c r="H70" s="320"/>
      <c r="I70" s="288"/>
      <c r="J70" s="295"/>
      <c r="K70" s="288"/>
      <c r="L70" s="840"/>
      <c r="M70" s="841"/>
      <c r="N70" s="296"/>
    </row>
    <row r="71" spans="1:15">
      <c r="B71" s="52"/>
      <c r="C71" s="53"/>
      <c r="D71" s="53"/>
      <c r="E71" s="53"/>
      <c r="F71" s="53"/>
      <c r="G71" s="53"/>
      <c r="H71" s="320"/>
      <c r="I71" s="288"/>
      <c r="J71" s="295"/>
      <c r="K71" s="288"/>
      <c r="L71" s="840"/>
      <c r="M71" s="84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25"/>
      <c r="M73" s="826"/>
      <c r="N73" s="133"/>
    </row>
    <row r="74" spans="1:15" ht="15" thickBot="1">
      <c r="B74" s="842" t="s">
        <v>1037</v>
      </c>
      <c r="C74" s="843"/>
      <c r="D74" s="843"/>
      <c r="E74" s="843"/>
      <c r="F74" s="843"/>
      <c r="G74" s="843"/>
      <c r="H74" s="843"/>
      <c r="I74" s="843"/>
      <c r="J74" s="843"/>
      <c r="K74" s="843"/>
      <c r="L74" s="843"/>
      <c r="M74" s="844"/>
      <c r="N74" s="110">
        <f>N68+N69+N70+N71+N72</f>
        <v>1757.6869843168101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2" t="s">
        <v>1047</v>
      </c>
      <c r="C78" s="863"/>
      <c r="D78" s="863"/>
      <c r="E78" s="863"/>
      <c r="F78" s="863"/>
      <c r="G78" s="863"/>
      <c r="H78" s="863"/>
      <c r="I78" s="79" t="s">
        <v>1048</v>
      </c>
      <c r="J78" s="81" t="s">
        <v>1494</v>
      </c>
      <c r="K78" s="80" t="s">
        <v>1050</v>
      </c>
      <c r="L78" s="864" t="s">
        <v>1034</v>
      </c>
      <c r="M78" s="988"/>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23"/>
      <c r="C86" s="824"/>
      <c r="D86" s="824"/>
      <c r="E86" s="824"/>
      <c r="F86" s="824"/>
      <c r="G86" s="824"/>
      <c r="H86" s="824"/>
      <c r="I86" s="132"/>
      <c r="J86" s="132"/>
      <c r="K86" s="132"/>
      <c r="L86" s="924"/>
      <c r="M86" s="924"/>
      <c r="N86" s="51"/>
    </row>
    <row r="87" spans="1:14" ht="15" thickBot="1">
      <c r="B87" s="842" t="s">
        <v>1037</v>
      </c>
      <c r="C87" s="843"/>
      <c r="D87" s="843"/>
      <c r="E87" s="843"/>
      <c r="F87" s="843"/>
      <c r="G87" s="843"/>
      <c r="H87" s="843"/>
      <c r="I87" s="843"/>
      <c r="J87" s="843"/>
      <c r="K87" s="843"/>
      <c r="L87" s="843"/>
      <c r="M87" s="844"/>
      <c r="N87" s="310">
        <f>SUM(N80:N86)</f>
        <v>442582.44511953334</v>
      </c>
    </row>
    <row r="88" spans="1:14" ht="15" thickBot="1">
      <c r="B88" s="39"/>
      <c r="C88" s="40"/>
      <c r="D88" s="40"/>
      <c r="E88" s="40"/>
      <c r="F88" s="40"/>
      <c r="G88" s="40"/>
      <c r="H88" s="40"/>
      <c r="I88" s="40"/>
      <c r="J88" s="40"/>
      <c r="K88" s="40"/>
      <c r="L88" s="40"/>
      <c r="M88" s="40"/>
      <c r="N88" s="41"/>
    </row>
    <row r="89" spans="1:14" ht="15" thickBot="1">
      <c r="B89" s="836" t="s">
        <v>1051</v>
      </c>
      <c r="C89" s="837"/>
      <c r="D89" s="837"/>
      <c r="E89" s="837"/>
      <c r="F89" s="837"/>
      <c r="G89" s="837"/>
      <c r="H89" s="837"/>
      <c r="I89" s="837"/>
      <c r="J89" s="837"/>
      <c r="K89" s="837"/>
      <c r="L89" s="837"/>
      <c r="M89" s="838"/>
      <c r="N89" s="105">
        <f>N47+N63+N74+N87</f>
        <v>2942065.6270327568</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27" t="s">
        <v>1053</v>
      </c>
      <c r="C93" s="828"/>
      <c r="D93" s="828"/>
      <c r="E93" s="828"/>
      <c r="F93" s="828"/>
      <c r="G93" s="828"/>
      <c r="H93" s="828"/>
      <c r="I93" s="323"/>
      <c r="J93" s="343"/>
      <c r="K93" s="311" t="s">
        <v>1054</v>
      </c>
      <c r="L93" s="866" t="s">
        <v>1055</v>
      </c>
      <c r="M93" s="867"/>
      <c r="N93" s="312"/>
    </row>
    <row r="94" spans="1:14">
      <c r="B94" s="868" t="s">
        <v>1056</v>
      </c>
      <c r="C94" s="869"/>
      <c r="D94" s="869"/>
      <c r="E94" s="869"/>
      <c r="F94" s="869"/>
      <c r="G94" s="869"/>
      <c r="H94" s="869"/>
      <c r="I94" s="93"/>
      <c r="J94" s="94"/>
      <c r="K94" s="313">
        <v>0.2</v>
      </c>
      <c r="L94" s="870">
        <f>N89*K94</f>
        <v>588413.12540655141</v>
      </c>
      <c r="M94" s="871"/>
      <c r="N94" s="57"/>
    </row>
    <row r="95" spans="1:14">
      <c r="B95" s="95" t="s">
        <v>1057</v>
      </c>
      <c r="C95" s="96"/>
      <c r="D95" s="96"/>
      <c r="E95" s="96"/>
      <c r="F95" s="96"/>
      <c r="G95" s="96"/>
      <c r="H95" s="96"/>
      <c r="I95" s="93"/>
      <c r="J95" s="94"/>
      <c r="K95" s="313">
        <v>0.05</v>
      </c>
      <c r="L95" s="870">
        <f>N89*K95</f>
        <v>147103.28135163785</v>
      </c>
      <c r="M95" s="871"/>
      <c r="N95" s="57"/>
    </row>
    <row r="96" spans="1:14" ht="15" thickBot="1">
      <c r="B96" s="97" t="s">
        <v>1058</v>
      </c>
      <c r="C96" s="98"/>
      <c r="D96" s="98"/>
      <c r="E96" s="98"/>
      <c r="F96" s="98"/>
      <c r="G96" s="98"/>
      <c r="H96" s="98"/>
      <c r="I96" s="99"/>
      <c r="J96" s="100"/>
      <c r="K96" s="314">
        <v>0.05</v>
      </c>
      <c r="L96" s="872">
        <f>N89*K96</f>
        <v>147103.28135163785</v>
      </c>
      <c r="M96" s="873"/>
      <c r="N96" s="57"/>
    </row>
    <row r="97" spans="1:14" ht="15" thickBot="1">
      <c r="B97" s="836" t="s">
        <v>1037</v>
      </c>
      <c r="C97" s="837"/>
      <c r="D97" s="837"/>
      <c r="E97" s="837"/>
      <c r="F97" s="837"/>
      <c r="G97" s="837"/>
      <c r="H97" s="837"/>
      <c r="I97" s="837"/>
      <c r="J97" s="837"/>
      <c r="K97" s="837"/>
      <c r="L97" s="837"/>
      <c r="M97" s="838"/>
      <c r="N97" s="58">
        <f>L94+L95+L96</f>
        <v>882619.688109827</v>
      </c>
    </row>
    <row r="98" spans="1:14" ht="15" thickBot="1">
      <c r="B98" s="39"/>
      <c r="C98" s="40"/>
      <c r="D98" s="40"/>
      <c r="E98" s="40"/>
      <c r="F98" s="40"/>
      <c r="G98" s="40"/>
      <c r="H98" s="40"/>
      <c r="I98" s="40"/>
      <c r="J98" s="40"/>
      <c r="K98" s="40"/>
      <c r="L98" s="40"/>
      <c r="M98" s="40"/>
      <c r="N98" s="41"/>
    </row>
    <row r="99" spans="1:14" ht="15" thickBot="1">
      <c r="A99" t="s">
        <v>2122</v>
      </c>
      <c r="B99" s="836" t="s">
        <v>1059</v>
      </c>
      <c r="C99" s="837"/>
      <c r="D99" s="837"/>
      <c r="E99" s="837"/>
      <c r="F99" s="837"/>
      <c r="G99" s="837"/>
      <c r="H99" s="837"/>
      <c r="I99" s="837"/>
      <c r="J99" s="837"/>
      <c r="K99" s="837"/>
      <c r="L99" s="837"/>
      <c r="M99" s="838"/>
      <c r="N99" s="196">
        <f>N89+N97</f>
        <v>3824685.315142584</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78" t="s">
        <v>2324</v>
      </c>
      <c r="C116" s="979"/>
      <c r="D116" s="979"/>
      <c r="E116" s="979"/>
      <c r="F116" s="979"/>
      <c r="G116" s="979"/>
      <c r="H116" s="979"/>
      <c r="I116" s="979"/>
      <c r="J116" s="979"/>
      <c r="K116" s="979"/>
      <c r="L116" s="979"/>
      <c r="M116" s="979"/>
      <c r="N116" s="980"/>
    </row>
    <row r="117" spans="2:14" ht="15" customHeight="1">
      <c r="B117" s="978"/>
      <c r="C117" s="979"/>
      <c r="D117" s="979"/>
      <c r="E117" s="979"/>
      <c r="F117" s="979"/>
      <c r="G117" s="979"/>
      <c r="H117" s="979"/>
      <c r="I117" s="979"/>
      <c r="J117" s="979"/>
      <c r="K117" s="979"/>
      <c r="L117" s="979"/>
      <c r="M117" s="979"/>
      <c r="N117" s="980"/>
    </row>
    <row r="118" spans="2:14" ht="30" customHeight="1">
      <c r="B118" s="981" t="s">
        <v>2325</v>
      </c>
      <c r="C118" s="982"/>
      <c r="D118" s="982"/>
      <c r="E118" s="982"/>
      <c r="F118" s="982"/>
      <c r="G118" s="982"/>
      <c r="H118" s="982"/>
      <c r="I118" s="982"/>
      <c r="J118" s="982"/>
      <c r="K118" s="982"/>
      <c r="L118" s="982"/>
      <c r="M118" s="982"/>
      <c r="N118" s="983"/>
    </row>
    <row r="119" spans="2:14">
      <c r="B119" s="981"/>
      <c r="C119" s="982"/>
      <c r="D119" s="982"/>
      <c r="E119" s="982"/>
      <c r="F119" s="982"/>
      <c r="G119" s="982"/>
      <c r="H119" s="982"/>
      <c r="I119" s="982"/>
      <c r="J119" s="982"/>
      <c r="K119" s="982"/>
      <c r="L119" s="982"/>
      <c r="M119" s="982"/>
      <c r="N119" s="983"/>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84"/>
      <c r="K129" s="984"/>
      <c r="L129" s="984"/>
      <c r="M129" s="984"/>
      <c r="N129" s="985"/>
    </row>
    <row r="130" spans="2:14" ht="15" thickBot="1">
      <c r="B130" s="428" t="s">
        <v>2327</v>
      </c>
      <c r="C130" s="429"/>
      <c r="D130" s="429"/>
      <c r="E130" s="268"/>
      <c r="F130" s="268"/>
      <c r="G130" s="268"/>
      <c r="H130" s="268"/>
      <c r="I130" s="268"/>
      <c r="J130" s="986"/>
      <c r="K130" s="986"/>
      <c r="L130" s="986"/>
      <c r="M130" s="986"/>
      <c r="N130"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25"/>
      <c r="C1" s="937"/>
      <c r="D1" s="938"/>
      <c r="E1" s="938"/>
      <c r="F1" s="938"/>
      <c r="G1" s="938"/>
      <c r="H1" s="938"/>
      <c r="I1" s="938"/>
      <c r="J1" s="939"/>
      <c r="K1" s="940" t="s">
        <v>1017</v>
      </c>
      <c r="L1" s="942" t="s">
        <v>2304</v>
      </c>
      <c r="M1" s="943"/>
      <c r="N1" s="944"/>
    </row>
    <row r="2" spans="2:14" ht="40.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2" hidden="1" customHeight="1" thickBot="1">
      <c r="B30" s="77" t="s">
        <v>1027</v>
      </c>
      <c r="C30" s="845" t="s">
        <v>1028</v>
      </c>
      <c r="D30" s="846"/>
      <c r="E30" s="846"/>
      <c r="F30" s="846"/>
      <c r="G30" s="846"/>
      <c r="H30" s="846"/>
      <c r="I30" s="846"/>
      <c r="J30" s="78"/>
      <c r="K30" s="316"/>
      <c r="L30" s="847" t="s">
        <v>1029</v>
      </c>
      <c r="M30" s="848"/>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180</v>
      </c>
      <c r="B36" s="849" t="str">
        <f>VLOOKUP(A36,EQUIPOS!A6:D154,3,FALSE)</f>
        <v>Compresor 120 HP, con martillo.</v>
      </c>
      <c r="C36" s="850"/>
      <c r="D36" s="850"/>
      <c r="E36" s="850"/>
      <c r="F36" s="850"/>
      <c r="G36" s="850"/>
      <c r="H36" s="851"/>
      <c r="I36" s="276"/>
      <c r="J36" s="277"/>
      <c r="K36" s="278">
        <f>VLOOKUP(A36,EQUIPOS!A6:D163,4,FALSE)</f>
        <v>65000</v>
      </c>
      <c r="L36" s="279"/>
      <c r="M36" s="280">
        <v>0.16</v>
      </c>
      <c r="N36" s="281">
        <f>K36/M36</f>
        <v>406250</v>
      </c>
    </row>
    <row r="37" spans="1:14">
      <c r="A37" s="119" t="s">
        <v>261</v>
      </c>
      <c r="B37" s="849" t="str">
        <f>VLOOKUP(A37,EQUIPOS!A7:D154,3,FALSE)</f>
        <v xml:space="preserve">Motobomba 3 PULGADAS (incluye operario)
</v>
      </c>
      <c r="C37" s="850"/>
      <c r="D37" s="850"/>
      <c r="E37" s="850"/>
      <c r="F37" s="850"/>
      <c r="G37" s="850"/>
      <c r="H37" s="851"/>
      <c r="I37" s="430"/>
      <c r="J37" s="431"/>
      <c r="K37" s="278">
        <f>VLOOKUP(A37,EQUIPOS!A7:D164,4,FALSE)</f>
        <v>15000</v>
      </c>
      <c r="L37" s="344"/>
      <c r="M37" s="345">
        <v>0.16</v>
      </c>
      <c r="N37" s="281">
        <f>K37/M37</f>
        <v>93750</v>
      </c>
    </row>
    <row r="38" spans="1:14">
      <c r="A38" s="119"/>
      <c r="B38" s="849"/>
      <c r="C38" s="850"/>
      <c r="D38" s="850"/>
      <c r="E38" s="850"/>
      <c r="F38" s="850"/>
      <c r="G38" s="850"/>
      <c r="H38" s="851"/>
      <c r="I38" s="430"/>
      <c r="J38" s="431"/>
      <c r="K38" s="447"/>
      <c r="L38" s="344"/>
      <c r="M38" s="345"/>
      <c r="N38" s="281"/>
    </row>
    <row r="39" spans="1:14">
      <c r="A39" s="119"/>
      <c r="B39" s="849"/>
      <c r="C39" s="850"/>
      <c r="D39" s="850"/>
      <c r="E39" s="850"/>
      <c r="F39" s="850"/>
      <c r="G39" s="850"/>
      <c r="H39" s="851"/>
      <c r="I39" s="430"/>
      <c r="J39" s="431"/>
      <c r="K39" s="447"/>
      <c r="L39" s="344"/>
      <c r="M39" s="345"/>
      <c r="N39" s="281"/>
    </row>
    <row r="40" spans="1:14">
      <c r="A40" s="119"/>
      <c r="B40" s="849"/>
      <c r="C40" s="850"/>
      <c r="D40" s="850"/>
      <c r="E40" s="850"/>
      <c r="F40" s="850"/>
      <c r="G40" s="850"/>
      <c r="H40" s="851"/>
      <c r="I40" s="337"/>
      <c r="J40" s="339"/>
      <c r="K40" s="447"/>
      <c r="L40" s="432"/>
      <c r="M40" s="433"/>
      <c r="N40" s="281"/>
    </row>
    <row r="41" spans="1:14">
      <c r="B41" s="849"/>
      <c r="C41" s="850"/>
      <c r="D41" s="850"/>
      <c r="E41" s="850"/>
      <c r="F41" s="850"/>
      <c r="G41" s="850"/>
      <c r="H41" s="851"/>
      <c r="I41" s="42"/>
      <c r="J41" s="43"/>
      <c r="K41" s="447"/>
      <c r="L41" s="285"/>
      <c r="M41" s="286"/>
      <c r="N41" s="281"/>
    </row>
    <row r="42" spans="1:14">
      <c r="B42" s="329"/>
      <c r="C42" s="330"/>
      <c r="D42" s="330"/>
      <c r="E42" s="330"/>
      <c r="F42" s="332"/>
      <c r="G42" s="332"/>
      <c r="H42" s="131"/>
      <c r="I42" s="42"/>
      <c r="J42" s="43"/>
      <c r="K42" s="447"/>
      <c r="L42" s="285"/>
      <c r="M42" s="286"/>
      <c r="N42" s="282"/>
    </row>
    <row r="43" spans="1:14">
      <c r="B43" s="856" t="s">
        <v>1036</v>
      </c>
      <c r="C43" s="857"/>
      <c r="D43" s="857"/>
      <c r="E43" s="44"/>
      <c r="F43" s="45"/>
      <c r="G43" s="45"/>
      <c r="H43" s="46"/>
      <c r="I43" s="42"/>
      <c r="J43" s="43"/>
      <c r="K43" s="288"/>
      <c r="L43" s="285"/>
      <c r="M43" s="410">
        <v>0.05</v>
      </c>
      <c r="N43" s="353">
        <f>N77*M43</f>
        <v>11968.876220179687</v>
      </c>
    </row>
    <row r="44" spans="1:14" ht="15" thickBot="1">
      <c r="B44" s="849"/>
      <c r="C44" s="850"/>
      <c r="D44" s="850"/>
      <c r="E44" s="850"/>
      <c r="F44" s="850"/>
      <c r="G44" s="850"/>
      <c r="H44" s="851"/>
      <c r="I44" s="858"/>
      <c r="J44" s="859"/>
      <c r="K44" s="47"/>
      <c r="L44" s="860"/>
      <c r="M44" s="861"/>
      <c r="N44" s="111"/>
    </row>
    <row r="45" spans="1:14" ht="15" thickBot="1">
      <c r="B45" s="836" t="s">
        <v>1037</v>
      </c>
      <c r="C45" s="837"/>
      <c r="D45" s="837"/>
      <c r="E45" s="837"/>
      <c r="F45" s="837"/>
      <c r="G45" s="837"/>
      <c r="H45" s="837"/>
      <c r="I45" s="837"/>
      <c r="J45" s="837"/>
      <c r="K45" s="837"/>
      <c r="L45" s="837"/>
      <c r="M45" s="838"/>
      <c r="N45" s="403">
        <f>SUM(N36:N44)</f>
        <v>511968.87622017966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27" t="s">
        <v>1028</v>
      </c>
      <c r="C49" s="828"/>
      <c r="D49" s="828"/>
      <c r="E49" s="828"/>
      <c r="F49" s="828"/>
      <c r="G49" s="828"/>
      <c r="H49" s="828"/>
      <c r="I49" s="829"/>
      <c r="J49" s="324" t="s">
        <v>1029</v>
      </c>
      <c r="K49" s="91" t="s">
        <v>1030</v>
      </c>
      <c r="L49" s="830" t="s">
        <v>1039</v>
      </c>
      <c r="M49" s="829"/>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9100</v>
      </c>
      <c r="N50" s="281">
        <f>K50*M50</f>
        <v>1820</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1230</v>
      </c>
      <c r="N51" s="281">
        <f>K51*M51</f>
        <v>1230</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960</v>
      </c>
      <c r="N52" s="281">
        <f>K52*M52</f>
        <v>480</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2900</v>
      </c>
      <c r="N53" s="281">
        <f>K53*M53</f>
        <v>435000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473300</v>
      </c>
      <c r="N54" s="281">
        <f>K54*M54</f>
        <v>473300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36" t="s">
        <v>1037</v>
      </c>
      <c r="C58" s="837"/>
      <c r="D58" s="837"/>
      <c r="E58" s="837"/>
      <c r="F58" s="837"/>
      <c r="G58" s="837"/>
      <c r="H58" s="837"/>
      <c r="I58" s="837"/>
      <c r="J58" s="837"/>
      <c r="K58" s="837"/>
      <c r="L58" s="837"/>
      <c r="M58" s="838"/>
      <c r="N58" s="403">
        <f>SUM(N50:N57)</f>
        <v>911830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40">
        <f>VLOOKUP(A63,TRANSPORTE!A5:D117,4,FALSE)</f>
        <v>1350</v>
      </c>
      <c r="M63" s="841"/>
      <c r="N63" s="296">
        <f>K63*L63</f>
        <v>1350</v>
      </c>
    </row>
    <row r="64" spans="1:14">
      <c r="B64" s="52"/>
      <c r="C64" s="53"/>
      <c r="D64" s="53"/>
      <c r="E64" s="53"/>
      <c r="F64" s="53"/>
      <c r="G64" s="53"/>
      <c r="H64" s="320"/>
      <c r="I64" s="288"/>
      <c r="J64" s="295"/>
      <c r="K64" s="288"/>
      <c r="L64" s="840"/>
      <c r="M64" s="841"/>
      <c r="N64" s="296"/>
    </row>
    <row r="65" spans="1:15">
      <c r="B65" s="52"/>
      <c r="C65" s="53"/>
      <c r="D65" s="53"/>
      <c r="E65" s="53"/>
      <c r="F65" s="53"/>
      <c r="G65" s="53"/>
      <c r="H65" s="320"/>
      <c r="I65" s="288"/>
      <c r="J65" s="295"/>
      <c r="K65" s="288"/>
      <c r="L65" s="840"/>
      <c r="M65" s="841"/>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25"/>
      <c r="M67" s="826"/>
      <c r="N67" s="133"/>
    </row>
    <row r="68" spans="1:15" ht="15" thickBot="1">
      <c r="B68" s="842" t="s">
        <v>1037</v>
      </c>
      <c r="C68" s="843"/>
      <c r="D68" s="843"/>
      <c r="E68" s="843"/>
      <c r="F68" s="843"/>
      <c r="G68" s="843"/>
      <c r="H68" s="843"/>
      <c r="I68" s="843"/>
      <c r="J68" s="843"/>
      <c r="K68" s="843"/>
      <c r="L68" s="843"/>
      <c r="M68" s="844"/>
      <c r="N68" s="110">
        <f>SUM(N63:N67)</f>
        <v>1350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SUM(N73:N76)</f>
        <v>239377.52440359374</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N45+N58+N68+N77</f>
        <v>1664526.4006237735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332905.2801247547</v>
      </c>
      <c r="M84" s="871"/>
      <c r="N84" s="57"/>
    </row>
    <row r="85" spans="1:14">
      <c r="B85" s="95" t="s">
        <v>1057</v>
      </c>
      <c r="C85" s="96"/>
      <c r="D85" s="96"/>
      <c r="E85" s="96"/>
      <c r="F85" s="96"/>
      <c r="G85" s="96"/>
      <c r="H85" s="96"/>
      <c r="I85" s="93"/>
      <c r="J85" s="94"/>
      <c r="K85" s="313">
        <v>0.05</v>
      </c>
      <c r="L85" s="870">
        <f>N79*K85</f>
        <v>83226.320031188676</v>
      </c>
      <c r="M85" s="871"/>
      <c r="N85" s="57"/>
    </row>
    <row r="86" spans="1:14" ht="15" thickBot="1">
      <c r="B86" s="97" t="s">
        <v>1058</v>
      </c>
      <c r="C86" s="98"/>
      <c r="D86" s="98"/>
      <c r="E86" s="98"/>
      <c r="F86" s="98"/>
      <c r="G86" s="98"/>
      <c r="H86" s="98"/>
      <c r="I86" s="99"/>
      <c r="J86" s="100"/>
      <c r="K86" s="314">
        <v>0.05</v>
      </c>
      <c r="L86" s="872">
        <f>N79*K86</f>
        <v>83226.320031188676</v>
      </c>
      <c r="M86" s="873"/>
      <c r="N86" s="57"/>
    </row>
    <row r="87" spans="1:14" ht="15" thickBot="1">
      <c r="B87" s="836" t="s">
        <v>1037</v>
      </c>
      <c r="C87" s="837"/>
      <c r="D87" s="837"/>
      <c r="E87" s="837"/>
      <c r="F87" s="837"/>
      <c r="G87" s="837"/>
      <c r="H87" s="837"/>
      <c r="I87" s="837"/>
      <c r="J87" s="837"/>
      <c r="K87" s="837"/>
      <c r="L87" s="837"/>
      <c r="M87" s="838"/>
      <c r="N87" s="58">
        <f>L84+L85+L86</f>
        <v>499357.92018713203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2163884.3208109057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25"/>
      <c r="C1" s="937"/>
      <c r="D1" s="938"/>
      <c r="E1" s="938"/>
      <c r="F1" s="938"/>
      <c r="G1" s="938"/>
      <c r="H1" s="938"/>
      <c r="I1" s="938"/>
      <c r="J1" s="939"/>
      <c r="K1" s="940" t="s">
        <v>1017</v>
      </c>
      <c r="L1" s="942" t="s">
        <v>2304</v>
      </c>
      <c r="M1" s="943"/>
      <c r="N1" s="944"/>
    </row>
    <row r="2" spans="2:14" ht="38.2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461"/>
      <c r="L30" s="847" t="s">
        <v>1029</v>
      </c>
      <c r="M30" s="848"/>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121</v>
      </c>
      <c r="B36" s="849" t="str">
        <f>VLOOKUP(A36,EQUIPOS!A6:D154,3,FALSE)</f>
        <v>Bomba eléctrica para accionar la celda</v>
      </c>
      <c r="C36" s="850"/>
      <c r="D36" s="850"/>
      <c r="E36" s="850"/>
      <c r="F36" s="850"/>
      <c r="G36" s="850"/>
      <c r="H36" s="851"/>
      <c r="I36" s="276"/>
      <c r="J36" s="277"/>
      <c r="K36" s="278">
        <f>VLOOKUP(A36,EQUIPOS!A6:D163,4,FALSE)</f>
        <v>39000</v>
      </c>
      <c r="L36" s="279"/>
      <c r="M36" s="280">
        <v>0.01</v>
      </c>
      <c r="N36" s="281">
        <f t="shared" ref="N36:N41" si="0">K36/M36</f>
        <v>3900000</v>
      </c>
    </row>
    <row r="37" spans="1:14">
      <c r="A37" s="119" t="s">
        <v>192</v>
      </c>
      <c r="B37" s="849" t="str">
        <f>VLOOKUP(A37,EQUIPOS!A7:D154,3,FALSE)</f>
        <v>Equipo de acarreo interno</v>
      </c>
      <c r="C37" s="850"/>
      <c r="D37" s="850"/>
      <c r="E37" s="850"/>
      <c r="F37" s="850"/>
      <c r="G37" s="850"/>
      <c r="H37" s="851"/>
      <c r="I37" s="430"/>
      <c r="J37" s="431"/>
      <c r="K37" s="278">
        <f>VLOOKUP(A37,EQUIPOS!A7:D164,4,FALSE)</f>
        <v>58620</v>
      </c>
      <c r="L37" s="344"/>
      <c r="M37" s="345">
        <v>0.05</v>
      </c>
      <c r="N37" s="281">
        <f t="shared" si="0"/>
        <v>1172400</v>
      </c>
    </row>
    <row r="38" spans="1:14">
      <c r="A38" s="119" t="s">
        <v>217</v>
      </c>
      <c r="B38" s="849" t="str">
        <f>VLOOKUP(A38,EQUIPOS!A8:D154,3,FALSE)</f>
        <v>Equipo de soldadura y de acetileno (incluye soldadura)</v>
      </c>
      <c r="C38" s="850"/>
      <c r="D38" s="850"/>
      <c r="E38" s="850"/>
      <c r="F38" s="850"/>
      <c r="G38" s="850"/>
      <c r="H38" s="851"/>
      <c r="I38" s="430"/>
      <c r="J38" s="431"/>
      <c r="K38" s="278">
        <f>VLOOKUP(A38,EQUIPOS!A8:D165,4,FALSE)</f>
        <v>29000</v>
      </c>
      <c r="L38" s="344"/>
      <c r="M38" s="345">
        <v>0.01</v>
      </c>
      <c r="N38" s="281">
        <f t="shared" si="0"/>
        <v>2900000</v>
      </c>
    </row>
    <row r="39" spans="1:14">
      <c r="A39" s="119" t="s">
        <v>242</v>
      </c>
      <c r="B39" s="849" t="str">
        <f>VLOOKUP(A39,EQUIPOS!A9:D154,3,FALSE)</f>
        <v>Grúa con torre capacidad 1 ton en la punta.</v>
      </c>
      <c r="C39" s="850"/>
      <c r="D39" s="850"/>
      <c r="E39" s="850"/>
      <c r="F39" s="850"/>
      <c r="G39" s="850"/>
      <c r="H39" s="851"/>
      <c r="I39" s="430"/>
      <c r="J39" s="431"/>
      <c r="K39" s="278">
        <f>VLOOKUP(A39,EQUIPOS!A9:D166,4,FALSE)</f>
        <v>199184</v>
      </c>
      <c r="L39" s="344"/>
      <c r="M39" s="345">
        <v>0.04</v>
      </c>
      <c r="N39" s="281">
        <f t="shared" si="0"/>
        <v>4979600</v>
      </c>
    </row>
    <row r="40" spans="1:14">
      <c r="A40" s="119" t="s">
        <v>255</v>
      </c>
      <c r="B40" s="849" t="str">
        <f>VLOOKUP(A40,EQUIPOS!A10:D154,3,FALSE)</f>
        <v>Manómetro cable de acero para bajar la celda</v>
      </c>
      <c r="C40" s="850"/>
      <c r="D40" s="850"/>
      <c r="E40" s="850"/>
      <c r="F40" s="850"/>
      <c r="G40" s="850"/>
      <c r="H40" s="851"/>
      <c r="I40" s="337"/>
      <c r="J40" s="339"/>
      <c r="K40" s="278">
        <f>VLOOKUP(A40,EQUIPOS!A10:D167,4,FALSE)</f>
        <v>575000</v>
      </c>
      <c r="L40" s="432"/>
      <c r="M40" s="433">
        <v>1</v>
      </c>
      <c r="N40" s="281">
        <f t="shared" si="0"/>
        <v>575000</v>
      </c>
    </row>
    <row r="41" spans="1:14">
      <c r="A41" t="s">
        <v>320</v>
      </c>
      <c r="B41" s="849" t="str">
        <f>VLOOKUP(A41,EQUIPOS!A11:D155,3,FALSE)</f>
        <v>Retroexcavadora sobre llantas, motor 62HP, Profundidad de excavación de 5.41 metros.</v>
      </c>
      <c r="C41" s="850"/>
      <c r="D41" s="850"/>
      <c r="E41" s="850"/>
      <c r="F41" s="850"/>
      <c r="G41" s="850"/>
      <c r="H41" s="851"/>
      <c r="I41" s="42"/>
      <c r="J41" s="43"/>
      <c r="K41" s="278">
        <f>VLOOKUP(A41,EQUIPOS!A11:D168,4,FALSE)</f>
        <v>125000</v>
      </c>
      <c r="L41" s="285"/>
      <c r="M41" s="286">
        <v>0.2</v>
      </c>
      <c r="N41" s="281">
        <f t="shared" si="0"/>
        <v>625000</v>
      </c>
    </row>
    <row r="42" spans="1:14">
      <c r="B42" s="329"/>
      <c r="C42" s="330"/>
      <c r="D42" s="330"/>
      <c r="E42" s="330"/>
      <c r="F42" s="332"/>
      <c r="G42" s="332"/>
      <c r="H42" s="131"/>
      <c r="I42" s="42"/>
      <c r="J42" s="43"/>
      <c r="K42" s="447"/>
      <c r="L42" s="285"/>
      <c r="M42" s="286"/>
      <c r="N42" s="282"/>
    </row>
    <row r="43" spans="1:14">
      <c r="B43" s="856" t="s">
        <v>1036</v>
      </c>
      <c r="C43" s="857"/>
      <c r="D43" s="857"/>
      <c r="E43" s="44"/>
      <c r="F43" s="45"/>
      <c r="G43" s="45"/>
      <c r="H43" s="46"/>
      <c r="I43" s="42"/>
      <c r="J43" s="43"/>
      <c r="K43" s="288"/>
      <c r="L43" s="285"/>
      <c r="M43" s="410">
        <v>0.01</v>
      </c>
      <c r="N43" s="353">
        <f>N81*M43</f>
        <v>40222.408211598995</v>
      </c>
    </row>
    <row r="44" spans="1:14" ht="15" thickBot="1">
      <c r="B44" s="849"/>
      <c r="C44" s="850"/>
      <c r="D44" s="850"/>
      <c r="E44" s="850"/>
      <c r="F44" s="850"/>
      <c r="G44" s="850"/>
      <c r="H44" s="851"/>
      <c r="I44" s="858"/>
      <c r="J44" s="859"/>
      <c r="K44" s="47"/>
      <c r="L44" s="860"/>
      <c r="M44" s="861"/>
      <c r="N44" s="111"/>
    </row>
    <row r="45" spans="1:14" ht="15" thickBot="1">
      <c r="B45" s="836" t="s">
        <v>1037</v>
      </c>
      <c r="C45" s="837"/>
      <c r="D45" s="837"/>
      <c r="E45" s="837"/>
      <c r="F45" s="837"/>
      <c r="G45" s="837"/>
      <c r="H45" s="837"/>
      <c r="I45" s="837"/>
      <c r="J45" s="837"/>
      <c r="K45" s="837"/>
      <c r="L45" s="837"/>
      <c r="M45" s="838"/>
      <c r="N45" s="403">
        <f>SUM(N36:N44)</f>
        <v>14192222.408211598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27" t="s">
        <v>1028</v>
      </c>
      <c r="C49" s="828"/>
      <c r="D49" s="828"/>
      <c r="E49" s="828"/>
      <c r="F49" s="828"/>
      <c r="G49" s="828"/>
      <c r="H49" s="828"/>
      <c r="I49" s="829"/>
      <c r="J49" s="324" t="s">
        <v>1029</v>
      </c>
      <c r="K49" s="91" t="s">
        <v>1030</v>
      </c>
      <c r="L49" s="830" t="s">
        <v>1039</v>
      </c>
      <c r="M49" s="82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12400000</v>
      </c>
      <c r="N50" s="281">
        <f t="shared" ref="N50:N55" si="1">K50*M50</f>
        <v>12400000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71540</v>
      </c>
      <c r="N51" s="281">
        <f t="shared" si="1"/>
        <v>2146200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1200400</v>
      </c>
      <c r="N52" s="281">
        <f t="shared" si="1"/>
        <v>2400800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745900</v>
      </c>
      <c r="N53" s="281">
        <f t="shared" si="1"/>
        <v>3729500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5470</v>
      </c>
      <c r="N54" s="281">
        <f t="shared" si="1"/>
        <v>328200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34560</v>
      </c>
      <c r="N55" s="281">
        <f t="shared" si="1"/>
        <v>414720</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36" t="s">
        <v>1037</v>
      </c>
      <c r="C58" s="837"/>
      <c r="D58" s="837"/>
      <c r="E58" s="837"/>
      <c r="F58" s="837"/>
      <c r="G58" s="837"/>
      <c r="H58" s="837"/>
      <c r="I58" s="837"/>
      <c r="J58" s="837"/>
      <c r="K58" s="837"/>
      <c r="L58" s="837"/>
      <c r="M58" s="838"/>
      <c r="N58" s="403">
        <f>SUM(N50:N57)</f>
        <v>21419420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40">
        <f>VLOOKUP(A63,TRANSPORTE!A5:D117,4,FALSE)</f>
        <v>783640.25143650896</v>
      </c>
      <c r="M63" s="841"/>
      <c r="N63" s="296">
        <f>K63*L63</f>
        <v>783640.25143650896</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40">
        <f>VLOOKUP(A64,TRANSPORTE!A6:D117,4,FALSE)</f>
        <v>92000</v>
      </c>
      <c r="M64" s="841"/>
      <c r="N64" s="296">
        <f>K64*L64</f>
        <v>736000</v>
      </c>
    </row>
    <row r="65" spans="1:15">
      <c r="A65" t="s">
        <v>1483</v>
      </c>
      <c r="B65" s="52" t="str">
        <f>VLOOKUP(A65,TRANSPORTE!A6:D117,3,FALSE)</f>
        <v>Pasajes aéreos</v>
      </c>
      <c r="C65" s="53"/>
      <c r="D65" s="53"/>
      <c r="E65" s="53"/>
      <c r="F65" s="53"/>
      <c r="G65" s="53"/>
      <c r="H65" s="320" t="s">
        <v>1029</v>
      </c>
      <c r="I65" s="288">
        <v>3</v>
      </c>
      <c r="J65" s="295">
        <v>1</v>
      </c>
      <c r="K65" s="288">
        <f>I65*J65</f>
        <v>3</v>
      </c>
      <c r="L65" s="840">
        <f>VLOOKUP(A65,TRANSPORTE!A6:D117,4,FALSE)</f>
        <v>445000</v>
      </c>
      <c r="M65" s="841"/>
      <c r="N65" s="296">
        <f>K65*L65</f>
        <v>1335000</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25"/>
      <c r="M67" s="826"/>
      <c r="N67" s="133"/>
    </row>
    <row r="68" spans="1:15" ht="15" thickBot="1">
      <c r="B68" s="842" t="s">
        <v>1037</v>
      </c>
      <c r="C68" s="843"/>
      <c r="D68" s="843"/>
      <c r="E68" s="843"/>
      <c r="F68" s="843"/>
      <c r="G68" s="843"/>
      <c r="H68" s="843"/>
      <c r="I68" s="843"/>
      <c r="J68" s="843"/>
      <c r="K68" s="843"/>
      <c r="L68" s="843"/>
      <c r="M68" s="844"/>
      <c r="N68" s="110">
        <f>SUM(N63:N67)</f>
        <v>2854640.2514365092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SUM(N73:N80)</f>
        <v>4022240.8211598997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N45+N58+N68+N81</f>
        <v>42488523.480808005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8497704.6961616017</v>
      </c>
      <c r="M88" s="871"/>
      <c r="N88" s="57"/>
    </row>
    <row r="89" spans="1:14">
      <c r="B89" s="95" t="s">
        <v>1057</v>
      </c>
      <c r="C89" s="96"/>
      <c r="D89" s="96"/>
      <c r="E89" s="96"/>
      <c r="F89" s="96"/>
      <c r="G89" s="96"/>
      <c r="H89" s="96"/>
      <c r="I89" s="93"/>
      <c r="J89" s="94"/>
      <c r="K89" s="313">
        <v>0.05</v>
      </c>
      <c r="L89" s="870">
        <f>N83*K89</f>
        <v>2124426.1740404004</v>
      </c>
      <c r="M89" s="871"/>
      <c r="N89" s="57"/>
    </row>
    <row r="90" spans="1:14" ht="15" thickBot="1">
      <c r="B90" s="97" t="s">
        <v>1058</v>
      </c>
      <c r="C90" s="98"/>
      <c r="D90" s="98"/>
      <c r="E90" s="98"/>
      <c r="F90" s="98"/>
      <c r="G90" s="98"/>
      <c r="H90" s="98"/>
      <c r="I90" s="99"/>
      <c r="J90" s="100"/>
      <c r="K90" s="314">
        <v>0.05</v>
      </c>
      <c r="L90" s="872">
        <f>N83*K90</f>
        <v>2124426.1740404004</v>
      </c>
      <c r="M90" s="873"/>
      <c r="N90" s="57"/>
    </row>
    <row r="91" spans="1:14" ht="15" thickBot="1">
      <c r="B91" s="836" t="s">
        <v>1037</v>
      </c>
      <c r="C91" s="837"/>
      <c r="D91" s="837"/>
      <c r="E91" s="837"/>
      <c r="F91" s="837"/>
      <c r="G91" s="837"/>
      <c r="H91" s="837"/>
      <c r="I91" s="837"/>
      <c r="J91" s="837"/>
      <c r="K91" s="837"/>
      <c r="L91" s="837"/>
      <c r="M91" s="838"/>
      <c r="N91" s="58">
        <f>L88+L89+L90</f>
        <v>12746557.044242401</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55235080.525050402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25"/>
      <c r="C1" s="937"/>
      <c r="D1" s="938"/>
      <c r="E1" s="938"/>
      <c r="F1" s="938"/>
      <c r="G1" s="938"/>
      <c r="H1" s="938"/>
      <c r="I1" s="938"/>
      <c r="J1" s="939"/>
      <c r="K1" s="940" t="s">
        <v>1017</v>
      </c>
      <c r="L1" s="942" t="s">
        <v>2304</v>
      </c>
      <c r="M1" s="943"/>
      <c r="N1" s="944"/>
    </row>
    <row r="2" spans="2:14" ht="27"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7" t="s">
        <v>1028</v>
      </c>
      <c r="C35" s="818"/>
      <c r="D35" s="818"/>
      <c r="E35" s="818"/>
      <c r="F35" s="818"/>
      <c r="G35" s="818"/>
      <c r="H35" s="819"/>
      <c r="I35" s="820" t="s">
        <v>1032</v>
      </c>
      <c r="J35" s="821"/>
      <c r="K35" s="75" t="s">
        <v>1033</v>
      </c>
      <c r="L35" s="822" t="s">
        <v>1034</v>
      </c>
      <c r="M35" s="819"/>
      <c r="N35" s="76" t="s">
        <v>1035</v>
      </c>
    </row>
    <row r="36" spans="1:16">
      <c r="A36" s="119" t="s">
        <v>121</v>
      </c>
      <c r="B36" s="849" t="str">
        <f>VLOOKUP(A36,EQUIPOS!A6:D154,3,FALSE)</f>
        <v>Bomba eléctrica para accionar la celda</v>
      </c>
      <c r="C36" s="850"/>
      <c r="D36" s="850"/>
      <c r="E36" s="850"/>
      <c r="F36" s="850"/>
      <c r="G36" s="850"/>
      <c r="H36" s="851"/>
      <c r="I36" s="276"/>
      <c r="J36" s="277"/>
      <c r="K36" s="278">
        <f>VLOOKUP(A36,EQUIPOS!A6:D163,4,FALSE)</f>
        <v>39000</v>
      </c>
      <c r="L36" s="279"/>
      <c r="M36" s="280">
        <v>0.01</v>
      </c>
      <c r="N36" s="281">
        <f>K36/M36</f>
        <v>3900000</v>
      </c>
    </row>
    <row r="37" spans="1:16">
      <c r="A37" s="119" t="s">
        <v>217</v>
      </c>
      <c r="B37" s="849" t="str">
        <f>VLOOKUP(A37,EQUIPOS!A7:D154,3,FALSE)</f>
        <v>Equipo de soldadura y de acetileno (incluye soldadura)</v>
      </c>
      <c r="C37" s="850"/>
      <c r="D37" s="850"/>
      <c r="E37" s="850"/>
      <c r="F37" s="850"/>
      <c r="G37" s="850"/>
      <c r="H37" s="851"/>
      <c r="I37" s="430"/>
      <c r="J37" s="431"/>
      <c r="K37" s="278">
        <f>VLOOKUP(A37,EQUIPOS!A7:D164,4,FALSE)</f>
        <v>29000</v>
      </c>
      <c r="L37" s="344"/>
      <c r="M37" s="345">
        <v>0.01</v>
      </c>
      <c r="N37" s="281">
        <f>K37/M37</f>
        <v>2900000</v>
      </c>
    </row>
    <row r="38" spans="1:16">
      <c r="A38" s="119" t="s">
        <v>255</v>
      </c>
      <c r="B38" s="849" t="str">
        <f>VLOOKUP(A38,EQUIPOS!A8:D154,3,FALSE)</f>
        <v>Manómetro cable de acero para bajar la celda</v>
      </c>
      <c r="C38" s="850"/>
      <c r="D38" s="850"/>
      <c r="E38" s="850"/>
      <c r="F38" s="850"/>
      <c r="G38" s="850"/>
      <c r="H38" s="851"/>
      <c r="I38" s="430"/>
      <c r="J38" s="431"/>
      <c r="K38" s="278">
        <f>VLOOKUP(A38,EQUIPOS!A8:D165,4,FALSE)</f>
        <v>575000</v>
      </c>
      <c r="L38" s="344"/>
      <c r="M38" s="345">
        <v>1</v>
      </c>
      <c r="N38" s="281">
        <f>K38/M38</f>
        <v>575000</v>
      </c>
    </row>
    <row r="39" spans="1:16">
      <c r="A39" s="119"/>
      <c r="B39" s="849"/>
      <c r="C39" s="850"/>
      <c r="D39" s="850"/>
      <c r="E39" s="850"/>
      <c r="F39" s="850"/>
      <c r="G39" s="850"/>
      <c r="H39" s="851"/>
      <c r="I39" s="430"/>
      <c r="J39" s="431"/>
      <c r="K39" s="278"/>
      <c r="L39" s="344"/>
      <c r="M39" s="345"/>
      <c r="N39" s="281"/>
    </row>
    <row r="40" spans="1:16">
      <c r="A40" s="119"/>
      <c r="B40" s="849"/>
      <c r="C40" s="850"/>
      <c r="D40" s="850"/>
      <c r="E40" s="850"/>
      <c r="F40" s="850"/>
      <c r="G40" s="850"/>
      <c r="H40" s="851"/>
      <c r="I40" s="337"/>
      <c r="J40" s="339"/>
      <c r="K40" s="278"/>
      <c r="L40" s="432"/>
      <c r="M40" s="433"/>
      <c r="N40" s="281"/>
    </row>
    <row r="41" spans="1:16">
      <c r="B41" s="849"/>
      <c r="C41" s="850"/>
      <c r="D41" s="850"/>
      <c r="E41" s="850"/>
      <c r="F41" s="850"/>
      <c r="G41" s="850"/>
      <c r="H41" s="851"/>
      <c r="I41" s="42"/>
      <c r="J41" s="43"/>
      <c r="K41" s="278"/>
      <c r="L41" s="285"/>
      <c r="M41" s="286"/>
      <c r="N41" s="281"/>
    </row>
    <row r="42" spans="1:16">
      <c r="B42" s="329"/>
      <c r="C42" s="330"/>
      <c r="D42" s="330"/>
      <c r="E42" s="330"/>
      <c r="F42" s="332"/>
      <c r="G42" s="332"/>
      <c r="H42" s="131"/>
      <c r="I42" s="42"/>
      <c r="J42" s="43"/>
      <c r="K42" s="447"/>
      <c r="L42" s="285"/>
      <c r="M42" s="286"/>
      <c r="N42" s="282"/>
    </row>
    <row r="43" spans="1:16">
      <c r="B43" s="856" t="s">
        <v>1036</v>
      </c>
      <c r="C43" s="857"/>
      <c r="D43" s="857"/>
      <c r="E43" s="44"/>
      <c r="F43" s="45"/>
      <c r="G43" s="45"/>
      <c r="H43" s="46"/>
      <c r="I43" s="42"/>
      <c r="J43" s="43"/>
      <c r="K43" s="288"/>
      <c r="L43" s="285"/>
      <c r="M43" s="410">
        <v>0.01</v>
      </c>
      <c r="N43" s="353">
        <f>N81*M43</f>
        <v>40222.408211598995</v>
      </c>
    </row>
    <row r="44" spans="1:16" ht="15" thickBot="1">
      <c r="B44" s="849"/>
      <c r="C44" s="850"/>
      <c r="D44" s="850"/>
      <c r="E44" s="850"/>
      <c r="F44" s="850"/>
      <c r="G44" s="850"/>
      <c r="H44" s="851"/>
      <c r="I44" s="858"/>
      <c r="J44" s="859"/>
      <c r="K44" s="47"/>
      <c r="L44" s="860"/>
      <c r="M44" s="861"/>
      <c r="N44" s="111"/>
    </row>
    <row r="45" spans="1:16" ht="15" thickBot="1">
      <c r="B45" s="836" t="s">
        <v>1037</v>
      </c>
      <c r="C45" s="837"/>
      <c r="D45" s="837"/>
      <c r="E45" s="837"/>
      <c r="F45" s="837"/>
      <c r="G45" s="837"/>
      <c r="H45" s="837"/>
      <c r="I45" s="837"/>
      <c r="J45" s="837"/>
      <c r="K45" s="837"/>
      <c r="L45" s="837"/>
      <c r="M45" s="838"/>
      <c r="N45" s="403">
        <f>SUM(N36:N44)</f>
        <v>7415222.4082115991</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27" t="s">
        <v>1028</v>
      </c>
      <c r="C49" s="828"/>
      <c r="D49" s="828"/>
      <c r="E49" s="828"/>
      <c r="F49" s="828"/>
      <c r="G49" s="828"/>
      <c r="H49" s="828"/>
      <c r="I49" s="829"/>
      <c r="J49" s="324" t="s">
        <v>1029</v>
      </c>
      <c r="K49" s="91" t="s">
        <v>1030</v>
      </c>
      <c r="L49" s="830" t="s">
        <v>1039</v>
      </c>
      <c r="M49" s="82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12400000</v>
      </c>
      <c r="N50" s="281">
        <f t="shared" ref="N50:N55" si="0">K50*M50</f>
        <v>12400000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71540</v>
      </c>
      <c r="N51" s="281">
        <f t="shared" si="0"/>
        <v>2146200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1200400</v>
      </c>
      <c r="N52" s="281">
        <f t="shared" si="0"/>
        <v>2400800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745900</v>
      </c>
      <c r="N53" s="281">
        <f t="shared" si="0"/>
        <v>3729500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5470</v>
      </c>
      <c r="N54" s="281">
        <f t="shared" si="0"/>
        <v>328200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34560</v>
      </c>
      <c r="N55" s="281">
        <f t="shared" si="0"/>
        <v>414720</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36" t="s">
        <v>1037</v>
      </c>
      <c r="C58" s="837"/>
      <c r="D58" s="837"/>
      <c r="E58" s="837"/>
      <c r="F58" s="837"/>
      <c r="G58" s="837"/>
      <c r="H58" s="837"/>
      <c r="I58" s="837"/>
      <c r="J58" s="837"/>
      <c r="K58" s="837"/>
      <c r="L58" s="837"/>
      <c r="M58" s="838"/>
      <c r="N58" s="403">
        <f>SUM(N50:N57)</f>
        <v>21419420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9" t="s">
        <v>1045</v>
      </c>
      <c r="M62" s="812"/>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40">
        <f>VLOOKUP(A63,TRANSPORTE!A5:D117,4,FALSE)</f>
        <v>445000</v>
      </c>
      <c r="M63" s="841"/>
      <c r="N63" s="296">
        <f>K63*L63</f>
        <v>1335000</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40">
        <f>VLOOKUP(A64,TRANSPORTE!A6:D117,4,FALSE)</f>
        <v>783640.25143650896</v>
      </c>
      <c r="M64" s="841"/>
      <c r="N64" s="296">
        <f>K64*L64</f>
        <v>783640.25143650896</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40">
        <f>VLOOKUP(A65,TRANSPORTE!A6:D118,4,FALSE)</f>
        <v>92000</v>
      </c>
      <c r="M65" s="841"/>
      <c r="N65" s="296">
        <f>K65*L65</f>
        <v>736000</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25"/>
      <c r="M67" s="826"/>
      <c r="N67" s="133"/>
    </row>
    <row r="68" spans="1:15" ht="15" thickBot="1">
      <c r="B68" s="842" t="s">
        <v>1037</v>
      </c>
      <c r="C68" s="843"/>
      <c r="D68" s="843"/>
      <c r="E68" s="843"/>
      <c r="F68" s="843"/>
      <c r="G68" s="843"/>
      <c r="H68" s="843"/>
      <c r="I68" s="843"/>
      <c r="J68" s="843"/>
      <c r="K68" s="843"/>
      <c r="L68" s="843"/>
      <c r="M68" s="844"/>
      <c r="N68" s="110">
        <f>SUM(N63:N67)</f>
        <v>2854640.2514365092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23"/>
      <c r="C80" s="824"/>
      <c r="D80" s="824"/>
      <c r="E80" s="824"/>
      <c r="F80" s="824"/>
      <c r="G80" s="824"/>
      <c r="H80" s="824"/>
      <c r="I80" s="50"/>
      <c r="J80" s="50"/>
      <c r="K80" s="50"/>
      <c r="L80" s="989"/>
      <c r="M80" s="990"/>
      <c r="N80" s="51"/>
    </row>
    <row r="81" spans="1:14" ht="15" thickBot="1">
      <c r="B81" s="836" t="s">
        <v>1037</v>
      </c>
      <c r="C81" s="837"/>
      <c r="D81" s="837"/>
      <c r="E81" s="837"/>
      <c r="F81" s="837"/>
      <c r="G81" s="837"/>
      <c r="H81" s="837"/>
      <c r="I81" s="843"/>
      <c r="J81" s="843"/>
      <c r="K81" s="843"/>
      <c r="L81" s="843"/>
      <c r="M81" s="844"/>
      <c r="N81" s="310">
        <f>SUM(N73:N80)</f>
        <v>4022240.8211598997</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N45+N58+N68+N81</f>
        <v>35711523.480808012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7142304.6961616026</v>
      </c>
      <c r="M88" s="871"/>
      <c r="N88" s="57"/>
    </row>
    <row r="89" spans="1:14">
      <c r="B89" s="95" t="s">
        <v>1057</v>
      </c>
      <c r="C89" s="96"/>
      <c r="D89" s="96"/>
      <c r="E89" s="96"/>
      <c r="F89" s="96"/>
      <c r="G89" s="96"/>
      <c r="H89" s="96"/>
      <c r="I89" s="93"/>
      <c r="J89" s="94"/>
      <c r="K89" s="313">
        <v>0.05</v>
      </c>
      <c r="L89" s="870">
        <f>N83*K89</f>
        <v>1785576.1740404007</v>
      </c>
      <c r="M89" s="871"/>
      <c r="N89" s="57"/>
    </row>
    <row r="90" spans="1:14" ht="15" thickBot="1">
      <c r="B90" s="97" t="s">
        <v>1058</v>
      </c>
      <c r="C90" s="98"/>
      <c r="D90" s="98"/>
      <c r="E90" s="98"/>
      <c r="F90" s="98"/>
      <c r="G90" s="98"/>
      <c r="H90" s="98"/>
      <c r="I90" s="99"/>
      <c r="J90" s="100"/>
      <c r="K90" s="314">
        <v>0.05</v>
      </c>
      <c r="L90" s="872">
        <f>N83*K90</f>
        <v>1785576.1740404007</v>
      </c>
      <c r="M90" s="873"/>
      <c r="N90" s="57"/>
    </row>
    <row r="91" spans="1:14" ht="15" thickBot="1">
      <c r="B91" s="836" t="s">
        <v>1037</v>
      </c>
      <c r="C91" s="837"/>
      <c r="D91" s="837"/>
      <c r="E91" s="837"/>
      <c r="F91" s="837"/>
      <c r="G91" s="837"/>
      <c r="H91" s="837"/>
      <c r="I91" s="837"/>
      <c r="J91" s="837"/>
      <c r="K91" s="837"/>
      <c r="L91" s="837"/>
      <c r="M91" s="838"/>
      <c r="N91" s="58">
        <f>L88+L89+L90</f>
        <v>10713457.044242404</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46424980.525050417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25"/>
      <c r="C1" s="937"/>
      <c r="D1" s="938"/>
      <c r="E1" s="938"/>
      <c r="F1" s="938"/>
      <c r="G1" s="938"/>
      <c r="H1" s="938"/>
      <c r="I1" s="938"/>
      <c r="J1" s="939"/>
      <c r="K1" s="940" t="s">
        <v>1017</v>
      </c>
      <c r="L1" s="942" t="s">
        <v>2304</v>
      </c>
      <c r="M1" s="943"/>
      <c r="N1" s="944"/>
    </row>
    <row r="2" spans="2:14" ht="22.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259</v>
      </c>
      <c r="B36" s="849" t="str">
        <f>VLOOKUP(A36,EQUIPOS!A6:D154,3,FALSE)</f>
        <v>Montacargas</v>
      </c>
      <c r="C36" s="850"/>
      <c r="D36" s="850"/>
      <c r="E36" s="850"/>
      <c r="F36" s="850"/>
      <c r="G36" s="850"/>
      <c r="H36" s="851"/>
      <c r="I36" s="276"/>
      <c r="J36" s="277"/>
      <c r="K36" s="278">
        <f>VLOOKUP(A36,EQUIPOS!A6:D163,4,FALSE)</f>
        <v>71620</v>
      </c>
      <c r="L36" s="279"/>
      <c r="M36" s="345">
        <v>1.5</v>
      </c>
      <c r="N36" s="281">
        <f>K36/M36</f>
        <v>47746.666666666664</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2553.3602603050003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50300.026926971666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9200</v>
      </c>
      <c r="N48" s="281">
        <f>K48*M48</f>
        <v>2881449.9323166367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2881449.9323166367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51067.205206099999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2982817.1644497081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596563.43288994161</v>
      </c>
      <c r="M84" s="871"/>
      <c r="N84" s="57"/>
    </row>
    <row r="85" spans="1:14">
      <c r="B85" s="95" t="s">
        <v>1057</v>
      </c>
      <c r="C85" s="96"/>
      <c r="D85" s="96"/>
      <c r="E85" s="96"/>
      <c r="F85" s="96"/>
      <c r="G85" s="96"/>
      <c r="H85" s="96"/>
      <c r="I85" s="93"/>
      <c r="J85" s="94"/>
      <c r="K85" s="313">
        <v>0.05</v>
      </c>
      <c r="L85" s="870">
        <f>N79*K85</f>
        <v>149140.8582224854</v>
      </c>
      <c r="M85" s="871"/>
      <c r="N85" s="57"/>
    </row>
    <row r="86" spans="1:14" ht="15" thickBot="1">
      <c r="B86" s="97" t="s">
        <v>1058</v>
      </c>
      <c r="C86" s="98"/>
      <c r="D86" s="98"/>
      <c r="E86" s="98"/>
      <c r="F86" s="98"/>
      <c r="G86" s="98"/>
      <c r="H86" s="98"/>
      <c r="I86" s="99"/>
      <c r="J86" s="100"/>
      <c r="K86" s="314">
        <v>0.05</v>
      </c>
      <c r="L86" s="872">
        <f>N79*K86</f>
        <v>149140.8582224854</v>
      </c>
      <c r="M86" s="873"/>
      <c r="N86" s="57"/>
    </row>
    <row r="87" spans="1:14" ht="15" thickBot="1">
      <c r="B87" s="836" t="s">
        <v>1037</v>
      </c>
      <c r="C87" s="837"/>
      <c r="D87" s="837"/>
      <c r="E87" s="837"/>
      <c r="F87" s="837"/>
      <c r="G87" s="837"/>
      <c r="H87" s="837"/>
      <c r="I87" s="837"/>
      <c r="J87" s="837"/>
      <c r="K87" s="837"/>
      <c r="L87" s="837"/>
      <c r="M87" s="838"/>
      <c r="N87" s="58">
        <f>L84+L85+L86</f>
        <v>894845.14933491242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3877662.3137846207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267</v>
      </c>
      <c r="B36" s="849" t="str">
        <f>VLOOKUP(A36,EQUIPOS!A6:D154,3,FALSE)</f>
        <v>Motobomba de concreto</v>
      </c>
      <c r="C36" s="850"/>
      <c r="D36" s="850"/>
      <c r="E36" s="850"/>
      <c r="F36" s="850"/>
      <c r="G36" s="850"/>
      <c r="H36" s="851"/>
      <c r="I36" s="276"/>
      <c r="J36" s="277"/>
      <c r="K36" s="278">
        <f>VLOOKUP(A36,EQUIPOS!A6:D163,4,FALSE)</f>
        <v>87500</v>
      </c>
      <c r="L36" s="279"/>
      <c r="M36" s="345">
        <v>2.5</v>
      </c>
      <c r="N36" s="281">
        <f>K36/M36</f>
        <v>35000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35000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3308</v>
      </c>
      <c r="N48" s="281">
        <f>K48*M48</f>
        <v>154677.71230822432</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454000</v>
      </c>
      <c r="N49" s="281">
        <f>K49*M49</f>
        <v>303263.43663816649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457941.14894639084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40">
        <f>VLOOKUP(A60,TRANSPORTE!A2:D117,4,FALSE)</f>
        <v>1350</v>
      </c>
      <c r="M60" s="841"/>
      <c r="N60" s="296">
        <f>K60*L60</f>
        <v>1172.3068971365249</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1172.3068971365249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494113.45584352734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98822.691168705467</v>
      </c>
      <c r="M84" s="871"/>
      <c r="N84" s="57"/>
    </row>
    <row r="85" spans="1:14">
      <c r="B85" s="95" t="s">
        <v>1057</v>
      </c>
      <c r="C85" s="96"/>
      <c r="D85" s="96"/>
      <c r="E85" s="96"/>
      <c r="F85" s="96"/>
      <c r="G85" s="96"/>
      <c r="H85" s="96"/>
      <c r="I85" s="93"/>
      <c r="J85" s="94"/>
      <c r="K85" s="313">
        <v>0.05</v>
      </c>
      <c r="L85" s="870">
        <f>N79*K85</f>
        <v>24705.672792176367</v>
      </c>
      <c r="M85" s="871"/>
      <c r="N85" s="57"/>
    </row>
    <row r="86" spans="1:14" ht="15" thickBot="1">
      <c r="B86" s="97" t="s">
        <v>1058</v>
      </c>
      <c r="C86" s="98"/>
      <c r="D86" s="98"/>
      <c r="E86" s="98"/>
      <c r="F86" s="98"/>
      <c r="G86" s="98"/>
      <c r="H86" s="98"/>
      <c r="I86" s="99"/>
      <c r="J86" s="100"/>
      <c r="K86" s="314">
        <v>0.05</v>
      </c>
      <c r="L86" s="872">
        <f>N79*K86</f>
        <v>24705.672792176367</v>
      </c>
      <c r="M86" s="873"/>
      <c r="N86" s="57"/>
    </row>
    <row r="87" spans="1:14" ht="15" thickBot="1">
      <c r="B87" s="836" t="s">
        <v>1037</v>
      </c>
      <c r="C87" s="837"/>
      <c r="D87" s="837"/>
      <c r="E87" s="837"/>
      <c r="F87" s="837"/>
      <c r="G87" s="837"/>
      <c r="H87" s="837"/>
      <c r="I87" s="837"/>
      <c r="J87" s="837"/>
      <c r="K87" s="837"/>
      <c r="L87" s="837"/>
      <c r="M87" s="838"/>
      <c r="N87" s="58">
        <f>L84+L85+L86</f>
        <v>148234.0367530582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642347.49259658554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121</v>
      </c>
      <c r="B36" s="849" t="str">
        <f>VLOOKUP(A36,EQUIPOS!A6:D154,3,FALSE)</f>
        <v>Bomba eléctrica para accionar la celda</v>
      </c>
      <c r="C36" s="850"/>
      <c r="D36" s="850"/>
      <c r="E36" s="850"/>
      <c r="F36" s="850"/>
      <c r="G36" s="850"/>
      <c r="H36" s="851"/>
      <c r="I36" s="276"/>
      <c r="J36" s="277"/>
      <c r="K36" s="278">
        <f>VLOOKUP(A36,EQUIPOS!A6:D163,4,FALSE)</f>
        <v>39000</v>
      </c>
      <c r="L36" s="279"/>
      <c r="M36" s="280">
        <v>0.01</v>
      </c>
      <c r="N36" s="281">
        <f t="shared" ref="N36:N41" si="0">K36/M36</f>
        <v>3900000</v>
      </c>
    </row>
    <row r="37" spans="1:14">
      <c r="A37" s="119" t="s">
        <v>192</v>
      </c>
      <c r="B37" s="849" t="str">
        <f>VLOOKUP(A37,EQUIPOS!A7:D154,3,FALSE)</f>
        <v>Equipo de acarreo interno</v>
      </c>
      <c r="C37" s="850"/>
      <c r="D37" s="850"/>
      <c r="E37" s="850"/>
      <c r="F37" s="850"/>
      <c r="G37" s="850"/>
      <c r="H37" s="851"/>
      <c r="I37" s="430"/>
      <c r="J37" s="431"/>
      <c r="K37" s="278">
        <f>VLOOKUP(A37,EQUIPOS!A7:D164,4,FALSE)</f>
        <v>58620</v>
      </c>
      <c r="L37" s="344"/>
      <c r="M37" s="345">
        <v>0.05</v>
      </c>
      <c r="N37" s="281">
        <f t="shared" si="0"/>
        <v>1172400</v>
      </c>
    </row>
    <row r="38" spans="1:14">
      <c r="A38" s="119" t="s">
        <v>214</v>
      </c>
      <c r="B38" s="849" t="str">
        <f>VLOOKUP(A38,EQUIPOS!A8:D154,3,FALSE)</f>
        <v>Equipo de oxigeno y soldadura</v>
      </c>
      <c r="C38" s="850"/>
      <c r="D38" s="850"/>
      <c r="E38" s="850"/>
      <c r="F38" s="850"/>
      <c r="G38" s="850"/>
      <c r="H38" s="851"/>
      <c r="I38" s="430"/>
      <c r="J38" s="431"/>
      <c r="K38" s="447">
        <f>VLOOKUP(A38,EQUIPOS!A8:D165,4,FALSE)</f>
        <v>8000</v>
      </c>
      <c r="L38" s="344"/>
      <c r="M38" s="345">
        <v>0.01</v>
      </c>
      <c r="N38" s="281">
        <f t="shared" si="0"/>
        <v>800000</v>
      </c>
    </row>
    <row r="39" spans="1:14">
      <c r="A39" s="119" t="s">
        <v>248</v>
      </c>
      <c r="B39" s="849" t="str">
        <f>VLOOKUP(A39,EQUIPOS!A9:D154,3,FALSE)</f>
        <v>Grúa telescópica de 50 Ton.</v>
      </c>
      <c r="C39" s="850"/>
      <c r="D39" s="850"/>
      <c r="E39" s="850"/>
      <c r="F39" s="850"/>
      <c r="G39" s="850"/>
      <c r="H39" s="851"/>
      <c r="I39" s="430"/>
      <c r="J39" s="431"/>
      <c r="K39" s="447">
        <f>VLOOKUP(A39,EQUIPOS!A9:D166,4,FALSE)</f>
        <v>375000</v>
      </c>
      <c r="L39" s="344"/>
      <c r="M39" s="345">
        <v>0.04</v>
      </c>
      <c r="N39" s="281">
        <f t="shared" si="0"/>
        <v>9375000</v>
      </c>
    </row>
    <row r="40" spans="1:14">
      <c r="A40" s="119" t="s">
        <v>255</v>
      </c>
      <c r="B40" s="849" t="str">
        <f>VLOOKUP(A40,EQUIPOS!A10:D154,3,FALSE)</f>
        <v>Manómetro cable de acero para bajar la celda</v>
      </c>
      <c r="C40" s="850"/>
      <c r="D40" s="850"/>
      <c r="E40" s="850"/>
      <c r="F40" s="850"/>
      <c r="G40" s="850"/>
      <c r="H40" s="851"/>
      <c r="I40" s="430"/>
      <c r="J40" s="431"/>
      <c r="K40" s="447">
        <f>VLOOKUP(A40,EQUIPOS!A10:D167,4,FALSE)</f>
        <v>575000</v>
      </c>
      <c r="L40" s="344"/>
      <c r="M40" s="345">
        <v>1</v>
      </c>
      <c r="N40" s="281">
        <f t="shared" si="0"/>
        <v>575000</v>
      </c>
    </row>
    <row r="41" spans="1:14">
      <c r="A41" s="119" t="s">
        <v>322</v>
      </c>
      <c r="B41" s="849" t="str">
        <f>VLOOKUP(A41,EQUIPOS!A11:D155,3,FALSE)</f>
        <v xml:space="preserve">Retroexcavadora sobre llantas JD 410
</v>
      </c>
      <c r="C41" s="850"/>
      <c r="D41" s="850"/>
      <c r="E41" s="850"/>
      <c r="F41" s="850"/>
      <c r="G41" s="850"/>
      <c r="H41" s="851"/>
      <c r="I41" s="430"/>
      <c r="J41" s="431"/>
      <c r="K41" s="447">
        <f>VLOOKUP(A41,EQUIPOS!A11:D168,4,FALSE)</f>
        <v>139400</v>
      </c>
      <c r="L41" s="344"/>
      <c r="M41" s="345">
        <v>0.2</v>
      </c>
      <c r="N41" s="281">
        <f t="shared" si="0"/>
        <v>697000</v>
      </c>
    </row>
    <row r="42" spans="1:14">
      <c r="A42" s="119"/>
      <c r="B42" s="849"/>
      <c r="C42" s="850"/>
      <c r="D42" s="850"/>
      <c r="E42" s="850"/>
      <c r="F42" s="850"/>
      <c r="G42" s="850"/>
      <c r="H42" s="851"/>
      <c r="I42" s="337"/>
      <c r="J42" s="339"/>
      <c r="K42" s="447"/>
      <c r="L42" s="432"/>
      <c r="M42" s="433"/>
      <c r="N42" s="281"/>
    </row>
    <row r="43" spans="1:14">
      <c r="B43" s="849"/>
      <c r="C43" s="850"/>
      <c r="D43" s="850"/>
      <c r="E43" s="850"/>
      <c r="F43" s="850"/>
      <c r="G43" s="850"/>
      <c r="H43" s="851"/>
      <c r="I43" s="42"/>
      <c r="J43" s="43"/>
      <c r="K43" s="447"/>
      <c r="L43" s="285"/>
      <c r="M43" s="286"/>
      <c r="N43" s="281"/>
    </row>
    <row r="44" spans="1:14">
      <c r="B44" s="329"/>
      <c r="C44" s="330"/>
      <c r="D44" s="330"/>
      <c r="E44" s="330"/>
      <c r="F44" s="332"/>
      <c r="G44" s="332"/>
      <c r="H44" s="131"/>
      <c r="I44" s="42"/>
      <c r="J44" s="43"/>
      <c r="K44" s="447"/>
      <c r="L44" s="285"/>
      <c r="M44" s="286"/>
      <c r="N44" s="282"/>
    </row>
    <row r="45" spans="1:14">
      <c r="B45" s="856" t="s">
        <v>1036</v>
      </c>
      <c r="C45" s="857"/>
      <c r="D45" s="857"/>
      <c r="E45" s="44"/>
      <c r="F45" s="45"/>
      <c r="G45" s="45"/>
      <c r="H45" s="46"/>
      <c r="I45" s="42"/>
      <c r="J45" s="43"/>
      <c r="K45" s="288"/>
      <c r="L45" s="285"/>
      <c r="M45" s="410">
        <v>0.1</v>
      </c>
      <c r="N45" s="353">
        <f>N86*M45</f>
        <v>402224.08211598999</v>
      </c>
    </row>
    <row r="46" spans="1:14" ht="15" thickBot="1">
      <c r="B46" s="849"/>
      <c r="C46" s="850"/>
      <c r="D46" s="850"/>
      <c r="E46" s="850"/>
      <c r="F46" s="850"/>
      <c r="G46" s="850"/>
      <c r="H46" s="851"/>
      <c r="I46" s="858"/>
      <c r="J46" s="859"/>
      <c r="K46" s="47"/>
      <c r="L46" s="860"/>
      <c r="M46" s="861"/>
      <c r="N46" s="111"/>
    </row>
    <row r="47" spans="1:14" ht="15" thickBot="1">
      <c r="B47" s="836" t="s">
        <v>1037</v>
      </c>
      <c r="C47" s="837"/>
      <c r="D47" s="837"/>
      <c r="E47" s="837"/>
      <c r="F47" s="837"/>
      <c r="G47" s="837"/>
      <c r="H47" s="837"/>
      <c r="I47" s="837"/>
      <c r="J47" s="837"/>
      <c r="K47" s="837"/>
      <c r="L47" s="837"/>
      <c r="M47" s="838"/>
      <c r="N47" s="420">
        <f>SUM(N36:N45)</f>
        <v>16921624.082115989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27" t="s">
        <v>1028</v>
      </c>
      <c r="C51" s="828"/>
      <c r="D51" s="828"/>
      <c r="E51" s="828"/>
      <c r="F51" s="828"/>
      <c r="G51" s="828"/>
      <c r="H51" s="828"/>
      <c r="I51" s="829"/>
      <c r="J51" s="324" t="s">
        <v>1029</v>
      </c>
      <c r="K51" s="91" t="s">
        <v>1030</v>
      </c>
      <c r="L51" s="830" t="s">
        <v>1039</v>
      </c>
      <c r="M51" s="829"/>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12400000</v>
      </c>
      <c r="N52" s="281">
        <f t="shared" ref="N52:N57" si="1">K52*M52</f>
        <v>12400000</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71540</v>
      </c>
      <c r="N53" s="281">
        <f t="shared" si="1"/>
        <v>2146200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1200400</v>
      </c>
      <c r="N54" s="281">
        <f t="shared" si="1"/>
        <v>2400800</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745900</v>
      </c>
      <c r="N55" s="281">
        <f t="shared" si="1"/>
        <v>3729500</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58900</v>
      </c>
      <c r="N56" s="281">
        <f t="shared" si="1"/>
        <v>3534000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34560</v>
      </c>
      <c r="N57" s="281">
        <f t="shared" si="1"/>
        <v>414720</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36" t="s">
        <v>1037</v>
      </c>
      <c r="C63" s="837"/>
      <c r="D63" s="837"/>
      <c r="E63" s="837"/>
      <c r="F63" s="837"/>
      <c r="G63" s="837"/>
      <c r="H63" s="837"/>
      <c r="I63" s="837"/>
      <c r="J63" s="837"/>
      <c r="K63" s="837"/>
      <c r="L63" s="837"/>
      <c r="M63" s="838"/>
      <c r="N63" s="403">
        <f>SUM(N52:N62)</f>
        <v>24625220</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39" t="s">
        <v>1045</v>
      </c>
      <c r="M67" s="812"/>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40">
        <f>VLOOKUP(A68,TRANSPORTE!A5:D117,4,FALSE)</f>
        <v>783640.25143650896</v>
      </c>
      <c r="M68" s="841"/>
      <c r="N68" s="296">
        <f>K68*L68</f>
        <v>783640.25143650896</v>
      </c>
    </row>
    <row r="69" spans="1:15">
      <c r="A69" t="s">
        <v>1483</v>
      </c>
      <c r="B69" s="52" t="str">
        <f>VLOOKUP(A69,TRANSPORTE!A5:D117,3,FALSE)</f>
        <v>Pasajes aéreos</v>
      </c>
      <c r="C69" s="53"/>
      <c r="D69" s="53"/>
      <c r="E69" s="53"/>
      <c r="F69" s="53"/>
      <c r="G69" s="53"/>
      <c r="H69" s="320" t="s">
        <v>1029</v>
      </c>
      <c r="I69" s="288">
        <v>3</v>
      </c>
      <c r="J69" s="295">
        <v>1</v>
      </c>
      <c r="K69" s="288">
        <f>I69*J69</f>
        <v>3</v>
      </c>
      <c r="L69" s="840">
        <f>VLOOKUP(A69,TRANSPORTE!A5:D117,4,FALSE)</f>
        <v>445000</v>
      </c>
      <c r="M69" s="841"/>
      <c r="N69" s="296">
        <f>K69*L69</f>
        <v>1335000</v>
      </c>
    </row>
    <row r="70" spans="1:15">
      <c r="B70" s="52"/>
      <c r="C70" s="53"/>
      <c r="D70" s="53"/>
      <c r="E70" s="53"/>
      <c r="F70" s="53"/>
      <c r="G70" s="53"/>
      <c r="H70" s="320"/>
      <c r="I70" s="288"/>
      <c r="J70" s="295"/>
      <c r="K70" s="288"/>
      <c r="L70" s="840"/>
      <c r="M70" s="841"/>
      <c r="N70" s="296"/>
    </row>
    <row r="71" spans="1:15">
      <c r="B71" s="52"/>
      <c r="C71" s="53"/>
      <c r="D71" s="53"/>
      <c r="E71" s="53"/>
      <c r="F71" s="53"/>
      <c r="G71" s="53"/>
      <c r="H71" s="320"/>
      <c r="I71" s="288"/>
      <c r="J71" s="295"/>
      <c r="K71" s="288"/>
      <c r="L71" s="840"/>
      <c r="M71" s="84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25"/>
      <c r="M73" s="826"/>
      <c r="N73" s="133"/>
    </row>
    <row r="74" spans="1:15" ht="15" thickBot="1">
      <c r="B74" s="842" t="s">
        <v>1037</v>
      </c>
      <c r="C74" s="843"/>
      <c r="D74" s="843"/>
      <c r="E74" s="843"/>
      <c r="F74" s="843"/>
      <c r="G74" s="843"/>
      <c r="H74" s="843"/>
      <c r="I74" s="843"/>
      <c r="J74" s="843"/>
      <c r="K74" s="843"/>
      <c r="L74" s="843"/>
      <c r="M74" s="844"/>
      <c r="N74" s="110">
        <f>N68+N69+N70+N71+N72</f>
        <v>2118640.2514365092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2" t="s">
        <v>1047</v>
      </c>
      <c r="C78" s="863"/>
      <c r="D78" s="863"/>
      <c r="E78" s="863"/>
      <c r="F78" s="863"/>
      <c r="G78" s="863"/>
      <c r="H78" s="863"/>
      <c r="I78" s="79" t="s">
        <v>1048</v>
      </c>
      <c r="J78" s="81" t="s">
        <v>1494</v>
      </c>
      <c r="K78" s="80" t="s">
        <v>1050</v>
      </c>
      <c r="L78" s="864" t="s">
        <v>1034</v>
      </c>
      <c r="M78" s="865"/>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23" t="str">
        <f>VLOOKUP(A85,'MANO DE OBRA'!A12:D73,3,FALSE)</f>
        <v>Estudios, análisis e informes</v>
      </c>
      <c r="C85" s="824" t="e">
        <f>VLOOKUP(B85,'MANO DE OBRA'!B12:E73,3,FALSE)</f>
        <v>#N/A</v>
      </c>
      <c r="D85" s="824" t="e">
        <f>VLOOKUP(C85,'MANO DE OBRA'!C12:E73,3,FALSE)</f>
        <v>#N/A</v>
      </c>
      <c r="E85" s="824" t="e">
        <f>VLOOKUP(D85,'MANO DE OBRA'!D12:F73,3,FALSE)</f>
        <v>#N/A</v>
      </c>
      <c r="F85" s="824" t="e">
        <f>VLOOKUP(E85,'MANO DE OBRA'!E12:G73,3,FALSE)</f>
        <v>#N/A</v>
      </c>
      <c r="G85" s="824" t="e">
        <f>VLOOKUP(F85,'MANO DE OBRA'!F12:H73,3,FALSE)</f>
        <v>#N/A</v>
      </c>
      <c r="H85" s="824" t="e">
        <f>VLOOKUP(G85,'MANO DE OBRA'!F12:I73,3,FALSE)</f>
        <v>#N/A</v>
      </c>
      <c r="I85" s="479"/>
      <c r="J85" s="480"/>
      <c r="K85" s="481">
        <f>VLOOKUP(A85,'MANO DE OBRA'!A12:D104,4,FALSE)</f>
        <v>2042688.2082439999</v>
      </c>
      <c r="L85" s="991">
        <v>1</v>
      </c>
      <c r="M85" s="991"/>
      <c r="N85" s="482">
        <f>K85*L85</f>
        <v>2042688.2082439999</v>
      </c>
    </row>
    <row r="86" spans="1:14" ht="15" thickBot="1">
      <c r="B86" s="842" t="s">
        <v>1037</v>
      </c>
      <c r="C86" s="843"/>
      <c r="D86" s="843"/>
      <c r="E86" s="843"/>
      <c r="F86" s="843"/>
      <c r="G86" s="843"/>
      <c r="H86" s="843"/>
      <c r="I86" s="843"/>
      <c r="J86" s="843"/>
      <c r="K86" s="843"/>
      <c r="L86" s="843"/>
      <c r="M86" s="844"/>
      <c r="N86" s="469">
        <f>SUM(N79:N85)</f>
        <v>4022240.8211598997</v>
      </c>
    </row>
    <row r="87" spans="1:14" ht="15" thickBot="1">
      <c r="B87" s="39"/>
      <c r="C87" s="40"/>
      <c r="D87" s="40"/>
      <c r="E87" s="40"/>
      <c r="F87" s="40"/>
      <c r="G87" s="40"/>
      <c r="H87" s="40"/>
      <c r="I87" s="40"/>
      <c r="J87" s="40"/>
      <c r="K87" s="40"/>
      <c r="L87" s="40"/>
      <c r="M87" s="40"/>
      <c r="N87" s="41"/>
    </row>
    <row r="88" spans="1:14" ht="15" thickBot="1">
      <c r="B88" s="836" t="s">
        <v>1051</v>
      </c>
      <c r="C88" s="837"/>
      <c r="D88" s="837"/>
      <c r="E88" s="837"/>
      <c r="F88" s="837"/>
      <c r="G88" s="837"/>
      <c r="H88" s="837"/>
      <c r="I88" s="837"/>
      <c r="J88" s="837"/>
      <c r="K88" s="837"/>
      <c r="L88" s="837"/>
      <c r="M88" s="838"/>
      <c r="N88" s="105">
        <f>N86+N74+N63+N47</f>
        <v>47687725.154712394</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27" t="s">
        <v>1053</v>
      </c>
      <c r="C92" s="828"/>
      <c r="D92" s="828"/>
      <c r="E92" s="828"/>
      <c r="F92" s="828"/>
      <c r="G92" s="828"/>
      <c r="H92" s="828"/>
      <c r="I92" s="323"/>
      <c r="J92" s="343"/>
      <c r="K92" s="311" t="s">
        <v>1054</v>
      </c>
      <c r="L92" s="866" t="s">
        <v>1055</v>
      </c>
      <c r="M92" s="867"/>
      <c r="N92" s="312"/>
    </row>
    <row r="93" spans="1:14">
      <c r="B93" s="868" t="s">
        <v>1056</v>
      </c>
      <c r="C93" s="869"/>
      <c r="D93" s="869"/>
      <c r="E93" s="869"/>
      <c r="F93" s="869"/>
      <c r="G93" s="869"/>
      <c r="H93" s="869"/>
      <c r="I93" s="93"/>
      <c r="J93" s="94"/>
      <c r="K93" s="313">
        <v>0.2</v>
      </c>
      <c r="L93" s="870">
        <f>N88*K93</f>
        <v>9537545.0309424791</v>
      </c>
      <c r="M93" s="871"/>
      <c r="N93" s="57"/>
    </row>
    <row r="94" spans="1:14">
      <c r="B94" s="95" t="s">
        <v>1057</v>
      </c>
      <c r="C94" s="96"/>
      <c r="D94" s="96"/>
      <c r="E94" s="96"/>
      <c r="F94" s="96"/>
      <c r="G94" s="96"/>
      <c r="H94" s="96"/>
      <c r="I94" s="93"/>
      <c r="J94" s="94"/>
      <c r="K94" s="313">
        <v>0.05</v>
      </c>
      <c r="L94" s="870">
        <f>N88*K94</f>
        <v>2384386.2577356198</v>
      </c>
      <c r="M94" s="871"/>
      <c r="N94" s="57"/>
    </row>
    <row r="95" spans="1:14" ht="15" thickBot="1">
      <c r="B95" s="97" t="s">
        <v>1058</v>
      </c>
      <c r="C95" s="98"/>
      <c r="D95" s="98"/>
      <c r="E95" s="98"/>
      <c r="F95" s="98"/>
      <c r="G95" s="98"/>
      <c r="H95" s="98"/>
      <c r="I95" s="99"/>
      <c r="J95" s="100"/>
      <c r="K95" s="314">
        <v>0.05</v>
      </c>
      <c r="L95" s="872">
        <f>N88*K95</f>
        <v>2384386.2577356198</v>
      </c>
      <c r="M95" s="873"/>
      <c r="N95" s="57"/>
    </row>
    <row r="96" spans="1:14" ht="15" thickBot="1">
      <c r="B96" s="836" t="s">
        <v>1037</v>
      </c>
      <c r="C96" s="837"/>
      <c r="D96" s="837"/>
      <c r="E96" s="837"/>
      <c r="F96" s="837"/>
      <c r="G96" s="837"/>
      <c r="H96" s="837"/>
      <c r="I96" s="837"/>
      <c r="J96" s="837"/>
      <c r="K96" s="837"/>
      <c r="L96" s="837"/>
      <c r="M96" s="838"/>
      <c r="N96" s="58">
        <f>L93+L94+L95</f>
        <v>14306317.546413718</v>
      </c>
    </row>
    <row r="97" spans="1:14" ht="15" thickBot="1">
      <c r="B97" s="39"/>
      <c r="C97" s="40"/>
      <c r="D97" s="40"/>
      <c r="E97" s="40"/>
      <c r="F97" s="40"/>
      <c r="G97" s="40"/>
      <c r="H97" s="40"/>
      <c r="I97" s="40"/>
      <c r="J97" s="40"/>
      <c r="K97" s="40"/>
      <c r="L97" s="40"/>
      <c r="M97" s="40"/>
      <c r="N97" s="41"/>
    </row>
    <row r="98" spans="1:14" ht="15" thickBot="1">
      <c r="A98" t="s">
        <v>2122</v>
      </c>
      <c r="B98" s="836" t="s">
        <v>1059</v>
      </c>
      <c r="C98" s="837"/>
      <c r="D98" s="837"/>
      <c r="E98" s="837"/>
      <c r="F98" s="837"/>
      <c r="G98" s="837"/>
      <c r="H98" s="837"/>
      <c r="I98" s="837"/>
      <c r="J98" s="837"/>
      <c r="K98" s="837"/>
      <c r="L98" s="837"/>
      <c r="M98" s="838"/>
      <c r="N98" s="196">
        <f>N88+N96</f>
        <v>61994042.701126114</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78" t="s">
        <v>2324</v>
      </c>
      <c r="C115" s="979"/>
      <c r="D115" s="979"/>
      <c r="E115" s="979"/>
      <c r="F115" s="979"/>
      <c r="G115" s="979"/>
      <c r="H115" s="979"/>
      <c r="I115" s="979"/>
      <c r="J115" s="979"/>
      <c r="K115" s="979"/>
      <c r="L115" s="979"/>
      <c r="M115" s="979"/>
      <c r="N115" s="980"/>
    </row>
    <row r="116" spans="2:14" ht="15" customHeight="1">
      <c r="B116" s="978"/>
      <c r="C116" s="979"/>
      <c r="D116" s="979"/>
      <c r="E116" s="979"/>
      <c r="F116" s="979"/>
      <c r="G116" s="979"/>
      <c r="H116" s="979"/>
      <c r="I116" s="979"/>
      <c r="J116" s="979"/>
      <c r="K116" s="979"/>
      <c r="L116" s="979"/>
      <c r="M116" s="979"/>
      <c r="N116" s="980"/>
    </row>
    <row r="117" spans="2:14" ht="30" customHeight="1">
      <c r="B117" s="981" t="s">
        <v>2325</v>
      </c>
      <c r="C117" s="982"/>
      <c r="D117" s="982"/>
      <c r="E117" s="982"/>
      <c r="F117" s="982"/>
      <c r="G117" s="982"/>
      <c r="H117" s="982"/>
      <c r="I117" s="982"/>
      <c r="J117" s="982"/>
      <c r="K117" s="982"/>
      <c r="L117" s="982"/>
      <c r="M117" s="982"/>
      <c r="N117" s="983"/>
    </row>
    <row r="118" spans="2:14">
      <c r="B118" s="981"/>
      <c r="C118" s="982"/>
      <c r="D118" s="982"/>
      <c r="E118" s="982"/>
      <c r="F118" s="982"/>
      <c r="G118" s="982"/>
      <c r="H118" s="982"/>
      <c r="I118" s="982"/>
      <c r="J118" s="982"/>
      <c r="K118" s="982"/>
      <c r="L118" s="982"/>
      <c r="M118" s="982"/>
      <c r="N118" s="983"/>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84"/>
      <c r="K128" s="984"/>
      <c r="L128" s="984"/>
      <c r="M128" s="984"/>
      <c r="N128" s="985"/>
    </row>
    <row r="129" spans="2:14" ht="15" thickBot="1">
      <c r="B129" s="428" t="s">
        <v>2327</v>
      </c>
      <c r="C129" s="429"/>
      <c r="D129" s="429"/>
      <c r="E129" s="268"/>
      <c r="F129" s="268"/>
      <c r="G129" s="268"/>
      <c r="H129" s="268"/>
      <c r="I129" s="268"/>
      <c r="J129" s="986"/>
      <c r="K129" s="986"/>
      <c r="L129" s="986"/>
      <c r="M129" s="986"/>
      <c r="N129" s="98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326</v>
      </c>
      <c r="B36" s="849" t="str">
        <f>VLOOKUP(A36,EQUIPOS!A6:D154,3,FALSE)</f>
        <v>Sensor de Impacto para prueba de integridad tipo</v>
      </c>
      <c r="C36" s="850"/>
      <c r="D36" s="850"/>
      <c r="E36" s="850"/>
      <c r="F36" s="850"/>
      <c r="G36" s="850"/>
      <c r="H36" s="851"/>
      <c r="I36" s="276"/>
      <c r="J36" s="277"/>
      <c r="K36" s="278">
        <f>VLOOKUP(A36,EQUIPOS!A6:D163,4,FALSE)</f>
        <v>148588</v>
      </c>
      <c r="L36" s="279"/>
      <c r="M36" s="345">
        <v>1</v>
      </c>
      <c r="N36" s="281">
        <f>K36/M36</f>
        <v>148588</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148588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1946758.4055133341</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2095346.4055133341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419069.28110266686</v>
      </c>
      <c r="M84" s="871"/>
      <c r="N84" s="57"/>
    </row>
    <row r="85" spans="1:14">
      <c r="B85" s="95" t="s">
        <v>1057</v>
      </c>
      <c r="C85" s="96"/>
      <c r="D85" s="96"/>
      <c r="E85" s="96"/>
      <c r="F85" s="96"/>
      <c r="G85" s="96"/>
      <c r="H85" s="96"/>
      <c r="I85" s="93"/>
      <c r="J85" s="94"/>
      <c r="K85" s="313">
        <v>0.05</v>
      </c>
      <c r="L85" s="870">
        <f>N79*K85</f>
        <v>104767.32027566672</v>
      </c>
      <c r="M85" s="871"/>
      <c r="N85" s="57"/>
    </row>
    <row r="86" spans="1:14" ht="15" thickBot="1">
      <c r="B86" s="97" t="s">
        <v>1058</v>
      </c>
      <c r="C86" s="98"/>
      <c r="D86" s="98"/>
      <c r="E86" s="98"/>
      <c r="F86" s="98"/>
      <c r="G86" s="98"/>
      <c r="H86" s="98"/>
      <c r="I86" s="99"/>
      <c r="J86" s="100"/>
      <c r="K86" s="314">
        <v>0.05</v>
      </c>
      <c r="L86" s="872">
        <f>N79*K86</f>
        <v>104767.32027566672</v>
      </c>
      <c r="M86" s="873"/>
      <c r="N86" s="57"/>
    </row>
    <row r="87" spans="1:14" ht="15" thickBot="1">
      <c r="B87" s="836" t="s">
        <v>1037</v>
      </c>
      <c r="C87" s="837"/>
      <c r="D87" s="837"/>
      <c r="E87" s="837"/>
      <c r="F87" s="837"/>
      <c r="G87" s="837"/>
      <c r="H87" s="837"/>
      <c r="I87" s="837"/>
      <c r="J87" s="837"/>
      <c r="K87" s="837"/>
      <c r="L87" s="837"/>
      <c r="M87" s="838"/>
      <c r="N87" s="58">
        <f>L84+L85+L86</f>
        <v>628603.9216540003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2723950.3271673345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320</v>
      </c>
      <c r="B36" s="849" t="str">
        <f>VLOOKUP(A36,EQUIPOS!A6:D154,3,FALSE)</f>
        <v>Retroexcavadora sobre llantas, motor 62HP, Profundidad de excavación de 5.41 metros.</v>
      </c>
      <c r="C36" s="850"/>
      <c r="D36" s="850"/>
      <c r="E36" s="850"/>
      <c r="F36" s="850"/>
      <c r="G36" s="850"/>
      <c r="H36" s="851"/>
      <c r="I36" s="276"/>
      <c r="J36" s="277"/>
      <c r="K36" s="278">
        <f>VLOOKUP(A36,EQUIPOS!A6:D163,4,FALSE)</f>
        <v>125000</v>
      </c>
      <c r="L36" s="279"/>
      <c r="M36" s="345">
        <v>10</v>
      </c>
      <c r="N36" s="281">
        <f>K36/M36</f>
        <v>12500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319.17003253812504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12819.170032538124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34800</v>
      </c>
      <c r="N48" s="281">
        <f>K48*M48</f>
        <v>17013.333333333336</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26000</v>
      </c>
      <c r="N49" s="281">
        <f>K49*M49</f>
        <v>34666.666666666664</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4500</v>
      </c>
      <c r="N50" s="281">
        <f>K50*M50</f>
        <v>6750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58430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3191.70032538125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74440.870357919368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14888.174071583875</v>
      </c>
      <c r="M84" s="871"/>
      <c r="N84" s="57"/>
    </row>
    <row r="85" spans="1:14">
      <c r="B85" s="95" t="s">
        <v>1057</v>
      </c>
      <c r="C85" s="96"/>
      <c r="D85" s="96"/>
      <c r="E85" s="96"/>
      <c r="F85" s="96"/>
      <c r="G85" s="96"/>
      <c r="H85" s="96"/>
      <c r="I85" s="93"/>
      <c r="J85" s="94"/>
      <c r="K85" s="313">
        <v>0.05</v>
      </c>
      <c r="L85" s="870">
        <f>N79*K85</f>
        <v>3722.0435178959688</v>
      </c>
      <c r="M85" s="871"/>
      <c r="N85" s="57"/>
    </row>
    <row r="86" spans="1:14" ht="15" thickBot="1">
      <c r="B86" s="97" t="s">
        <v>1058</v>
      </c>
      <c r="C86" s="98"/>
      <c r="D86" s="98"/>
      <c r="E86" s="98"/>
      <c r="F86" s="98"/>
      <c r="G86" s="98"/>
      <c r="H86" s="98"/>
      <c r="I86" s="99"/>
      <c r="J86" s="100"/>
      <c r="K86" s="314">
        <v>0.05</v>
      </c>
      <c r="L86" s="872">
        <f>N79*K86</f>
        <v>3722.0435178959688</v>
      </c>
      <c r="M86" s="873"/>
      <c r="N86" s="57"/>
    </row>
    <row r="87" spans="1:14" ht="15" thickBot="1">
      <c r="B87" s="836" t="s">
        <v>1037</v>
      </c>
      <c r="C87" s="837"/>
      <c r="D87" s="837"/>
      <c r="E87" s="837"/>
      <c r="F87" s="837"/>
      <c r="G87" s="837"/>
      <c r="H87" s="837"/>
      <c r="I87" s="837"/>
      <c r="J87" s="837"/>
      <c r="K87" s="837"/>
      <c r="L87" s="837"/>
      <c r="M87" s="838"/>
      <c r="N87" s="58">
        <f>L84+L85+L86</f>
        <v>22332.261107375809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96773.131465295184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ht="27"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204</v>
      </c>
      <c r="B36" s="849" t="str">
        <f>VLOOKUP(A36,EQUIPOS!A6:D154,3,FALSE)</f>
        <v xml:space="preserve">Equipo de soldadura 250 AMP
</v>
      </c>
      <c r="C36" s="850"/>
      <c r="D36" s="850"/>
      <c r="E36" s="850"/>
      <c r="F36" s="850"/>
      <c r="G36" s="850"/>
      <c r="H36" s="851"/>
      <c r="I36" s="276"/>
      <c r="J36" s="277"/>
      <c r="K36" s="278">
        <f>VLOOKUP(A36,EQUIPOS!A6:D163,4,FALSE)</f>
        <v>8887.6</v>
      </c>
      <c r="L36" s="279"/>
      <c r="M36" s="345">
        <v>10</v>
      </c>
      <c r="N36" s="281">
        <f>K36/M36</f>
        <v>888.76</v>
      </c>
    </row>
    <row r="37" spans="1:14">
      <c r="A37" s="119" t="s">
        <v>320</v>
      </c>
      <c r="B37" s="849" t="str">
        <f>VLOOKUP(A37,EQUIPOS!A7:D154,3,FALSE)</f>
        <v>Retroexcavadora sobre llantas, motor 62HP, Profundidad de excavación de 5.41 metros.</v>
      </c>
      <c r="C37" s="850"/>
      <c r="D37" s="850"/>
      <c r="E37" s="850"/>
      <c r="F37" s="850"/>
      <c r="G37" s="850"/>
      <c r="H37" s="851"/>
      <c r="I37" s="430"/>
      <c r="J37" s="431"/>
      <c r="K37" s="278">
        <f>VLOOKUP(A37,EQUIPOS!A7:D164,4,FALSE)</f>
        <v>125000</v>
      </c>
      <c r="L37" s="344"/>
      <c r="M37" s="345">
        <v>10</v>
      </c>
      <c r="N37" s="281">
        <f>K37/M37</f>
        <v>12500</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383.00403904575001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13771.764039045751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8590</v>
      </c>
      <c r="N48" s="281">
        <f>K48*M48</f>
        <v>283.47000000000003</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114600</v>
      </c>
      <c r="N49" s="281">
        <f>K49*M49</f>
        <v>343800</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1230</v>
      </c>
      <c r="N50" s="281">
        <f>K50*M50</f>
        <v>12300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356383.47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3830.0403904574996</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373985.27442950319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74797.054885900638</v>
      </c>
      <c r="M84" s="871"/>
      <c r="N84" s="57"/>
    </row>
    <row r="85" spans="1:14">
      <c r="B85" s="95" t="s">
        <v>1057</v>
      </c>
      <c r="C85" s="96"/>
      <c r="D85" s="96"/>
      <c r="E85" s="96"/>
      <c r="F85" s="96"/>
      <c r="G85" s="96"/>
      <c r="H85" s="96"/>
      <c r="I85" s="93"/>
      <c r="J85" s="94"/>
      <c r="K85" s="313">
        <v>0.05</v>
      </c>
      <c r="L85" s="870">
        <f>N79*K85</f>
        <v>18699.263721475159</v>
      </c>
      <c r="M85" s="871"/>
      <c r="N85" s="57"/>
    </row>
    <row r="86" spans="1:14" ht="15" thickBot="1">
      <c r="B86" s="97" t="s">
        <v>1058</v>
      </c>
      <c r="C86" s="98"/>
      <c r="D86" s="98"/>
      <c r="E86" s="98"/>
      <c r="F86" s="98"/>
      <c r="G86" s="98"/>
      <c r="H86" s="98"/>
      <c r="I86" s="99"/>
      <c r="J86" s="100"/>
      <c r="K86" s="314">
        <v>0.05</v>
      </c>
      <c r="L86" s="872">
        <f>N79*K86</f>
        <v>18699.263721475159</v>
      </c>
      <c r="M86" s="873"/>
      <c r="N86" s="57"/>
    </row>
    <row r="87" spans="1:14" ht="15" thickBot="1">
      <c r="B87" s="836" t="s">
        <v>1037</v>
      </c>
      <c r="C87" s="837"/>
      <c r="D87" s="837"/>
      <c r="E87" s="837"/>
      <c r="F87" s="837"/>
      <c r="G87" s="837"/>
      <c r="H87" s="837"/>
      <c r="I87" s="837"/>
      <c r="J87" s="837"/>
      <c r="K87" s="837"/>
      <c r="L87" s="837"/>
      <c r="M87" s="838"/>
      <c r="N87" s="58">
        <f>L84+L85+L86</f>
        <v>112195.58232885096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486180.85675835412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25"/>
      <c r="C1" s="937"/>
      <c r="D1" s="938"/>
      <c r="E1" s="938"/>
      <c r="F1" s="938"/>
      <c r="G1" s="938"/>
      <c r="H1" s="938"/>
      <c r="I1" s="938"/>
      <c r="J1" s="939"/>
      <c r="K1" s="940" t="s">
        <v>1017</v>
      </c>
      <c r="L1" s="942" t="s">
        <v>2304</v>
      </c>
      <c r="M1" s="943"/>
      <c r="N1" s="944"/>
    </row>
    <row r="2" spans="2:14" ht="22.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282</v>
      </c>
      <c r="B36" s="849" t="str">
        <f>VLOOKUP(A36,EQUIPOS!A6:D154,3,FALSE)</f>
        <v>Piloteadora potencia 250KW, RPM 1800, fuerza elevadora 200KN</v>
      </c>
      <c r="C36" s="850"/>
      <c r="D36" s="850"/>
      <c r="E36" s="850"/>
      <c r="F36" s="850"/>
      <c r="G36" s="850"/>
      <c r="H36" s="851"/>
      <c r="I36" s="276"/>
      <c r="J36" s="277"/>
      <c r="K36" s="278">
        <f>VLOOKUP(A36,EQUIPOS!A6:D163,4,FALSE)</f>
        <v>612648</v>
      </c>
      <c r="L36" s="279"/>
      <c r="M36" s="345">
        <v>2</v>
      </c>
      <c r="N36" s="281">
        <f>K36/M36</f>
        <v>306324</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4468.3804555337501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310792.38045553374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3308</v>
      </c>
      <c r="N48" s="281">
        <f>K48*M48</f>
        <v>92624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464700</v>
      </c>
      <c r="N49" s="281">
        <f>K49*M49</f>
        <v>162645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18520</v>
      </c>
      <c r="N50" s="281">
        <f>K50*M50</f>
        <v>55560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310829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40">
        <f>VLOOKUP(A60,TRANSPORTE!A2:D117,4,FALSE)</f>
        <v>1400</v>
      </c>
      <c r="M60" s="841"/>
      <c r="N60" s="296">
        <f>K60*L60</f>
        <v>489.99999999999994</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489.99999999999994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44683.804555337498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666795.18501087127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133359.03700217427</v>
      </c>
      <c r="M84" s="871"/>
      <c r="N84" s="57"/>
    </row>
    <row r="85" spans="1:14">
      <c r="B85" s="95" t="s">
        <v>1057</v>
      </c>
      <c r="C85" s="96"/>
      <c r="D85" s="96"/>
      <c r="E85" s="96"/>
      <c r="F85" s="96"/>
      <c r="G85" s="96"/>
      <c r="H85" s="96"/>
      <c r="I85" s="93"/>
      <c r="J85" s="94"/>
      <c r="K85" s="313">
        <v>0.05</v>
      </c>
      <c r="L85" s="870">
        <f>N79*K85</f>
        <v>33339.759250543568</v>
      </c>
      <c r="M85" s="871"/>
      <c r="N85" s="57"/>
    </row>
    <row r="86" spans="1:14" ht="15" thickBot="1">
      <c r="B86" s="97" t="s">
        <v>1058</v>
      </c>
      <c r="C86" s="98"/>
      <c r="D86" s="98"/>
      <c r="E86" s="98"/>
      <c r="F86" s="98"/>
      <c r="G86" s="98"/>
      <c r="H86" s="98"/>
      <c r="I86" s="99"/>
      <c r="J86" s="100"/>
      <c r="K86" s="314">
        <v>0.05</v>
      </c>
      <c r="L86" s="872">
        <f>N79*K86</f>
        <v>33339.759250543568</v>
      </c>
      <c r="M86" s="873"/>
      <c r="N86" s="57"/>
    </row>
    <row r="87" spans="1:14" ht="15" thickBot="1">
      <c r="B87" s="836" t="s">
        <v>1037</v>
      </c>
      <c r="C87" s="837"/>
      <c r="D87" s="837"/>
      <c r="E87" s="837"/>
      <c r="F87" s="837"/>
      <c r="G87" s="837"/>
      <c r="H87" s="837"/>
      <c r="I87" s="837"/>
      <c r="J87" s="837"/>
      <c r="K87" s="837"/>
      <c r="L87" s="837"/>
      <c r="M87" s="838"/>
      <c r="N87" s="58">
        <f>L84+L85+L86</f>
        <v>200038.55550326142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866833.74051413266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282</v>
      </c>
      <c r="B36" s="849" t="str">
        <f>VLOOKUP(A36,EQUIPOS!A6:D154,3,FALSE)</f>
        <v>Piloteadora potencia 250KW, RPM 1800, fuerza elevadora 200KN</v>
      </c>
      <c r="C36" s="850"/>
      <c r="D36" s="850"/>
      <c r="E36" s="850"/>
      <c r="F36" s="850"/>
      <c r="G36" s="850"/>
      <c r="H36" s="851"/>
      <c r="I36" s="276"/>
      <c r="J36" s="277"/>
      <c r="K36" s="278">
        <f>VLOOKUP(A36,EQUIPOS!A6:D163,4,FALSE)</f>
        <v>612648</v>
      </c>
      <c r="L36" s="279"/>
      <c r="M36" s="345">
        <v>2</v>
      </c>
      <c r="N36" s="281">
        <f>K36/M36</f>
        <v>306324</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4468.3804555337501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310792.38045553374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3308</v>
      </c>
      <c r="N48" s="281">
        <f>K48*M48</f>
        <v>92624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490300</v>
      </c>
      <c r="N49" s="281">
        <f>K49*M49</f>
        <v>171605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18520</v>
      </c>
      <c r="N50" s="281">
        <f>K50*M50</f>
        <v>37040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301269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40">
        <f>VLOOKUP(A60,TRANSPORTE!A2:D117,4,FALSE)</f>
        <v>1400</v>
      </c>
      <c r="M60" s="841"/>
      <c r="N60" s="296">
        <f>K60*L60</f>
        <v>489.99999999999994</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489.99999999999994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44683.804555337498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657235.18501087127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131447.03700217427</v>
      </c>
      <c r="M84" s="871"/>
      <c r="N84" s="57"/>
    </row>
    <row r="85" spans="1:14">
      <c r="B85" s="95" t="s">
        <v>1057</v>
      </c>
      <c r="C85" s="96"/>
      <c r="D85" s="96"/>
      <c r="E85" s="96"/>
      <c r="F85" s="96"/>
      <c r="G85" s="96"/>
      <c r="H85" s="96"/>
      <c r="I85" s="93"/>
      <c r="J85" s="94"/>
      <c r="K85" s="313">
        <v>0.05</v>
      </c>
      <c r="L85" s="870">
        <f>N79*K85</f>
        <v>32861.759250543568</v>
      </c>
      <c r="M85" s="871"/>
      <c r="N85" s="57"/>
    </row>
    <row r="86" spans="1:14" ht="15" thickBot="1">
      <c r="B86" s="97" t="s">
        <v>1058</v>
      </c>
      <c r="C86" s="98"/>
      <c r="D86" s="98"/>
      <c r="E86" s="98"/>
      <c r="F86" s="98"/>
      <c r="G86" s="98"/>
      <c r="H86" s="98"/>
      <c r="I86" s="99"/>
      <c r="J86" s="100"/>
      <c r="K86" s="314">
        <v>0.05</v>
      </c>
      <c r="L86" s="872">
        <f>N79*K86</f>
        <v>32861.759250543568</v>
      </c>
      <c r="M86" s="873"/>
      <c r="N86" s="57"/>
    </row>
    <row r="87" spans="1:14" ht="15" thickBot="1">
      <c r="B87" s="836" t="s">
        <v>1037</v>
      </c>
      <c r="C87" s="837"/>
      <c r="D87" s="837"/>
      <c r="E87" s="837"/>
      <c r="F87" s="837"/>
      <c r="G87" s="837"/>
      <c r="H87" s="837"/>
      <c r="I87" s="837"/>
      <c r="J87" s="837"/>
      <c r="K87" s="837"/>
      <c r="L87" s="837"/>
      <c r="M87" s="838"/>
      <c r="N87" s="58">
        <f>L84+L85+L86</f>
        <v>197170.55550326142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854405.74051413266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195</v>
      </c>
      <c r="B36" s="849" t="str">
        <f>VLOOKUP(A36,EQUIPOS!A6:D154,3,FALSE)</f>
        <v xml:space="preserve">Equipo de oxicorte, Capacidad de corte: hasta 6´´ (152mm) </v>
      </c>
      <c r="C36" s="850"/>
      <c r="D36" s="850"/>
      <c r="E36" s="850"/>
      <c r="F36" s="850"/>
      <c r="G36" s="850"/>
      <c r="H36" s="851"/>
      <c r="I36" s="276"/>
      <c r="J36" s="277"/>
      <c r="K36" s="278">
        <f>VLOOKUP(A36,EQUIPOS!A6:D163,4,FALSE)</f>
        <v>3850</v>
      </c>
      <c r="L36" s="279"/>
      <c r="M36" s="345">
        <v>1.1299999999999999</v>
      </c>
      <c r="N36" s="281">
        <f>K36/M36</f>
        <v>3407.0796460176994</v>
      </c>
    </row>
    <row r="37" spans="1:14">
      <c r="A37" s="119" t="s">
        <v>332</v>
      </c>
      <c r="B37" s="849" t="str">
        <f>VLOOKUP(A37,EQUIPOS!A7:D154,3,FALSE)</f>
        <v xml:space="preserve">Taladro de 1/2´´, pulidora, lijadora y circular
</v>
      </c>
      <c r="C37" s="850"/>
      <c r="D37" s="850"/>
      <c r="E37" s="850"/>
      <c r="F37" s="850"/>
      <c r="G37" s="850"/>
      <c r="H37" s="851"/>
      <c r="I37" s="430"/>
      <c r="J37" s="431"/>
      <c r="K37" s="278">
        <f>VLOOKUP(A37,EQUIPOS!A7:D164,4,FALSE)</f>
        <v>6693.75</v>
      </c>
      <c r="L37" s="344"/>
      <c r="M37" s="345">
        <v>0.53</v>
      </c>
      <c r="N37" s="281">
        <f>K37/M37</f>
        <v>12629.716981132075</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2553.3602603050003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18590.156887454774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70100</v>
      </c>
      <c r="N48" s="281">
        <f>K48*M48</f>
        <v>1402</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10000</v>
      </c>
      <c r="N49" s="281">
        <f>K49*M49</f>
        <v>5000</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78000</v>
      </c>
      <c r="N50" s="281">
        <f>K50*M50</f>
        <v>6240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12642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25533.60260305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56765.759490504774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11353.151898100956</v>
      </c>
      <c r="M84" s="871"/>
      <c r="N84" s="57"/>
    </row>
    <row r="85" spans="1:14">
      <c r="B85" s="95" t="s">
        <v>1057</v>
      </c>
      <c r="C85" s="96"/>
      <c r="D85" s="96"/>
      <c r="E85" s="96"/>
      <c r="F85" s="96"/>
      <c r="G85" s="96"/>
      <c r="H85" s="96"/>
      <c r="I85" s="93"/>
      <c r="J85" s="94"/>
      <c r="K85" s="313">
        <v>0.05</v>
      </c>
      <c r="L85" s="870">
        <f>N79*K85</f>
        <v>2838.287974525239</v>
      </c>
      <c r="M85" s="871"/>
      <c r="N85" s="57"/>
    </row>
    <row r="86" spans="1:14" ht="15" thickBot="1">
      <c r="B86" s="97" t="s">
        <v>1058</v>
      </c>
      <c r="C86" s="98"/>
      <c r="D86" s="98"/>
      <c r="E86" s="98"/>
      <c r="F86" s="98"/>
      <c r="G86" s="98"/>
      <c r="H86" s="98"/>
      <c r="I86" s="99"/>
      <c r="J86" s="100"/>
      <c r="K86" s="314">
        <v>0.05</v>
      </c>
      <c r="L86" s="872">
        <f>N79*K86</f>
        <v>2838.287974525239</v>
      </c>
      <c r="M86" s="873"/>
      <c r="N86" s="57"/>
    </row>
    <row r="87" spans="1:14" ht="15" thickBot="1">
      <c r="B87" s="836" t="s">
        <v>1037</v>
      </c>
      <c r="C87" s="837"/>
      <c r="D87" s="837"/>
      <c r="E87" s="837"/>
      <c r="F87" s="837"/>
      <c r="G87" s="837"/>
      <c r="H87" s="837"/>
      <c r="I87" s="837"/>
      <c r="J87" s="837"/>
      <c r="K87" s="837"/>
      <c r="L87" s="837"/>
      <c r="M87" s="838"/>
      <c r="N87" s="58">
        <f>L84+L85+L86</f>
        <v>17029.727847151433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73795.487337656203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7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123</v>
      </c>
      <c r="B36" s="849" t="str">
        <f>VLOOKUP(A36,EQUIPOS!A6:D154,3,FALSE)</f>
        <v>Bomba de inyección de lechada</v>
      </c>
      <c r="C36" s="850"/>
      <c r="D36" s="850"/>
      <c r="E36" s="850"/>
      <c r="F36" s="850"/>
      <c r="G36" s="850"/>
      <c r="H36" s="851"/>
      <c r="I36" s="276"/>
      <c r="J36" s="277"/>
      <c r="K36" s="278">
        <f>VLOOKUP(A36,EQUIPOS!A6:D163,4,FALSE)</f>
        <v>20000</v>
      </c>
      <c r="L36" s="279"/>
      <c r="M36" s="345">
        <v>12</v>
      </c>
      <c r="N36" s="281">
        <f t="shared" ref="N36:N42" si="0">K36/M36</f>
        <v>1666.6666666666667</v>
      </c>
    </row>
    <row r="37" spans="1:14">
      <c r="A37" s="119" t="s">
        <v>288</v>
      </c>
      <c r="B37" s="849" t="str">
        <f>VLOOKUP(A37,EQUIPOS!A7:D154,3,FALSE)</f>
        <v xml:space="preserve">Planta eléctrica </v>
      </c>
      <c r="C37" s="850"/>
      <c r="D37" s="850"/>
      <c r="E37" s="850"/>
      <c r="F37" s="850"/>
      <c r="G37" s="850"/>
      <c r="H37" s="851"/>
      <c r="I37" s="276"/>
      <c r="J37" s="277"/>
      <c r="K37" s="278">
        <f>VLOOKUP(A37,EQUIPOS!A7:D164,4,FALSE)</f>
        <v>20000</v>
      </c>
      <c r="L37" s="279"/>
      <c r="M37" s="345">
        <v>1.3</v>
      </c>
      <c r="N37" s="281">
        <f t="shared" si="0"/>
        <v>15384.615384615385</v>
      </c>
    </row>
    <row r="38" spans="1:14">
      <c r="A38" s="119" t="s">
        <v>125</v>
      </c>
      <c r="B38" s="849" t="str">
        <f>VLOOKUP(A38,EQUIPOS!A8:D154,3,FALSE)</f>
        <v>Bomba para gato de tensionamiento</v>
      </c>
      <c r="C38" s="850"/>
      <c r="D38" s="850"/>
      <c r="E38" s="850"/>
      <c r="F38" s="850"/>
      <c r="G38" s="850"/>
      <c r="H38" s="851"/>
      <c r="I38" s="276"/>
      <c r="J38" s="277"/>
      <c r="K38" s="278">
        <f>VLOOKUP(A38,EQUIPOS!A8:D165,4,FALSE)</f>
        <v>55000</v>
      </c>
      <c r="L38" s="279"/>
      <c r="M38" s="345">
        <v>12</v>
      </c>
      <c r="N38" s="281">
        <f t="shared" si="0"/>
        <v>4583.333333333333</v>
      </c>
    </row>
    <row r="39" spans="1:14">
      <c r="A39" s="119" t="s">
        <v>180</v>
      </c>
      <c r="B39" s="849" t="str">
        <f>VLOOKUP(A39,EQUIPOS!A9:D154,3,FALSE)</f>
        <v>Compresor 120 HP, con martillo.</v>
      </c>
      <c r="C39" s="850"/>
      <c r="D39" s="850"/>
      <c r="E39" s="850"/>
      <c r="F39" s="850"/>
      <c r="G39" s="850"/>
      <c r="H39" s="851"/>
      <c r="I39" s="276"/>
      <c r="J39" s="277"/>
      <c r="K39" s="278">
        <f>VLOOKUP(A39,EQUIPOS!A9:D166,4,FALSE)</f>
        <v>65000</v>
      </c>
      <c r="L39" s="279"/>
      <c r="M39" s="345">
        <v>1.3</v>
      </c>
      <c r="N39" s="281">
        <f t="shared" si="0"/>
        <v>50000</v>
      </c>
    </row>
    <row r="40" spans="1:14">
      <c r="A40" s="119" t="s">
        <v>197</v>
      </c>
      <c r="B40" s="849" t="str">
        <f>VLOOKUP(A40,EQUIPOS!A10:D154,3,FALSE)</f>
        <v>Equipo de perforación (TRACKDRILL), potencia 40 HP, 2100 golpes / minuto</v>
      </c>
      <c r="C40" s="850"/>
      <c r="D40" s="850"/>
      <c r="E40" s="850"/>
      <c r="F40" s="850"/>
      <c r="G40" s="850"/>
      <c r="H40" s="851"/>
      <c r="I40" s="276"/>
      <c r="J40" s="277"/>
      <c r="K40" s="278">
        <f>VLOOKUP(A40,EQUIPOS!A10:D167,4,FALSE)</f>
        <v>143024</v>
      </c>
      <c r="L40" s="279"/>
      <c r="M40" s="345">
        <v>1.3</v>
      </c>
      <c r="N40" s="281">
        <f t="shared" si="0"/>
        <v>110018.46153846153</v>
      </c>
    </row>
    <row r="41" spans="1:14">
      <c r="A41" s="119" t="s">
        <v>195</v>
      </c>
      <c r="B41" s="849" t="str">
        <f>VLOOKUP(A41,EQUIPOS!A11:D155,3,FALSE)</f>
        <v xml:space="preserve">Equipo de oxicorte, Capacidad de corte: hasta 6´´ (152mm) </v>
      </c>
      <c r="C41" s="850"/>
      <c r="D41" s="850"/>
      <c r="E41" s="850"/>
      <c r="F41" s="850"/>
      <c r="G41" s="850"/>
      <c r="H41" s="851"/>
      <c r="I41" s="276"/>
      <c r="J41" s="277"/>
      <c r="K41" s="278">
        <f>VLOOKUP(A41,EQUIPOS!A11:D168,4,FALSE)</f>
        <v>3850</v>
      </c>
      <c r="L41" s="279"/>
      <c r="M41" s="345">
        <v>15</v>
      </c>
      <c r="N41" s="281">
        <f t="shared" si="0"/>
        <v>256.66666666666669</v>
      </c>
    </row>
    <row r="42" spans="1:14">
      <c r="A42" s="119" t="s">
        <v>240</v>
      </c>
      <c r="B42" s="849" t="str">
        <f>VLOOKUP(A42,EQUIPOS!A12:D156,3,FALSE)</f>
        <v>Gato para tensionamiento, fuerza Max 200 ton, área de tensión 314 cm2.</v>
      </c>
      <c r="C42" s="850"/>
      <c r="D42" s="850"/>
      <c r="E42" s="850"/>
      <c r="F42" s="850"/>
      <c r="G42" s="850"/>
      <c r="H42" s="851"/>
      <c r="I42" s="276"/>
      <c r="J42" s="277"/>
      <c r="K42" s="278">
        <f>VLOOKUP(A42,EQUIPOS!A12:D169,4,FALSE)</f>
        <v>163937.20000000001</v>
      </c>
      <c r="L42" s="279"/>
      <c r="M42" s="345">
        <v>12</v>
      </c>
      <c r="N42" s="281">
        <f t="shared" si="0"/>
        <v>13661.433333333334</v>
      </c>
    </row>
    <row r="43" spans="1:14">
      <c r="A43" s="119"/>
      <c r="B43" s="849"/>
      <c r="C43" s="850"/>
      <c r="D43" s="850"/>
      <c r="E43" s="850"/>
      <c r="F43" s="850"/>
      <c r="G43" s="850"/>
      <c r="H43" s="851"/>
      <c r="I43" s="430"/>
      <c r="J43" s="431"/>
      <c r="K43" s="278"/>
      <c r="L43" s="344"/>
      <c r="M43" s="345"/>
      <c r="N43" s="281"/>
    </row>
    <row r="44" spans="1:14">
      <c r="A44" s="119"/>
      <c r="B44" s="849"/>
      <c r="C44" s="850"/>
      <c r="D44" s="850"/>
      <c r="E44" s="850"/>
      <c r="F44" s="850"/>
      <c r="G44" s="850"/>
      <c r="H44" s="851"/>
      <c r="I44" s="337"/>
      <c r="J44" s="339"/>
      <c r="K44" s="278"/>
      <c r="L44" s="432"/>
      <c r="M44" s="433"/>
      <c r="N44" s="281"/>
    </row>
    <row r="45" spans="1:14">
      <c r="B45" s="849"/>
      <c r="C45" s="850"/>
      <c r="D45" s="850"/>
      <c r="E45" s="850"/>
      <c r="F45" s="850"/>
      <c r="G45" s="850"/>
      <c r="H45" s="851"/>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49"/>
      <c r="C48" s="850"/>
      <c r="D48" s="850"/>
      <c r="E48" s="850"/>
      <c r="F48" s="850"/>
      <c r="G48" s="850"/>
      <c r="H48" s="851"/>
      <c r="I48" s="858"/>
      <c r="J48" s="859"/>
      <c r="K48" s="47"/>
      <c r="L48" s="860"/>
      <c r="M48" s="861"/>
      <c r="N48" s="111"/>
    </row>
    <row r="49" spans="1:14" ht="15" thickBot="1">
      <c r="B49" s="836" t="s">
        <v>1037</v>
      </c>
      <c r="C49" s="837"/>
      <c r="D49" s="837"/>
      <c r="E49" s="837"/>
      <c r="F49" s="837"/>
      <c r="G49" s="837"/>
      <c r="H49" s="837"/>
      <c r="I49" s="837"/>
      <c r="J49" s="837"/>
      <c r="K49" s="837"/>
      <c r="L49" s="837"/>
      <c r="M49" s="838"/>
      <c r="N49" s="403">
        <f>SUM(N36:N48)</f>
        <v>199499.42347739229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7" t="s">
        <v>1028</v>
      </c>
      <c r="C53" s="828"/>
      <c r="D53" s="828"/>
      <c r="E53" s="828"/>
      <c r="F53" s="828"/>
      <c r="G53" s="828"/>
      <c r="H53" s="828"/>
      <c r="I53" s="829"/>
      <c r="J53" s="324" t="s">
        <v>1029</v>
      </c>
      <c r="K53" s="91" t="s">
        <v>1030</v>
      </c>
      <c r="L53" s="830" t="s">
        <v>1039</v>
      </c>
      <c r="M53" s="829"/>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5000</v>
      </c>
      <c r="N54" s="281">
        <f>K54*M54</f>
        <v>1000</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7150</v>
      </c>
      <c r="N55" s="281">
        <f t="shared" ref="N55:N67" si="1">K55*M55</f>
        <v>39539.5</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40943</v>
      </c>
      <c r="N56" s="281">
        <f t="shared" si="1"/>
        <v>327.54399999999998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43878</v>
      </c>
      <c r="N57" s="281">
        <f t="shared" si="1"/>
        <v>965.31599999999992</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3150</v>
      </c>
      <c r="N58" s="281">
        <f t="shared" si="1"/>
        <v>945</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1720</v>
      </c>
      <c r="N59" s="281">
        <f t="shared" si="1"/>
        <v>172</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12400</v>
      </c>
      <c r="N60" s="281">
        <f t="shared" si="1"/>
        <v>6200</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81800</v>
      </c>
      <c r="N61" s="281">
        <f t="shared" si="1"/>
        <v>8180</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1000</v>
      </c>
      <c r="N62" s="281">
        <f t="shared" si="1"/>
        <v>10000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15880</v>
      </c>
      <c r="N63" s="281">
        <f t="shared" si="1"/>
        <v>15880</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11600</v>
      </c>
      <c r="N64" s="281">
        <f t="shared" si="1"/>
        <v>5800</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7400</v>
      </c>
      <c r="N65" s="281">
        <f t="shared" si="1"/>
        <v>4070.0000000000005</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4500</v>
      </c>
      <c r="N66" s="281">
        <f t="shared" si="1"/>
        <v>225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5320</v>
      </c>
      <c r="N67" s="281">
        <f t="shared" si="1"/>
        <v>5320</v>
      </c>
    </row>
    <row r="68" spans="1:14" ht="15" thickBot="1">
      <c r="B68" s="49"/>
      <c r="C68" s="319"/>
      <c r="D68" s="319"/>
      <c r="E68" s="319"/>
      <c r="F68" s="319"/>
      <c r="G68" s="319"/>
      <c r="H68" s="319"/>
      <c r="I68" s="319"/>
      <c r="J68" s="444"/>
      <c r="K68" s="132"/>
      <c r="L68" s="334"/>
      <c r="M68" s="411"/>
      <c r="N68" s="281"/>
    </row>
    <row r="69" spans="1:14" ht="15" thickBot="1">
      <c r="B69" s="836" t="s">
        <v>1037</v>
      </c>
      <c r="C69" s="837"/>
      <c r="D69" s="837"/>
      <c r="E69" s="837"/>
      <c r="F69" s="837"/>
      <c r="G69" s="837"/>
      <c r="H69" s="837"/>
      <c r="I69" s="837"/>
      <c r="J69" s="837"/>
      <c r="K69" s="837"/>
      <c r="L69" s="837"/>
      <c r="M69" s="838"/>
      <c r="N69" s="403">
        <f>SUM(N54:N68)</f>
        <v>98624.36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39" t="s">
        <v>1045</v>
      </c>
      <c r="M73" s="812"/>
      <c r="N73" s="82" t="s">
        <v>1035</v>
      </c>
    </row>
    <row r="74" spans="1:14">
      <c r="B74" s="52"/>
      <c r="C74" s="326"/>
      <c r="D74" s="326"/>
      <c r="E74" s="326"/>
      <c r="F74" s="326"/>
      <c r="G74" s="326"/>
      <c r="H74" s="320"/>
      <c r="I74" s="288"/>
      <c r="J74" s="295"/>
      <c r="K74" s="288"/>
      <c r="L74" s="840"/>
      <c r="M74" s="841"/>
      <c r="N74" s="296"/>
    </row>
    <row r="75" spans="1:14">
      <c r="B75" s="52"/>
      <c r="C75" s="53"/>
      <c r="D75" s="53"/>
      <c r="E75" s="53"/>
      <c r="F75" s="53"/>
      <c r="G75" s="53"/>
      <c r="H75" s="320"/>
      <c r="I75" s="288"/>
      <c r="J75" s="295"/>
      <c r="K75" s="288"/>
      <c r="L75" s="840"/>
      <c r="M75" s="841"/>
      <c r="N75" s="296"/>
    </row>
    <row r="76" spans="1:14">
      <c r="B76" s="52"/>
      <c r="C76" s="53"/>
      <c r="D76" s="53"/>
      <c r="E76" s="53"/>
      <c r="F76" s="53"/>
      <c r="G76" s="53"/>
      <c r="H76" s="320"/>
      <c r="I76" s="288"/>
      <c r="J76" s="295"/>
      <c r="K76" s="288"/>
      <c r="L76" s="840"/>
      <c r="M76" s="841"/>
      <c r="N76" s="296"/>
    </row>
    <row r="77" spans="1:14">
      <c r="B77" s="52"/>
      <c r="C77" s="53"/>
      <c r="D77" s="53"/>
      <c r="E77" s="53"/>
      <c r="F77" s="53"/>
      <c r="G77" s="53"/>
      <c r="H77" s="320"/>
      <c r="I77" s="288"/>
      <c r="J77" s="295"/>
      <c r="K77" s="288"/>
      <c r="L77" s="840"/>
      <c r="M77" s="841"/>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25"/>
      <c r="M79" s="826"/>
      <c r="N79" s="133"/>
    </row>
    <row r="80" spans="1:14" ht="15" thickBot="1">
      <c r="B80" s="842" t="s">
        <v>1037</v>
      </c>
      <c r="C80" s="843"/>
      <c r="D80" s="843"/>
      <c r="E80" s="843"/>
      <c r="F80" s="843"/>
      <c r="G80" s="843"/>
      <c r="H80" s="843"/>
      <c r="I80" s="843"/>
      <c r="J80" s="843"/>
      <c r="K80" s="843"/>
      <c r="L80" s="843"/>
      <c r="M80" s="844"/>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62" t="s">
        <v>1047</v>
      </c>
      <c r="C84" s="863"/>
      <c r="D84" s="863"/>
      <c r="E84" s="863"/>
      <c r="F84" s="863"/>
      <c r="G84" s="863"/>
      <c r="H84" s="863"/>
      <c r="I84" s="79" t="s">
        <v>1048</v>
      </c>
      <c r="J84" s="81" t="s">
        <v>1494</v>
      </c>
      <c r="K84" s="80" t="s">
        <v>1050</v>
      </c>
      <c r="L84" s="864" t="s">
        <v>1034</v>
      </c>
      <c r="M84" s="865"/>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23"/>
      <c r="C90" s="824"/>
      <c r="D90" s="824"/>
      <c r="E90" s="824"/>
      <c r="F90" s="824"/>
      <c r="G90" s="824"/>
      <c r="H90" s="824"/>
      <c r="I90" s="132"/>
      <c r="J90" s="132"/>
      <c r="K90" s="132"/>
      <c r="L90" s="924"/>
      <c r="M90" s="924"/>
      <c r="N90" s="51"/>
    </row>
    <row r="91" spans="1:15" ht="15" thickBot="1">
      <c r="B91" s="842" t="s">
        <v>1037</v>
      </c>
      <c r="C91" s="843"/>
      <c r="D91" s="843"/>
      <c r="E91" s="843"/>
      <c r="F91" s="843"/>
      <c r="G91" s="843"/>
      <c r="H91" s="843"/>
      <c r="I91" s="843"/>
      <c r="J91" s="843"/>
      <c r="K91" s="843"/>
      <c r="L91" s="843"/>
      <c r="M91" s="844"/>
      <c r="N91" s="310">
        <f>SUM(N85:N90)</f>
        <v>39282.465543153841</v>
      </c>
    </row>
    <row r="92" spans="1:15" ht="15" thickBot="1">
      <c r="B92" s="39"/>
      <c r="C92" s="40"/>
      <c r="D92" s="40"/>
      <c r="E92" s="40"/>
      <c r="F92" s="40"/>
      <c r="G92" s="40"/>
      <c r="H92" s="40"/>
      <c r="I92" s="40"/>
      <c r="J92" s="40"/>
      <c r="K92" s="40"/>
      <c r="L92" s="40"/>
      <c r="M92" s="40"/>
      <c r="N92" s="41"/>
    </row>
    <row r="93" spans="1:15" ht="15" thickBot="1">
      <c r="B93" s="836" t="s">
        <v>1051</v>
      </c>
      <c r="C93" s="837"/>
      <c r="D93" s="837"/>
      <c r="E93" s="837"/>
      <c r="F93" s="837"/>
      <c r="G93" s="837"/>
      <c r="H93" s="837"/>
      <c r="I93" s="837"/>
      <c r="J93" s="837"/>
      <c r="K93" s="837"/>
      <c r="L93" s="837"/>
      <c r="M93" s="838"/>
      <c r="N93" s="105">
        <f>N49+N69+N80+N91</f>
        <v>337406.24902054609</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27" t="s">
        <v>1053</v>
      </c>
      <c r="C97" s="828"/>
      <c r="D97" s="828"/>
      <c r="E97" s="828"/>
      <c r="F97" s="828"/>
      <c r="G97" s="828"/>
      <c r="H97" s="828"/>
      <c r="I97" s="323"/>
      <c r="J97" s="343"/>
      <c r="K97" s="311" t="s">
        <v>1054</v>
      </c>
      <c r="L97" s="866" t="s">
        <v>1055</v>
      </c>
      <c r="M97" s="867"/>
      <c r="N97" s="312"/>
    </row>
    <row r="98" spans="1:14">
      <c r="B98" s="868" t="s">
        <v>1056</v>
      </c>
      <c r="C98" s="869"/>
      <c r="D98" s="869"/>
      <c r="E98" s="869"/>
      <c r="F98" s="869"/>
      <c r="G98" s="869"/>
      <c r="H98" s="869"/>
      <c r="I98" s="93"/>
      <c r="J98" s="94"/>
      <c r="K98" s="313">
        <v>0.2</v>
      </c>
      <c r="L98" s="870">
        <f>N93*K98</f>
        <v>67481.249804109219</v>
      </c>
      <c r="M98" s="871"/>
      <c r="N98" s="57"/>
    </row>
    <row r="99" spans="1:14">
      <c r="B99" s="95" t="s">
        <v>1057</v>
      </c>
      <c r="C99" s="96"/>
      <c r="D99" s="96"/>
      <c r="E99" s="96"/>
      <c r="F99" s="96"/>
      <c r="G99" s="96"/>
      <c r="H99" s="96"/>
      <c r="I99" s="93"/>
      <c r="J99" s="94"/>
      <c r="K99" s="313">
        <v>0.05</v>
      </c>
      <c r="L99" s="870">
        <f>N93*K99</f>
        <v>16870.312451027305</v>
      </c>
      <c r="M99" s="871"/>
      <c r="N99" s="57"/>
    </row>
    <row r="100" spans="1:14" ht="15" thickBot="1">
      <c r="B100" s="97" t="s">
        <v>1058</v>
      </c>
      <c r="C100" s="98"/>
      <c r="D100" s="98"/>
      <c r="E100" s="98"/>
      <c r="F100" s="98"/>
      <c r="G100" s="98"/>
      <c r="H100" s="98"/>
      <c r="I100" s="99"/>
      <c r="J100" s="100"/>
      <c r="K100" s="314">
        <v>0.05</v>
      </c>
      <c r="L100" s="872">
        <f>N93*K100</f>
        <v>16870.312451027305</v>
      </c>
      <c r="M100" s="873"/>
      <c r="N100" s="57"/>
    </row>
    <row r="101" spans="1:14" ht="15" thickBot="1">
      <c r="B101" s="836" t="s">
        <v>1037</v>
      </c>
      <c r="C101" s="837"/>
      <c r="D101" s="837"/>
      <c r="E101" s="837"/>
      <c r="F101" s="837"/>
      <c r="G101" s="837"/>
      <c r="H101" s="837"/>
      <c r="I101" s="837"/>
      <c r="J101" s="837"/>
      <c r="K101" s="837"/>
      <c r="L101" s="837"/>
      <c r="M101" s="838"/>
      <c r="N101" s="58">
        <f>L98+L99+L100</f>
        <v>101221.87470616383</v>
      </c>
    </row>
    <row r="102" spans="1:14" ht="15" thickBot="1">
      <c r="B102" s="39"/>
      <c r="C102" s="40"/>
      <c r="D102" s="40"/>
      <c r="E102" s="40"/>
      <c r="F102" s="40"/>
      <c r="G102" s="40"/>
      <c r="H102" s="40"/>
      <c r="I102" s="40"/>
      <c r="J102" s="40"/>
      <c r="K102" s="40"/>
      <c r="L102" s="40"/>
      <c r="M102" s="40"/>
      <c r="N102" s="41"/>
    </row>
    <row r="103" spans="1:14" ht="15" thickBot="1">
      <c r="A103" t="s">
        <v>2122</v>
      </c>
      <c r="B103" s="836" t="s">
        <v>1059</v>
      </c>
      <c r="C103" s="837"/>
      <c r="D103" s="837"/>
      <c r="E103" s="837"/>
      <c r="F103" s="837"/>
      <c r="G103" s="837"/>
      <c r="H103" s="837"/>
      <c r="I103" s="837"/>
      <c r="J103" s="837"/>
      <c r="K103" s="837"/>
      <c r="L103" s="837"/>
      <c r="M103" s="838"/>
      <c r="N103" s="196">
        <f>N93+N101</f>
        <v>438628.12372670992</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78" t="s">
        <v>2324</v>
      </c>
      <c r="C120" s="979"/>
      <c r="D120" s="979"/>
      <c r="E120" s="979"/>
      <c r="F120" s="979"/>
      <c r="G120" s="979"/>
      <c r="H120" s="979"/>
      <c r="I120" s="979"/>
      <c r="J120" s="979"/>
      <c r="K120" s="979"/>
      <c r="L120" s="979"/>
      <c r="M120" s="979"/>
      <c r="N120" s="980"/>
    </row>
    <row r="121" spans="2:14" ht="15" customHeight="1">
      <c r="B121" s="978"/>
      <c r="C121" s="979"/>
      <c r="D121" s="979"/>
      <c r="E121" s="979"/>
      <c r="F121" s="979"/>
      <c r="G121" s="979"/>
      <c r="H121" s="979"/>
      <c r="I121" s="979"/>
      <c r="J121" s="979"/>
      <c r="K121" s="979"/>
      <c r="L121" s="979"/>
      <c r="M121" s="979"/>
      <c r="N121" s="980"/>
    </row>
    <row r="122" spans="2:14" ht="30" customHeight="1">
      <c r="B122" s="981" t="s">
        <v>2325</v>
      </c>
      <c r="C122" s="982"/>
      <c r="D122" s="982"/>
      <c r="E122" s="982"/>
      <c r="F122" s="982"/>
      <c r="G122" s="982"/>
      <c r="H122" s="982"/>
      <c r="I122" s="982"/>
      <c r="J122" s="982"/>
      <c r="K122" s="982"/>
      <c r="L122" s="982"/>
      <c r="M122" s="982"/>
      <c r="N122" s="983"/>
    </row>
    <row r="123" spans="2:14">
      <c r="B123" s="981"/>
      <c r="C123" s="982"/>
      <c r="D123" s="982"/>
      <c r="E123" s="982"/>
      <c r="F123" s="982"/>
      <c r="G123" s="982"/>
      <c r="H123" s="982"/>
      <c r="I123" s="982"/>
      <c r="J123" s="982"/>
      <c r="K123" s="982"/>
      <c r="L123" s="982"/>
      <c r="M123" s="982"/>
      <c r="N123" s="983"/>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84"/>
      <c r="K133" s="984"/>
      <c r="L133" s="984"/>
      <c r="M133" s="984"/>
      <c r="N133" s="985"/>
    </row>
    <row r="134" spans="2:14" ht="15" thickBot="1">
      <c r="B134" s="428" t="s">
        <v>2327</v>
      </c>
      <c r="C134" s="429"/>
      <c r="D134" s="429"/>
      <c r="E134" s="268"/>
      <c r="F134" s="268"/>
      <c r="G134" s="268"/>
      <c r="H134" s="268"/>
      <c r="I134" s="268"/>
      <c r="J134" s="986"/>
      <c r="K134" s="986"/>
      <c r="L134" s="986"/>
      <c r="M134" s="986"/>
      <c r="N134" s="98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224</v>
      </c>
      <c r="B36" s="849" t="str">
        <f>VLOOKUP(A36,EQUIPOS!A6:D154,3,FALSE)</f>
        <v>Equipo de Medición (Deformimetros Eléctricos, Mecánicos, Celdas de Carga,  Etc.)</v>
      </c>
      <c r="C36" s="850"/>
      <c r="D36" s="850"/>
      <c r="E36" s="850"/>
      <c r="F36" s="850"/>
      <c r="G36" s="850"/>
      <c r="H36" s="851"/>
      <c r="I36" s="276"/>
      <c r="J36" s="277"/>
      <c r="K36" s="278">
        <f>VLOOKUP(A36,EQUIPOS!A6:D163,4,FALSE)</f>
        <v>207264</v>
      </c>
      <c r="L36" s="279"/>
      <c r="M36" s="345">
        <v>3.3333333330000001</v>
      </c>
      <c r="N36" s="281">
        <f>K36/M36</f>
        <v>62179.200006217921</v>
      </c>
    </row>
    <row r="37" spans="1:14">
      <c r="A37" s="119" t="s">
        <v>125</v>
      </c>
      <c r="B37" s="849" t="str">
        <f>VLOOKUP(A37,EQUIPOS!A7:D154,3,FALSE)</f>
        <v>Bomba para gato de tensionamiento</v>
      </c>
      <c r="C37" s="850"/>
      <c r="D37" s="850"/>
      <c r="E37" s="850"/>
      <c r="F37" s="850"/>
      <c r="G37" s="850"/>
      <c r="H37" s="851"/>
      <c r="I37" s="430"/>
      <c r="J37" s="431"/>
      <c r="K37" s="278">
        <f>VLOOKUP(A37,EQUIPOS!A7:D164,4,FALSE)</f>
        <v>55000</v>
      </c>
      <c r="L37" s="344"/>
      <c r="M37" s="345">
        <v>0.1</v>
      </c>
      <c r="N37" s="281">
        <f>K37/M37</f>
        <v>550000</v>
      </c>
    </row>
    <row r="38" spans="1:14">
      <c r="A38" s="119" t="s">
        <v>240</v>
      </c>
      <c r="B38" s="849" t="str">
        <f>VLOOKUP(A38,EQUIPOS!A8:D154,3,FALSE)</f>
        <v>Gato para tensionamiento, fuerza Max 200 ton, área de tensión 314 cm2.</v>
      </c>
      <c r="C38" s="850"/>
      <c r="D38" s="850"/>
      <c r="E38" s="850"/>
      <c r="F38" s="850"/>
      <c r="G38" s="850"/>
      <c r="H38" s="851"/>
      <c r="I38" s="337"/>
      <c r="J38" s="339"/>
      <c r="K38" s="278">
        <f>VLOOKUP(A38,EQUIPOS!A8:D165,4,FALSE)</f>
        <v>163937.20000000001</v>
      </c>
      <c r="L38" s="432"/>
      <c r="M38" s="433">
        <v>0.1</v>
      </c>
      <c r="N38" s="281">
        <f>K38/M38</f>
        <v>1639372</v>
      </c>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2251551.2000062177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40">
        <f>VLOOKUP(A60,TRANSPORTE!A2:D117,4,FALSE)</f>
        <v>1350</v>
      </c>
      <c r="M60" s="841"/>
      <c r="N60" s="296">
        <f>K60*L60</f>
        <v>20250</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20250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5840.7159380840721</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2277641.915944302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455528.38318886043</v>
      </c>
      <c r="M84" s="871"/>
      <c r="N84" s="57"/>
    </row>
    <row r="85" spans="1:14">
      <c r="B85" s="95" t="s">
        <v>1057</v>
      </c>
      <c r="C85" s="96"/>
      <c r="D85" s="96"/>
      <c r="E85" s="96"/>
      <c r="F85" s="96"/>
      <c r="G85" s="96"/>
      <c r="H85" s="96"/>
      <c r="I85" s="93"/>
      <c r="J85" s="94"/>
      <c r="K85" s="313">
        <v>0.05</v>
      </c>
      <c r="L85" s="870">
        <f>N79*K85</f>
        <v>113882.09579721511</v>
      </c>
      <c r="M85" s="871"/>
      <c r="N85" s="57"/>
    </row>
    <row r="86" spans="1:14" ht="15" thickBot="1">
      <c r="B86" s="97" t="s">
        <v>1058</v>
      </c>
      <c r="C86" s="98"/>
      <c r="D86" s="98"/>
      <c r="E86" s="98"/>
      <c r="F86" s="98"/>
      <c r="G86" s="98"/>
      <c r="H86" s="98"/>
      <c r="I86" s="99"/>
      <c r="J86" s="100"/>
      <c r="K86" s="314">
        <v>0.05</v>
      </c>
      <c r="L86" s="872">
        <f>N79*K86</f>
        <v>113882.09579721511</v>
      </c>
      <c r="M86" s="873"/>
      <c r="N86" s="57"/>
    </row>
    <row r="87" spans="1:14" ht="15" thickBot="1">
      <c r="B87" s="836" t="s">
        <v>1037</v>
      </c>
      <c r="C87" s="837"/>
      <c r="D87" s="837"/>
      <c r="E87" s="837"/>
      <c r="F87" s="837"/>
      <c r="G87" s="837"/>
      <c r="H87" s="837"/>
      <c r="I87" s="837"/>
      <c r="J87" s="837"/>
      <c r="K87" s="837"/>
      <c r="L87" s="837"/>
      <c r="M87" s="838"/>
      <c r="N87" s="58">
        <f>L84+L85+L86</f>
        <v>683292.57478329062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2960934.4907275927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112</v>
      </c>
      <c r="B36" s="849" t="str">
        <f>VLOOKUP(A36,EQUIPOS!A6:D154,3,FALSE)</f>
        <v xml:space="preserve">Aspersor manual
</v>
      </c>
      <c r="C36" s="850"/>
      <c r="D36" s="850"/>
      <c r="E36" s="850"/>
      <c r="F36" s="850"/>
      <c r="G36" s="850"/>
      <c r="H36" s="851"/>
      <c r="I36" s="276"/>
      <c r="J36" s="277"/>
      <c r="K36" s="278">
        <f>VLOOKUP(A36,EQUIPOS!A6:D163,4,FALSE)</f>
        <v>3500</v>
      </c>
      <c r="L36" s="279"/>
      <c r="M36" s="345">
        <v>2</v>
      </c>
      <c r="N36" s="281">
        <f>K36/M36</f>
        <v>1750</v>
      </c>
    </row>
    <row r="37" spans="1:14">
      <c r="A37" s="119" t="s">
        <v>363</v>
      </c>
      <c r="B37" s="849" t="str">
        <f>VLOOKUP(A37,EQUIPOS!A7:D154,3,FALSE)</f>
        <v>Vibrador de concreto, Motor de 3 hp a 18.000 rpm Mangueras de 4 mt</v>
      </c>
      <c r="C37" s="850"/>
      <c r="D37" s="850"/>
      <c r="E37" s="850"/>
      <c r="F37" s="850"/>
      <c r="G37" s="850"/>
      <c r="H37" s="851"/>
      <c r="I37" s="430"/>
      <c r="J37" s="431"/>
      <c r="K37" s="278">
        <f>VLOOKUP(A37,EQUIPOS!A7:D164,4,FALSE)</f>
        <v>5000</v>
      </c>
      <c r="L37" s="344"/>
      <c r="M37" s="345">
        <v>2</v>
      </c>
      <c r="N37" s="281">
        <f>K37/M37</f>
        <v>2500</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1595.850162690625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5845.8501626906254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48100</v>
      </c>
      <c r="N48" s="281">
        <f>K48*M48</f>
        <v>221259.99999999997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490300</v>
      </c>
      <c r="N50" s="281">
        <f>K50*M50</f>
        <v>490300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19200</v>
      </c>
      <c r="N51" s="281">
        <f>K51*M51</f>
        <v>88320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805750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40">
        <f>VLOOKUP(A60,TRANSPORTE!A2:D117,4,FALSE)</f>
        <v>1400</v>
      </c>
      <c r="M60" s="841"/>
      <c r="N60" s="296">
        <f>K60*L60</f>
        <v>1400</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31917.003253812498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844912.85341650317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168982.57068330064</v>
      </c>
      <c r="M84" s="871"/>
      <c r="N84" s="57"/>
    </row>
    <row r="85" spans="1:14">
      <c r="B85" s="95" t="s">
        <v>1057</v>
      </c>
      <c r="C85" s="96"/>
      <c r="D85" s="96"/>
      <c r="E85" s="96"/>
      <c r="F85" s="96"/>
      <c r="G85" s="96"/>
      <c r="H85" s="96"/>
      <c r="I85" s="93"/>
      <c r="J85" s="94"/>
      <c r="K85" s="313">
        <v>0.05</v>
      </c>
      <c r="L85" s="870">
        <f>N79*K85</f>
        <v>42245.64267082516</v>
      </c>
      <c r="M85" s="871"/>
      <c r="N85" s="57"/>
    </row>
    <row r="86" spans="1:14" ht="15" thickBot="1">
      <c r="B86" s="97" t="s">
        <v>1058</v>
      </c>
      <c r="C86" s="98"/>
      <c r="D86" s="98"/>
      <c r="E86" s="98"/>
      <c r="F86" s="98"/>
      <c r="G86" s="98"/>
      <c r="H86" s="98"/>
      <c r="I86" s="99"/>
      <c r="J86" s="100"/>
      <c r="K86" s="314">
        <v>0.05</v>
      </c>
      <c r="L86" s="872">
        <f>N79*K86</f>
        <v>42245.64267082516</v>
      </c>
      <c r="M86" s="873"/>
      <c r="N86" s="57"/>
    </row>
    <row r="87" spans="1:14" ht="15" thickBot="1">
      <c r="B87" s="836" t="s">
        <v>1037</v>
      </c>
      <c r="C87" s="837"/>
      <c r="D87" s="837"/>
      <c r="E87" s="837"/>
      <c r="F87" s="837"/>
      <c r="G87" s="837"/>
      <c r="H87" s="837"/>
      <c r="I87" s="837"/>
      <c r="J87" s="837"/>
      <c r="K87" s="837"/>
      <c r="L87" s="837"/>
      <c r="M87" s="838"/>
      <c r="N87" s="58">
        <f>L84+L85+L86</f>
        <v>253473.85602495095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1098386.7094414541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112</v>
      </c>
      <c r="B36" s="849" t="str">
        <f>VLOOKUP(A36,EQUIPOS!A6:D154,3,FALSE)</f>
        <v xml:space="preserve">Aspersor manual
</v>
      </c>
      <c r="C36" s="850"/>
      <c r="D36" s="850"/>
      <c r="E36" s="850"/>
      <c r="F36" s="850"/>
      <c r="G36" s="850"/>
      <c r="H36" s="851"/>
      <c r="I36" s="276"/>
      <c r="J36" s="277"/>
      <c r="K36" s="278">
        <f>VLOOKUP(A36,EQUIPOS!A6:D163,4,FALSE)</f>
        <v>3500</v>
      </c>
      <c r="L36" s="279"/>
      <c r="M36" s="345">
        <v>2</v>
      </c>
      <c r="N36" s="281">
        <f>K36/M36</f>
        <v>1750</v>
      </c>
    </row>
    <row r="37" spans="1:14">
      <c r="A37" s="119" t="s">
        <v>363</v>
      </c>
      <c r="B37" s="849" t="str">
        <f>VLOOKUP(A37,EQUIPOS!A7:D154,3,FALSE)</f>
        <v>Vibrador de concreto, Motor de 3 hp a 18.000 rpm Mangueras de 4 mt</v>
      </c>
      <c r="C37" s="850"/>
      <c r="D37" s="850"/>
      <c r="E37" s="850"/>
      <c r="F37" s="850"/>
      <c r="G37" s="850"/>
      <c r="H37" s="851"/>
      <c r="I37" s="430"/>
      <c r="J37" s="431"/>
      <c r="K37" s="278">
        <f>VLOOKUP(A37,EQUIPOS!A7:D164,4,FALSE)</f>
        <v>5000</v>
      </c>
      <c r="L37" s="344"/>
      <c r="M37" s="345">
        <v>2</v>
      </c>
      <c r="N37" s="281">
        <f>K37/M37</f>
        <v>2500</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1276.6801301525002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5526.6801301525002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48100</v>
      </c>
      <c r="N48" s="281">
        <f>K48*M48</f>
        <v>221259.99999999997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473300</v>
      </c>
      <c r="N50" s="281">
        <f>K50*M50</f>
        <v>473300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19200</v>
      </c>
      <c r="N51" s="281">
        <f>K51*M51</f>
        <v>88320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788750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40">
        <f>VLOOKUP(A60,TRANSPORTE!A2:D117,4,FALSE)</f>
        <v>1400</v>
      </c>
      <c r="M60" s="841"/>
      <c r="N60" s="296">
        <f>K60*L60</f>
        <v>1400</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25533.60260305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821210.28273320245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164242.0565466405</v>
      </c>
      <c r="M84" s="871"/>
      <c r="N84" s="57"/>
    </row>
    <row r="85" spans="1:14">
      <c r="B85" s="95" t="s">
        <v>1057</v>
      </c>
      <c r="C85" s="96"/>
      <c r="D85" s="96"/>
      <c r="E85" s="96"/>
      <c r="F85" s="96"/>
      <c r="G85" s="96"/>
      <c r="H85" s="96"/>
      <c r="I85" s="93"/>
      <c r="J85" s="94"/>
      <c r="K85" s="313">
        <v>0.05</v>
      </c>
      <c r="L85" s="870">
        <f>N79*K85</f>
        <v>41060.514136660124</v>
      </c>
      <c r="M85" s="871"/>
      <c r="N85" s="57"/>
    </row>
    <row r="86" spans="1:14" ht="15" thickBot="1">
      <c r="B86" s="97" t="s">
        <v>1058</v>
      </c>
      <c r="C86" s="98"/>
      <c r="D86" s="98"/>
      <c r="E86" s="98"/>
      <c r="F86" s="98"/>
      <c r="G86" s="98"/>
      <c r="H86" s="98"/>
      <c r="I86" s="99"/>
      <c r="J86" s="100"/>
      <c r="K86" s="314">
        <v>0.05</v>
      </c>
      <c r="L86" s="872">
        <f>N79*K86</f>
        <v>41060.514136660124</v>
      </c>
      <c r="M86" s="873"/>
      <c r="N86" s="57"/>
    </row>
    <row r="87" spans="1:14" ht="15" thickBot="1">
      <c r="B87" s="836" t="s">
        <v>1037</v>
      </c>
      <c r="C87" s="837"/>
      <c r="D87" s="837"/>
      <c r="E87" s="837"/>
      <c r="F87" s="837"/>
      <c r="G87" s="837"/>
      <c r="H87" s="837"/>
      <c r="I87" s="837"/>
      <c r="J87" s="837"/>
      <c r="K87" s="837"/>
      <c r="L87" s="837"/>
      <c r="M87" s="838"/>
      <c r="N87" s="58">
        <f>L84+L85+L86</f>
        <v>246363.08481996073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1067573.3675531631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112</v>
      </c>
      <c r="B36" s="849" t="str">
        <f>VLOOKUP(A36,EQUIPOS!A6:D154,3,FALSE)</f>
        <v xml:space="preserve">Aspersor manual
</v>
      </c>
      <c r="C36" s="850"/>
      <c r="D36" s="850"/>
      <c r="E36" s="850"/>
      <c r="F36" s="850"/>
      <c r="G36" s="850"/>
      <c r="H36" s="851"/>
      <c r="I36" s="276"/>
      <c r="J36" s="277"/>
      <c r="K36" s="278">
        <f>VLOOKUP(A36,EQUIPOS!A6:D163,4,FALSE)</f>
        <v>3500</v>
      </c>
      <c r="L36" s="279"/>
      <c r="M36" s="345">
        <v>2</v>
      </c>
      <c r="N36" s="281">
        <f>K36/M36</f>
        <v>1750</v>
      </c>
    </row>
    <row r="37" spans="1:14">
      <c r="A37" s="119" t="s">
        <v>363</v>
      </c>
      <c r="B37" s="849" t="str">
        <f>VLOOKUP(A37,EQUIPOS!A7:D154,3,FALSE)</f>
        <v>Vibrador de concreto, Motor de 3 hp a 18.000 rpm Mangueras de 4 mt</v>
      </c>
      <c r="C37" s="850"/>
      <c r="D37" s="850"/>
      <c r="E37" s="850"/>
      <c r="F37" s="850"/>
      <c r="G37" s="850"/>
      <c r="H37" s="851"/>
      <c r="I37" s="430"/>
      <c r="J37" s="431"/>
      <c r="K37" s="278">
        <f>VLOOKUP(A37,EQUIPOS!A7:D164,4,FALSE)</f>
        <v>5000</v>
      </c>
      <c r="L37" s="344"/>
      <c r="M37" s="345">
        <v>2</v>
      </c>
      <c r="N37" s="281">
        <f>K37/M37</f>
        <v>2500</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1276.6801301525002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5526.6801301525002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464700</v>
      </c>
      <c r="N48" s="281">
        <f>K48*M48</f>
        <v>464700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19200</v>
      </c>
      <c r="N50" s="281">
        <f>K50*M50</f>
        <v>88320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558890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40">
        <f>VLOOKUP(A60,TRANSPORTE!A2:D117,4,FALSE)</f>
        <v>1400</v>
      </c>
      <c r="M60" s="841"/>
      <c r="N60" s="296">
        <f>K60*L60</f>
        <v>1400</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25533.60260305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591350.28273320245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118270.0565466405</v>
      </c>
      <c r="M84" s="871"/>
      <c r="N84" s="57"/>
    </row>
    <row r="85" spans="1:14">
      <c r="B85" s="95" t="s">
        <v>1057</v>
      </c>
      <c r="C85" s="96"/>
      <c r="D85" s="96"/>
      <c r="E85" s="96"/>
      <c r="F85" s="96"/>
      <c r="G85" s="96"/>
      <c r="H85" s="96"/>
      <c r="I85" s="93"/>
      <c r="J85" s="94"/>
      <c r="K85" s="313">
        <v>0.05</v>
      </c>
      <c r="L85" s="870">
        <f>N79*K85</f>
        <v>29567.514136660124</v>
      </c>
      <c r="M85" s="871"/>
      <c r="N85" s="57"/>
    </row>
    <row r="86" spans="1:14" ht="15" thickBot="1">
      <c r="B86" s="97" t="s">
        <v>1058</v>
      </c>
      <c r="C86" s="98"/>
      <c r="D86" s="98"/>
      <c r="E86" s="98"/>
      <c r="F86" s="98"/>
      <c r="G86" s="98"/>
      <c r="H86" s="98"/>
      <c r="I86" s="99"/>
      <c r="J86" s="100"/>
      <c r="K86" s="314">
        <v>0.05</v>
      </c>
      <c r="L86" s="872">
        <f>N79*K86</f>
        <v>29567.514136660124</v>
      </c>
      <c r="M86" s="873"/>
      <c r="N86" s="57"/>
    </row>
    <row r="87" spans="1:14" ht="15" thickBot="1">
      <c r="B87" s="836" t="s">
        <v>1037</v>
      </c>
      <c r="C87" s="837"/>
      <c r="D87" s="837"/>
      <c r="E87" s="837"/>
      <c r="F87" s="837"/>
      <c r="G87" s="837"/>
      <c r="H87" s="837"/>
      <c r="I87" s="837"/>
      <c r="J87" s="837"/>
      <c r="K87" s="837"/>
      <c r="L87" s="837"/>
      <c r="M87" s="838"/>
      <c r="N87" s="58">
        <f>L84+L85+L86</f>
        <v>177405.08481996073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768755.3675531632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112</v>
      </c>
      <c r="B36" s="849" t="str">
        <f>VLOOKUP(A36,EQUIPOS!A6:D154,3,FALSE)</f>
        <v xml:space="preserve">Aspersor manual
</v>
      </c>
      <c r="C36" s="850"/>
      <c r="D36" s="850"/>
      <c r="E36" s="850"/>
      <c r="F36" s="850"/>
      <c r="G36" s="850"/>
      <c r="H36" s="851"/>
      <c r="I36" s="276"/>
      <c r="J36" s="277"/>
      <c r="K36" s="278">
        <f>VLOOKUP(A36,EQUIPOS!A6:D163,4,FALSE)</f>
        <v>3500</v>
      </c>
      <c r="L36" s="279"/>
      <c r="M36" s="345">
        <v>2</v>
      </c>
      <c r="N36" s="281">
        <f>K36/M36</f>
        <v>1750</v>
      </c>
    </row>
    <row r="37" spans="1:14">
      <c r="A37" s="119" t="s">
        <v>363</v>
      </c>
      <c r="B37" s="849" t="str">
        <f>VLOOKUP(A37,EQUIPOS!A7:D154,3,FALSE)</f>
        <v>Vibrador de concreto, Motor de 3 hp a 18.000 rpm Mangueras de 4 mt</v>
      </c>
      <c r="C37" s="850"/>
      <c r="D37" s="850"/>
      <c r="E37" s="850"/>
      <c r="F37" s="850"/>
      <c r="G37" s="850"/>
      <c r="H37" s="851"/>
      <c r="I37" s="430"/>
      <c r="J37" s="431"/>
      <c r="K37" s="278">
        <f>VLOOKUP(A37,EQUIPOS!A7:D164,4,FALSE)</f>
        <v>5000</v>
      </c>
      <c r="L37" s="344"/>
      <c r="M37" s="345">
        <v>2</v>
      </c>
      <c r="N37" s="281">
        <f>K37/M37</f>
        <v>2500</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1276.6801301525002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5526.6801301525002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454000</v>
      </c>
      <c r="N48" s="281">
        <f>K48*M48</f>
        <v>454000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4800</v>
      </c>
      <c r="N50" s="281">
        <f>K50*M50</f>
        <v>22080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6" t="s">
        <v>1037</v>
      </c>
      <c r="C55" s="837"/>
      <c r="D55" s="837"/>
      <c r="E55" s="837"/>
      <c r="F55" s="837"/>
      <c r="G55" s="837"/>
      <c r="H55" s="837"/>
      <c r="I55" s="837"/>
      <c r="J55" s="837"/>
      <c r="K55" s="837"/>
      <c r="L55" s="837"/>
      <c r="M55" s="838"/>
      <c r="N55" s="403">
        <f>SUM(N48:N54)</f>
        <v>481950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40">
        <f>VLOOKUP(A60,TRANSPORTE!A2:D117,4,FALSE)</f>
        <v>1400</v>
      </c>
      <c r="M60" s="841"/>
      <c r="N60" s="296">
        <f>K60*L60</f>
        <v>1400</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25533.60260305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514410.2827332025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102882.05654664051</v>
      </c>
      <c r="M84" s="871"/>
      <c r="N84" s="57"/>
    </row>
    <row r="85" spans="1:14">
      <c r="B85" s="95" t="s">
        <v>1057</v>
      </c>
      <c r="C85" s="96"/>
      <c r="D85" s="96"/>
      <c r="E85" s="96"/>
      <c r="F85" s="96"/>
      <c r="G85" s="96"/>
      <c r="H85" s="96"/>
      <c r="I85" s="93"/>
      <c r="J85" s="94"/>
      <c r="K85" s="313">
        <v>0.05</v>
      </c>
      <c r="L85" s="870">
        <f>N79*K85</f>
        <v>25720.514136660127</v>
      </c>
      <c r="M85" s="871"/>
      <c r="N85" s="57"/>
    </row>
    <row r="86" spans="1:14" ht="15" thickBot="1">
      <c r="B86" s="97" t="s">
        <v>1058</v>
      </c>
      <c r="C86" s="98"/>
      <c r="D86" s="98"/>
      <c r="E86" s="98"/>
      <c r="F86" s="98"/>
      <c r="G86" s="98"/>
      <c r="H86" s="98"/>
      <c r="I86" s="99"/>
      <c r="J86" s="100"/>
      <c r="K86" s="314">
        <v>0.05</v>
      </c>
      <c r="L86" s="872">
        <f>N79*K86</f>
        <v>25720.514136660127</v>
      </c>
      <c r="M86" s="873"/>
      <c r="N86" s="57"/>
    </row>
    <row r="87" spans="1:14" ht="15" thickBot="1">
      <c r="B87" s="836" t="s">
        <v>1037</v>
      </c>
      <c r="C87" s="837"/>
      <c r="D87" s="837"/>
      <c r="E87" s="837"/>
      <c r="F87" s="837"/>
      <c r="G87" s="837"/>
      <c r="H87" s="837"/>
      <c r="I87" s="837"/>
      <c r="J87" s="837"/>
      <c r="K87" s="837"/>
      <c r="L87" s="837"/>
      <c r="M87" s="838"/>
      <c r="N87" s="58">
        <f>L84+L85+L86</f>
        <v>154323.08481996076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668733.36755316332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ht="25.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257</v>
      </c>
      <c r="B36" s="849" t="str">
        <f>VLOOKUP(A36,EQUIPOS!A6:D154,3,FALSE)</f>
        <v>Mezcladora de concreto 1 bulto</v>
      </c>
      <c r="C36" s="850"/>
      <c r="D36" s="850"/>
      <c r="E36" s="850"/>
      <c r="F36" s="850"/>
      <c r="G36" s="850"/>
      <c r="H36" s="851"/>
      <c r="I36" s="276"/>
      <c r="J36" s="277"/>
      <c r="K36" s="278">
        <f>VLOOKUP(A36,EQUIPOS!A6:D163,4,FALSE)</f>
        <v>8500</v>
      </c>
      <c r="L36" s="279"/>
      <c r="M36" s="345">
        <v>1</v>
      </c>
      <c r="N36" s="281">
        <f>K36/M36</f>
        <v>8500</v>
      </c>
    </row>
    <row r="37" spans="1:14">
      <c r="A37" s="119" t="s">
        <v>363</v>
      </c>
      <c r="B37" s="849" t="str">
        <f>VLOOKUP(A37,EQUIPOS!A7:D154,3,FALSE)</f>
        <v>Vibrador de concreto, Motor de 3 hp a 18.000 rpm Mangueras de 4 mt</v>
      </c>
      <c r="C37" s="850"/>
      <c r="D37" s="850"/>
      <c r="E37" s="850"/>
      <c r="F37" s="850"/>
      <c r="G37" s="850"/>
      <c r="H37" s="851"/>
      <c r="I37" s="430"/>
      <c r="J37" s="431"/>
      <c r="K37" s="278">
        <f>VLOOKUP(A37,EQUIPOS!A7:D164,4,FALSE)</f>
        <v>5000</v>
      </c>
      <c r="L37" s="344"/>
      <c r="M37" s="345">
        <v>1</v>
      </c>
      <c r="N37" s="281">
        <f>K37/M37</f>
        <v>5000</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N81*M41</f>
        <v>3191.7003253812504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16691.700325381251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85625</v>
      </c>
      <c r="N48" s="281">
        <f>K48*M48</f>
        <v>81343.75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67</v>
      </c>
      <c r="N49" s="281">
        <f>K49*M49</f>
        <v>11390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34375</v>
      </c>
      <c r="N50" s="281">
        <f>K50*M50</f>
        <v>18906.25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350</v>
      </c>
      <c r="N51" s="281">
        <f>K51*M51</f>
        <v>105000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4800</v>
      </c>
      <c r="N52" s="281">
        <f>K52*M52</f>
        <v>14880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6" t="s">
        <v>1037</v>
      </c>
      <c r="C59" s="837"/>
      <c r="D59" s="837"/>
      <c r="E59" s="837"/>
      <c r="F59" s="837"/>
      <c r="G59" s="837"/>
      <c r="H59" s="837"/>
      <c r="I59" s="837"/>
      <c r="J59" s="837"/>
      <c r="K59" s="837"/>
      <c r="L59" s="837"/>
      <c r="M59" s="838"/>
      <c r="N59" s="403">
        <f>SUM(N48:N58)</f>
        <v>231520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40">
        <f>VLOOKUP(A64,TRANSPORTE!A2:D117,4,FALSE)</f>
        <v>1350</v>
      </c>
      <c r="M64" s="841"/>
      <c r="N64" s="296">
        <f>K64*L64</f>
        <v>742.50000000000011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40">
        <f>VLOOKUP(A65,TRANSPORTE!A3:D117,4,FALSE)</f>
        <v>1350</v>
      </c>
      <c r="M65" s="841"/>
      <c r="N65" s="296">
        <f>K65*L65</f>
        <v>1282.5</v>
      </c>
    </row>
    <row r="66" spans="1:15">
      <c r="B66" s="52"/>
      <c r="C66" s="53"/>
      <c r="D66" s="53"/>
      <c r="E66" s="53"/>
      <c r="F66" s="53"/>
      <c r="G66" s="53"/>
      <c r="H66" s="320"/>
      <c r="I66" s="288"/>
      <c r="J66" s="295"/>
      <c r="K66" s="288"/>
      <c r="L66" s="840"/>
      <c r="M66" s="841"/>
      <c r="N66" s="296"/>
    </row>
    <row r="67" spans="1:15">
      <c r="B67" s="52"/>
      <c r="C67" s="53"/>
      <c r="D67" s="53"/>
      <c r="E67" s="53"/>
      <c r="F67" s="53"/>
      <c r="G67" s="53"/>
      <c r="H67" s="320"/>
      <c r="I67" s="288"/>
      <c r="J67" s="295"/>
      <c r="K67" s="288"/>
      <c r="L67" s="840"/>
      <c r="M67" s="84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2025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63834.006507625003</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N43+N59+N70+N81</f>
        <v>314070.70683300623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62814.141366601252</v>
      </c>
      <c r="M88" s="871"/>
      <c r="N88" s="57"/>
    </row>
    <row r="89" spans="1:14">
      <c r="B89" s="95" t="s">
        <v>1057</v>
      </c>
      <c r="C89" s="96"/>
      <c r="D89" s="96"/>
      <c r="E89" s="96"/>
      <c r="F89" s="96"/>
      <c r="G89" s="96"/>
      <c r="H89" s="96"/>
      <c r="I89" s="93"/>
      <c r="J89" s="94"/>
      <c r="K89" s="313">
        <v>0.05</v>
      </c>
      <c r="L89" s="870">
        <f>N83*K89</f>
        <v>15703.535341650313</v>
      </c>
      <c r="M89" s="871"/>
      <c r="N89" s="57"/>
    </row>
    <row r="90" spans="1:14" ht="15" thickBot="1">
      <c r="B90" s="97" t="s">
        <v>1058</v>
      </c>
      <c r="C90" s="98"/>
      <c r="D90" s="98"/>
      <c r="E90" s="98"/>
      <c r="F90" s="98"/>
      <c r="G90" s="98"/>
      <c r="H90" s="98"/>
      <c r="I90" s="99"/>
      <c r="J90" s="100"/>
      <c r="K90" s="314">
        <v>0.05</v>
      </c>
      <c r="L90" s="872">
        <f>N83*K90</f>
        <v>15703.535341650313</v>
      </c>
      <c r="M90" s="873"/>
      <c r="N90" s="57"/>
    </row>
    <row r="91" spans="1:14" ht="15" thickBot="1">
      <c r="B91" s="836" t="s">
        <v>1037</v>
      </c>
      <c r="C91" s="837"/>
      <c r="D91" s="837"/>
      <c r="E91" s="837"/>
      <c r="F91" s="837"/>
      <c r="G91" s="837"/>
      <c r="H91" s="837"/>
      <c r="I91" s="837"/>
      <c r="J91" s="837"/>
      <c r="K91" s="837"/>
      <c r="L91" s="837"/>
      <c r="M91" s="838"/>
      <c r="N91" s="58">
        <f>L88+L89+L90</f>
        <v>94221.212049901864</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408291.91888290807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257</v>
      </c>
      <c r="B36" s="849" t="str">
        <f>VLOOKUP(A36,EQUIPOS!A6:D154,3,FALSE)</f>
        <v>Mezcladora de concreto 1 bulto</v>
      </c>
      <c r="C36" s="850"/>
      <c r="D36" s="850"/>
      <c r="E36" s="850"/>
      <c r="F36" s="850"/>
      <c r="G36" s="850"/>
      <c r="H36" s="851"/>
      <c r="I36" s="276"/>
      <c r="J36" s="277"/>
      <c r="K36" s="278">
        <f>VLOOKUP(A36,EQUIPOS!A6:D163,4,FALSE)</f>
        <v>8500</v>
      </c>
      <c r="L36" s="279"/>
      <c r="M36" s="345">
        <v>1</v>
      </c>
      <c r="N36" s="281">
        <f>K36/M36</f>
        <v>8500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N81*M41</f>
        <v>3191.7003253812504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11691.700325381251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85625</v>
      </c>
      <c r="N48" s="281">
        <f>K48*M48</f>
        <v>71925</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67</v>
      </c>
      <c r="N49" s="281">
        <f>K49*M49</f>
        <v>12395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34375</v>
      </c>
      <c r="N50" s="281">
        <f>K50*M50</f>
        <v>21656.25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350</v>
      </c>
      <c r="N51" s="281">
        <f>K51*M51</f>
        <v>91000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6" t="s">
        <v>1037</v>
      </c>
      <c r="C59" s="837"/>
      <c r="D59" s="837"/>
      <c r="E59" s="837"/>
      <c r="F59" s="837"/>
      <c r="G59" s="837"/>
      <c r="H59" s="837"/>
      <c r="I59" s="837"/>
      <c r="J59" s="837"/>
      <c r="K59" s="837"/>
      <c r="L59" s="837"/>
      <c r="M59" s="838"/>
      <c r="N59" s="403">
        <f>SUM(N48:N58)</f>
        <v>196976.25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40">
        <f>VLOOKUP(A64,TRANSPORTE!A2:D117,4,FALSE)</f>
        <v>1350</v>
      </c>
      <c r="M64" s="841"/>
      <c r="N64" s="296">
        <f>K64*L64</f>
        <v>850.5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40">
        <f>VLOOKUP(A65,TRANSPORTE!A3:D117,4,FALSE)</f>
        <v>1350</v>
      </c>
      <c r="M65" s="841"/>
      <c r="N65" s="296">
        <f>K65*L65</f>
        <v>1134</v>
      </c>
    </row>
    <row r="66" spans="1:15">
      <c r="B66" s="52"/>
      <c r="C66" s="53"/>
      <c r="D66" s="53"/>
      <c r="E66" s="53"/>
      <c r="F66" s="53"/>
      <c r="G66" s="53"/>
      <c r="H66" s="320"/>
      <c r="I66" s="288"/>
      <c r="J66" s="295"/>
      <c r="K66" s="288"/>
      <c r="L66" s="840"/>
      <c r="M66" s="841"/>
      <c r="N66" s="296"/>
    </row>
    <row r="67" spans="1:15">
      <c r="B67" s="52"/>
      <c r="C67" s="53"/>
      <c r="D67" s="53"/>
      <c r="E67" s="53"/>
      <c r="F67" s="53"/>
      <c r="G67" s="53"/>
      <c r="H67" s="320"/>
      <c r="I67" s="288"/>
      <c r="J67" s="295"/>
      <c r="K67" s="288"/>
      <c r="L67" s="840"/>
      <c r="M67" s="84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1984.5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63834.006507625003</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N43+N59+N70+N81</f>
        <v>274486.45683300623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54897.291366601246</v>
      </c>
      <c r="M88" s="871"/>
      <c r="N88" s="57"/>
    </row>
    <row r="89" spans="1:14">
      <c r="B89" s="95" t="s">
        <v>1057</v>
      </c>
      <c r="C89" s="96"/>
      <c r="D89" s="96"/>
      <c r="E89" s="96"/>
      <c r="F89" s="96"/>
      <c r="G89" s="96"/>
      <c r="H89" s="96"/>
      <c r="I89" s="93"/>
      <c r="J89" s="94"/>
      <c r="K89" s="313">
        <v>0.05</v>
      </c>
      <c r="L89" s="870">
        <f>N83*K89</f>
        <v>13724.322841650312</v>
      </c>
      <c r="M89" s="871"/>
      <c r="N89" s="57"/>
    </row>
    <row r="90" spans="1:14" ht="15" thickBot="1">
      <c r="B90" s="97" t="s">
        <v>1058</v>
      </c>
      <c r="C90" s="98"/>
      <c r="D90" s="98"/>
      <c r="E90" s="98"/>
      <c r="F90" s="98"/>
      <c r="G90" s="98"/>
      <c r="H90" s="98"/>
      <c r="I90" s="99"/>
      <c r="J90" s="100"/>
      <c r="K90" s="314">
        <v>0.05</v>
      </c>
      <c r="L90" s="872">
        <f>N83*K90</f>
        <v>13724.322841650312</v>
      </c>
      <c r="M90" s="873"/>
      <c r="N90" s="57"/>
    </row>
    <row r="91" spans="1:14" ht="15" thickBot="1">
      <c r="B91" s="836" t="s">
        <v>1037</v>
      </c>
      <c r="C91" s="837"/>
      <c r="D91" s="837"/>
      <c r="E91" s="837"/>
      <c r="F91" s="837"/>
      <c r="G91" s="837"/>
      <c r="H91" s="837"/>
      <c r="I91" s="837"/>
      <c r="J91" s="837"/>
      <c r="K91" s="837"/>
      <c r="L91" s="837"/>
      <c r="M91" s="838"/>
      <c r="N91" s="58">
        <f>L88+L89+L90</f>
        <v>82345.93704990187</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356832.3938829081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257</v>
      </c>
      <c r="B36" s="849" t="str">
        <f>VLOOKUP(A36,EQUIPOS!A6:D154,3,FALSE)</f>
        <v>Mezcladora de concreto 1 bulto</v>
      </c>
      <c r="C36" s="850"/>
      <c r="D36" s="850"/>
      <c r="E36" s="850"/>
      <c r="F36" s="850"/>
      <c r="G36" s="850"/>
      <c r="H36" s="851"/>
      <c r="I36" s="276"/>
      <c r="J36" s="277"/>
      <c r="K36" s="278">
        <f>VLOOKUP(A36,EQUIPOS!A6:D163,4,FALSE)</f>
        <v>8500</v>
      </c>
      <c r="L36" s="279"/>
      <c r="M36" s="345">
        <v>1</v>
      </c>
      <c r="N36" s="281">
        <f>K36/M36</f>
        <v>8500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N81*M41</f>
        <v>2553.3602603050003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11053.360260305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85625</v>
      </c>
      <c r="N48" s="281">
        <f>K48*M48</f>
        <v>43155</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67</v>
      </c>
      <c r="N49" s="281">
        <f>K49*M49</f>
        <v>7437</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66875</v>
      </c>
      <c r="N50" s="281">
        <f>K50*M50</f>
        <v>26750</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34375</v>
      </c>
      <c r="N51" s="281">
        <f>K51*M51</f>
        <v>12993.75</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350</v>
      </c>
      <c r="N52" s="281">
        <f>K52*M52</f>
        <v>54600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6" t="s">
        <v>1037</v>
      </c>
      <c r="C59" s="837"/>
      <c r="D59" s="837"/>
      <c r="E59" s="837"/>
      <c r="F59" s="837"/>
      <c r="G59" s="837"/>
      <c r="H59" s="837"/>
      <c r="I59" s="837"/>
      <c r="J59" s="837"/>
      <c r="K59" s="837"/>
      <c r="L59" s="837"/>
      <c r="M59" s="838"/>
      <c r="N59" s="403">
        <f>SUM(N48:N58)</f>
        <v>144935.75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40">
        <f>VLOOKUP(A64,TRANSPORTE!A2:D117,4,FALSE)</f>
        <v>1350</v>
      </c>
      <c r="M64" s="841"/>
      <c r="N64" s="296">
        <f>K64*L64</f>
        <v>510.3</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40">
        <f>VLOOKUP(A65,TRANSPORTE!A3:D117,4,FALSE)</f>
        <v>1350</v>
      </c>
      <c r="M65" s="841"/>
      <c r="N65" s="296">
        <f>K65*L65</f>
        <v>680.4</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40">
        <f>VLOOKUP(A66,TRANSPORTE!A3:D117,4,FALSE)</f>
        <v>1350</v>
      </c>
      <c r="M66" s="841"/>
      <c r="N66" s="296">
        <f>K66*L66</f>
        <v>540</v>
      </c>
    </row>
    <row r="67" spans="1:15">
      <c r="B67" s="52"/>
      <c r="C67" s="53"/>
      <c r="D67" s="53"/>
      <c r="E67" s="53"/>
      <c r="F67" s="53"/>
      <c r="G67" s="53"/>
      <c r="H67" s="320"/>
      <c r="I67" s="288"/>
      <c r="J67" s="295"/>
      <c r="K67" s="288"/>
      <c r="L67" s="840"/>
      <c r="M67" s="84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f>N64+N65+N66+N67+N68</f>
        <v>1730.7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23"/>
      <c r="C80" s="824"/>
      <c r="D80" s="824"/>
      <c r="E80" s="824"/>
      <c r="F80" s="824"/>
      <c r="G80" s="824"/>
      <c r="H80" s="824"/>
      <c r="I80" s="132"/>
      <c r="J80" s="132"/>
      <c r="K80" s="132"/>
      <c r="L80" s="924"/>
      <c r="M80" s="924"/>
      <c r="N80" s="51"/>
    </row>
    <row r="81" spans="1:14" ht="15" thickBot="1">
      <c r="B81" s="842" t="s">
        <v>1037</v>
      </c>
      <c r="C81" s="843"/>
      <c r="D81" s="843"/>
      <c r="E81" s="843"/>
      <c r="F81" s="843"/>
      <c r="G81" s="843"/>
      <c r="H81" s="843"/>
      <c r="I81" s="843"/>
      <c r="J81" s="843"/>
      <c r="K81" s="843"/>
      <c r="L81" s="843"/>
      <c r="M81" s="844"/>
      <c r="N81" s="310">
        <f>SUM(N75:N80)</f>
        <v>51067.205206099999</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N43+N59+N70+N81</f>
        <v>208787.01546640502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41757.403093281006</v>
      </c>
      <c r="M88" s="871"/>
      <c r="N88" s="57"/>
    </row>
    <row r="89" spans="1:14">
      <c r="B89" s="95" t="s">
        <v>1057</v>
      </c>
      <c r="C89" s="96"/>
      <c r="D89" s="96"/>
      <c r="E89" s="96"/>
      <c r="F89" s="96"/>
      <c r="G89" s="96"/>
      <c r="H89" s="96"/>
      <c r="I89" s="93"/>
      <c r="J89" s="94"/>
      <c r="K89" s="313">
        <v>0.05</v>
      </c>
      <c r="L89" s="870">
        <f>N83*K89</f>
        <v>10439.350773320251</v>
      </c>
      <c r="M89" s="871"/>
      <c r="N89" s="57"/>
    </row>
    <row r="90" spans="1:14" ht="15" thickBot="1">
      <c r="B90" s="97" t="s">
        <v>1058</v>
      </c>
      <c r="C90" s="98"/>
      <c r="D90" s="98"/>
      <c r="E90" s="98"/>
      <c r="F90" s="98"/>
      <c r="G90" s="98"/>
      <c r="H90" s="98"/>
      <c r="I90" s="99"/>
      <c r="J90" s="100"/>
      <c r="K90" s="314">
        <v>0.05</v>
      </c>
      <c r="L90" s="872">
        <f>N83*K90</f>
        <v>10439.350773320251</v>
      </c>
      <c r="M90" s="873"/>
      <c r="N90" s="57"/>
    </row>
    <row r="91" spans="1:14" ht="15" thickBot="1">
      <c r="B91" s="836" t="s">
        <v>1037</v>
      </c>
      <c r="C91" s="837"/>
      <c r="D91" s="837"/>
      <c r="E91" s="837"/>
      <c r="F91" s="837"/>
      <c r="G91" s="837"/>
      <c r="H91" s="837"/>
      <c r="I91" s="837"/>
      <c r="J91" s="837"/>
      <c r="K91" s="837"/>
      <c r="L91" s="837"/>
      <c r="M91" s="838"/>
      <c r="N91" s="58">
        <f>L88+L89+L90</f>
        <v>62636.104639921505</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271423.12010632653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363</v>
      </c>
      <c r="B36" s="849" t="str">
        <f>VLOOKUP(A36,EQUIPOS!A6:D154,3,FALSE)</f>
        <v>Vibrador de concreto, Motor de 3 hp a 18.000 rpm Mangueras de 4 mt</v>
      </c>
      <c r="C36" s="850"/>
      <c r="D36" s="850"/>
      <c r="E36" s="850"/>
      <c r="F36" s="850"/>
      <c r="G36" s="850"/>
      <c r="H36" s="851"/>
      <c r="I36" s="276"/>
      <c r="J36" s="277"/>
      <c r="K36" s="278">
        <f>VLOOKUP(A36,EQUIPOS!A6:D163,4,FALSE)</f>
        <v>5000</v>
      </c>
      <c r="L36" s="279"/>
      <c r="M36" s="345">
        <v>1</v>
      </c>
      <c r="N36" s="281">
        <f>K36/M36</f>
        <v>5000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N78*M41</f>
        <v>1501.9766237088236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6501.9766237088234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3308</v>
      </c>
      <c r="N48" s="281">
        <f>K48*M48</f>
        <v>112842.496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53550</v>
      </c>
      <c r="N49" s="281">
        <f>K49*M49</f>
        <v>8032.5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454000</v>
      </c>
      <c r="N50" s="281">
        <f>K50*M50</f>
        <v>57204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24100</v>
      </c>
      <c r="N51" s="281">
        <f>K51*M51</f>
        <v>24100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202178.99599999998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40">
        <f>VLOOKUP(A61,TRANSPORTE!A3:D117,4,FALSE)</f>
        <v>1400</v>
      </c>
      <c r="M61" s="841"/>
      <c r="N61" s="296">
        <f>K61*L61</f>
        <v>176.4</v>
      </c>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f>N61+N62+N63+N64+N65</f>
        <v>176.4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88"/>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51"/>
    </row>
    <row r="78" spans="1:15" ht="15" thickBot="1">
      <c r="B78" s="842" t="s">
        <v>1037</v>
      </c>
      <c r="C78" s="843"/>
      <c r="D78" s="843"/>
      <c r="E78" s="843"/>
      <c r="F78" s="843"/>
      <c r="G78" s="843"/>
      <c r="H78" s="843"/>
      <c r="I78" s="843"/>
      <c r="J78" s="843"/>
      <c r="K78" s="843"/>
      <c r="L78" s="843"/>
      <c r="M78" s="844"/>
      <c r="N78" s="310">
        <f>SUM(N72:N77)</f>
        <v>75098.831185441173</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283956.20380914997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56791.240761829999</v>
      </c>
      <c r="M85" s="871"/>
      <c r="N85" s="57"/>
    </row>
    <row r="86" spans="1:14">
      <c r="B86" s="95" t="s">
        <v>1057</v>
      </c>
      <c r="C86" s="96"/>
      <c r="D86" s="96"/>
      <c r="E86" s="96"/>
      <c r="F86" s="96"/>
      <c r="G86" s="96"/>
      <c r="H86" s="96"/>
      <c r="I86" s="93"/>
      <c r="J86" s="94"/>
      <c r="K86" s="313">
        <v>0.05</v>
      </c>
      <c r="L86" s="870">
        <f>N80*K86</f>
        <v>14197.8101904575</v>
      </c>
      <c r="M86" s="871"/>
      <c r="N86" s="57"/>
    </row>
    <row r="87" spans="1:14" ht="15" thickBot="1">
      <c r="B87" s="97" t="s">
        <v>1058</v>
      </c>
      <c r="C87" s="98"/>
      <c r="D87" s="98"/>
      <c r="E87" s="98"/>
      <c r="F87" s="98"/>
      <c r="G87" s="98"/>
      <c r="H87" s="98"/>
      <c r="I87" s="99"/>
      <c r="J87" s="100"/>
      <c r="K87" s="314">
        <v>0.05</v>
      </c>
      <c r="L87" s="872">
        <f>N80*K87</f>
        <v>14197.8101904575</v>
      </c>
      <c r="M87" s="873"/>
      <c r="N87" s="57"/>
    </row>
    <row r="88" spans="1:14" ht="15" thickBot="1">
      <c r="B88" s="836" t="s">
        <v>1037</v>
      </c>
      <c r="C88" s="837"/>
      <c r="D88" s="837"/>
      <c r="E88" s="837"/>
      <c r="F88" s="837"/>
      <c r="G88" s="837"/>
      <c r="H88" s="837"/>
      <c r="I88" s="837"/>
      <c r="J88" s="837"/>
      <c r="K88" s="837"/>
      <c r="L88" s="837"/>
      <c r="M88" s="838"/>
      <c r="N88" s="58">
        <f>L85+L86+L87</f>
        <v>85186.861142744994</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369143.06495189498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363</v>
      </c>
      <c r="B36" s="849" t="str">
        <f>VLOOKUP(A36,EQUIPOS!A6:D154,3,FALSE)</f>
        <v>Vibrador de concreto, Motor de 3 hp a 18.000 rpm Mangueras de 4 mt</v>
      </c>
      <c r="C36" s="850"/>
      <c r="D36" s="850"/>
      <c r="E36" s="850"/>
      <c r="F36" s="850"/>
      <c r="G36" s="850"/>
      <c r="H36" s="851"/>
      <c r="I36" s="276"/>
      <c r="J36" s="277"/>
      <c r="K36" s="278">
        <f>VLOOKUP(A36,EQUIPOS!A6:D163,4,FALSE)</f>
        <v>5000</v>
      </c>
      <c r="L36" s="279"/>
      <c r="M36" s="345">
        <v>1</v>
      </c>
      <c r="N36" s="281">
        <f>K36/M36</f>
        <v>5000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N78*M41</f>
        <v>1501.9766237088236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6501.9766237088234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3308</v>
      </c>
      <c r="N48" s="281">
        <f>K48*M48</f>
        <v>112842.496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53550</v>
      </c>
      <c r="N49" s="281">
        <f>K49*M49</f>
        <v>8032.5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464700</v>
      </c>
      <c r="N50" s="281">
        <f>K50*M50</f>
        <v>58552.2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24100</v>
      </c>
      <c r="N51" s="281">
        <f>K51*M51</f>
        <v>24100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203527.196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40">
        <f>VLOOKUP(A61,TRANSPORTE!A3:D117,4,FALSE)</f>
        <v>1400</v>
      </c>
      <c r="M61" s="841"/>
      <c r="N61" s="296">
        <f>K61*L61</f>
        <v>176.4</v>
      </c>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f>N61+N62+N63+N64+N65</f>
        <v>176.4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88"/>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133"/>
    </row>
    <row r="78" spans="1:15" ht="15" thickBot="1">
      <c r="B78" s="842" t="s">
        <v>1037</v>
      </c>
      <c r="C78" s="843"/>
      <c r="D78" s="843"/>
      <c r="E78" s="843"/>
      <c r="F78" s="843"/>
      <c r="G78" s="843"/>
      <c r="H78" s="843"/>
      <c r="I78" s="843"/>
      <c r="J78" s="843"/>
      <c r="K78" s="843"/>
      <c r="L78" s="843"/>
      <c r="M78" s="844"/>
      <c r="N78" s="469">
        <f>SUM(N72:N77)</f>
        <v>75098.831185441173</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285304.40380914998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57060.880761829998</v>
      </c>
      <c r="M85" s="871"/>
      <c r="N85" s="57"/>
    </row>
    <row r="86" spans="1:14">
      <c r="B86" s="95" t="s">
        <v>1057</v>
      </c>
      <c r="C86" s="96"/>
      <c r="D86" s="96"/>
      <c r="E86" s="96"/>
      <c r="F86" s="96"/>
      <c r="G86" s="96"/>
      <c r="H86" s="96"/>
      <c r="I86" s="93"/>
      <c r="J86" s="94"/>
      <c r="K86" s="313">
        <v>0.05</v>
      </c>
      <c r="L86" s="870">
        <f>N80*K86</f>
        <v>14265.220190457499</v>
      </c>
      <c r="M86" s="871"/>
      <c r="N86" s="57"/>
    </row>
    <row r="87" spans="1:14" ht="15" thickBot="1">
      <c r="B87" s="97" t="s">
        <v>1058</v>
      </c>
      <c r="C87" s="98"/>
      <c r="D87" s="98"/>
      <c r="E87" s="98"/>
      <c r="F87" s="98"/>
      <c r="G87" s="98"/>
      <c r="H87" s="98"/>
      <c r="I87" s="99"/>
      <c r="J87" s="100"/>
      <c r="K87" s="314">
        <v>0.05</v>
      </c>
      <c r="L87" s="872">
        <f>N80*K87</f>
        <v>14265.220190457499</v>
      </c>
      <c r="M87" s="873"/>
      <c r="N87" s="57"/>
    </row>
    <row r="88" spans="1:14" ht="15" thickBot="1">
      <c r="B88" s="836" t="s">
        <v>1037</v>
      </c>
      <c r="C88" s="837"/>
      <c r="D88" s="837"/>
      <c r="E88" s="837"/>
      <c r="F88" s="837"/>
      <c r="G88" s="837"/>
      <c r="H88" s="837"/>
      <c r="I88" s="837"/>
      <c r="J88" s="837"/>
      <c r="K88" s="837"/>
      <c r="L88" s="837"/>
      <c r="M88" s="838"/>
      <c r="N88" s="58">
        <f>L85+L86+L87</f>
        <v>85591.321142745001</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370895.72495189495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25"/>
      <c r="C1" s="937"/>
      <c r="D1" s="938"/>
      <c r="E1" s="938"/>
      <c r="F1" s="938"/>
      <c r="G1" s="938"/>
      <c r="H1" s="938"/>
      <c r="I1" s="938"/>
      <c r="J1" s="939"/>
      <c r="K1" s="940" t="s">
        <v>1017</v>
      </c>
      <c r="L1" s="942" t="s">
        <v>2304</v>
      </c>
      <c r="M1" s="943"/>
      <c r="N1" s="944"/>
    </row>
    <row r="2" spans="2:14" ht="22.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156</v>
      </c>
      <c r="B36" s="849" t="str">
        <f>VLOOKUP(A36,EQUIPOS!A6:D154,3,FALSE)</f>
        <v>Cizalla manual de 90 cm.</v>
      </c>
      <c r="C36" s="850"/>
      <c r="D36" s="850"/>
      <c r="E36" s="850"/>
      <c r="F36" s="850"/>
      <c r="G36" s="850"/>
      <c r="H36" s="851"/>
      <c r="I36" s="276"/>
      <c r="J36" s="277"/>
      <c r="K36" s="278">
        <f>VLOOKUP(A36,EQUIPOS!A6:D163,4,FALSE)</f>
        <v>1500</v>
      </c>
      <c r="L36" s="279"/>
      <c r="M36" s="345">
        <v>37.5</v>
      </c>
      <c r="N36" s="281">
        <f>K36/M36</f>
        <v>40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N78*M41</f>
        <v>15.32016156183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55.320161561829998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3308</v>
      </c>
      <c r="N48" s="281">
        <f>K48*M48</f>
        <v>3473.4</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4500</v>
      </c>
      <c r="N49" s="281">
        <f>K49*M49</f>
        <v>135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3608.4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40">
        <f>VLOOKUP(A61,TRANSPORTE!A3:D117,4,FALSE)</f>
        <v>610</v>
      </c>
      <c r="M61" s="841"/>
      <c r="N61" s="296">
        <f>K61*L61</f>
        <v>640.5</v>
      </c>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f>N61+N62+N63+N64+N65</f>
        <v>640.5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51"/>
    </row>
    <row r="78" spans="1:15" ht="15" thickBot="1">
      <c r="B78" s="842" t="s">
        <v>1037</v>
      </c>
      <c r="C78" s="843"/>
      <c r="D78" s="843"/>
      <c r="E78" s="843"/>
      <c r="F78" s="843"/>
      <c r="G78" s="843"/>
      <c r="H78" s="843"/>
      <c r="I78" s="843"/>
      <c r="J78" s="843"/>
      <c r="K78" s="843"/>
      <c r="L78" s="843"/>
      <c r="M78" s="844"/>
      <c r="N78" s="310">
        <f>SUM(N72:N77)</f>
        <v>766.00807809150001</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5070.2282396533301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1014.0456479306661</v>
      </c>
      <c r="M85" s="871"/>
      <c r="N85" s="57"/>
    </row>
    <row r="86" spans="1:14">
      <c r="B86" s="95" t="s">
        <v>1057</v>
      </c>
      <c r="C86" s="96"/>
      <c r="D86" s="96"/>
      <c r="E86" s="96"/>
      <c r="F86" s="96"/>
      <c r="G86" s="96"/>
      <c r="H86" s="96"/>
      <c r="I86" s="93"/>
      <c r="J86" s="94"/>
      <c r="K86" s="313">
        <v>0.05</v>
      </c>
      <c r="L86" s="870">
        <f>N80*K86</f>
        <v>253.51141198266652</v>
      </c>
      <c r="M86" s="871"/>
      <c r="N86" s="57"/>
    </row>
    <row r="87" spans="1:14" ht="15" thickBot="1">
      <c r="B87" s="97" t="s">
        <v>1058</v>
      </c>
      <c r="C87" s="98"/>
      <c r="D87" s="98"/>
      <c r="E87" s="98"/>
      <c r="F87" s="98"/>
      <c r="G87" s="98"/>
      <c r="H87" s="98"/>
      <c r="I87" s="99"/>
      <c r="J87" s="100"/>
      <c r="K87" s="314">
        <v>0.05</v>
      </c>
      <c r="L87" s="872">
        <f>N80*K87</f>
        <v>253.51141198266652</v>
      </c>
      <c r="M87" s="873"/>
      <c r="N87" s="57"/>
    </row>
    <row r="88" spans="1:14" ht="15" thickBot="1">
      <c r="B88" s="836" t="s">
        <v>1037</v>
      </c>
      <c r="C88" s="837"/>
      <c r="D88" s="837"/>
      <c r="E88" s="837"/>
      <c r="F88" s="837"/>
      <c r="G88" s="837"/>
      <c r="H88" s="837"/>
      <c r="I88" s="837"/>
      <c r="J88" s="837"/>
      <c r="K88" s="837"/>
      <c r="L88" s="837"/>
      <c r="M88" s="838"/>
      <c r="N88" s="58">
        <f>L85+L86+L87</f>
        <v>1521.068471895999</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6591.2967115493293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156</v>
      </c>
      <c r="B36" s="849" t="str">
        <f>VLOOKUP(A36,EQUIPOS!A6:D154,3,FALSE)</f>
        <v>Cizalla manual de 90 cm.</v>
      </c>
      <c r="C36" s="850"/>
      <c r="D36" s="850"/>
      <c r="E36" s="850"/>
      <c r="F36" s="850"/>
      <c r="G36" s="850"/>
      <c r="H36" s="851"/>
      <c r="I36" s="276"/>
      <c r="J36" s="277"/>
      <c r="K36" s="278">
        <f>VLOOKUP(A36,EQUIPOS!A6:D163,4,FALSE)</f>
        <v>1500</v>
      </c>
      <c r="L36" s="279"/>
      <c r="M36" s="345">
        <v>37.5</v>
      </c>
      <c r="N36" s="281">
        <f>K36/M36</f>
        <v>40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N78*M41</f>
        <v>15.32016156183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55.320161561829998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3500</v>
      </c>
      <c r="N48" s="281">
        <f>K48*M48</f>
        <v>3675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4500</v>
      </c>
      <c r="N49" s="281">
        <f>K49*M49</f>
        <v>135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3810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40">
        <f>VLOOKUP(A61,TRANSPORTE!A3:D117,4,FALSE)</f>
        <v>610</v>
      </c>
      <c r="M61" s="841"/>
      <c r="N61" s="296">
        <f>K61*L61</f>
        <v>640.5</v>
      </c>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f>N61+N62+N63+N64+N65</f>
        <v>640.5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51"/>
    </row>
    <row r="78" spans="1:15" ht="15" thickBot="1">
      <c r="B78" s="842" t="s">
        <v>1037</v>
      </c>
      <c r="C78" s="843"/>
      <c r="D78" s="843"/>
      <c r="E78" s="843"/>
      <c r="F78" s="843"/>
      <c r="G78" s="843"/>
      <c r="H78" s="843"/>
      <c r="I78" s="843"/>
      <c r="J78" s="843"/>
      <c r="K78" s="843"/>
      <c r="L78" s="843"/>
      <c r="M78" s="844"/>
      <c r="N78" s="310">
        <f>SUM(N72:N77)</f>
        <v>766.00807809150001</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5271.8282396533305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1054.3656479306662</v>
      </c>
      <c r="M85" s="871"/>
      <c r="N85" s="57"/>
    </row>
    <row r="86" spans="1:14">
      <c r="B86" s="95" t="s">
        <v>1057</v>
      </c>
      <c r="C86" s="96"/>
      <c r="D86" s="96"/>
      <c r="E86" s="96"/>
      <c r="F86" s="96"/>
      <c r="G86" s="96"/>
      <c r="H86" s="96"/>
      <c r="I86" s="93"/>
      <c r="J86" s="94"/>
      <c r="K86" s="313">
        <v>0.05</v>
      </c>
      <c r="L86" s="870">
        <f>N80*K86</f>
        <v>263.59141198266656</v>
      </c>
      <c r="M86" s="871"/>
      <c r="N86" s="57"/>
    </row>
    <row r="87" spans="1:14" ht="15" thickBot="1">
      <c r="B87" s="97" t="s">
        <v>1058</v>
      </c>
      <c r="C87" s="98"/>
      <c r="D87" s="98"/>
      <c r="E87" s="98"/>
      <c r="F87" s="98"/>
      <c r="G87" s="98"/>
      <c r="H87" s="98"/>
      <c r="I87" s="99"/>
      <c r="J87" s="100"/>
      <c r="K87" s="314">
        <v>0.05</v>
      </c>
      <c r="L87" s="872">
        <f>N80*K87</f>
        <v>263.59141198266656</v>
      </c>
      <c r="M87" s="873"/>
      <c r="N87" s="57"/>
    </row>
    <row r="88" spans="1:14" ht="15" thickBot="1">
      <c r="B88" s="836" t="s">
        <v>1037</v>
      </c>
      <c r="C88" s="837"/>
      <c r="D88" s="837"/>
      <c r="E88" s="837"/>
      <c r="F88" s="837"/>
      <c r="G88" s="837"/>
      <c r="H88" s="837"/>
      <c r="I88" s="837"/>
      <c r="J88" s="837"/>
      <c r="K88" s="837"/>
      <c r="L88" s="837"/>
      <c r="M88" s="838"/>
      <c r="N88" s="58">
        <f>L85+L86+L87</f>
        <v>1581.5484718959995</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6853.3767115493301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123</v>
      </c>
      <c r="B36" s="849" t="str">
        <f>VLOOKUP(A36,EQUIPOS!A6:D154,3,FALSE)</f>
        <v>Bomba de inyección de lechada</v>
      </c>
      <c r="C36" s="850"/>
      <c r="D36" s="850"/>
      <c r="E36" s="850"/>
      <c r="F36" s="850"/>
      <c r="G36" s="850"/>
      <c r="H36" s="851"/>
      <c r="I36" s="276"/>
      <c r="J36" s="277"/>
      <c r="K36" s="278">
        <f>VLOOKUP(A36,EQUIPOS!A6:D163,4,FALSE)</f>
        <v>20000</v>
      </c>
      <c r="L36" s="279"/>
      <c r="M36" s="345">
        <v>670</v>
      </c>
      <c r="N36" s="281">
        <f>K36/M36</f>
        <v>29.850746268656717</v>
      </c>
    </row>
    <row r="37" spans="1:14">
      <c r="A37" s="119" t="s">
        <v>125</v>
      </c>
      <c r="B37" s="849" t="str">
        <f>VLOOKUP(A37,EQUIPOS!A7:D154,3,FALSE)</f>
        <v>Bomba para gato de tensionamiento</v>
      </c>
      <c r="C37" s="850"/>
      <c r="D37" s="850"/>
      <c r="E37" s="850"/>
      <c r="F37" s="850"/>
      <c r="G37" s="850"/>
      <c r="H37" s="851"/>
      <c r="I37" s="430"/>
      <c r="J37" s="431"/>
      <c r="K37" s="278">
        <f>VLOOKUP(A37,EQUIPOS!A7:D164,4,FALSE)</f>
        <v>55000</v>
      </c>
      <c r="L37" s="344"/>
      <c r="M37" s="345">
        <v>670</v>
      </c>
      <c r="N37" s="281">
        <f>K37/M37</f>
        <v>82.089552238805965</v>
      </c>
    </row>
    <row r="38" spans="1:14">
      <c r="A38" s="119" t="s">
        <v>240</v>
      </c>
      <c r="B38" s="849" t="str">
        <f>VLOOKUP(A38,EQUIPOS!A8:D154,3,FALSE)</f>
        <v>Gato para tensionamiento, fuerza Max 200 ton, área de tensión 314 cm2.</v>
      </c>
      <c r="C38" s="850"/>
      <c r="D38" s="850"/>
      <c r="E38" s="850"/>
      <c r="F38" s="850"/>
      <c r="G38" s="850"/>
      <c r="H38" s="851"/>
      <c r="I38" s="337"/>
      <c r="J38" s="339"/>
      <c r="K38" s="278">
        <f>VLOOKUP(A38,EQUIPOS!A8:D165,4,FALSE)</f>
        <v>163937.20000000001</v>
      </c>
      <c r="L38" s="432"/>
      <c r="M38" s="433">
        <v>670</v>
      </c>
      <c r="N38" s="281">
        <f>K38/M38</f>
        <v>244.68238805970151</v>
      </c>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N78*M41</f>
        <v>6.0975767410268658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362.72026330819102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12400</v>
      </c>
      <c r="N48" s="281">
        <f t="shared" ref="N48:N53" si="0">K48*M48</f>
        <v>49.6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15880</v>
      </c>
      <c r="N49" s="281">
        <f t="shared" si="0"/>
        <v>63.52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1360</v>
      </c>
      <c r="N50" s="281">
        <f t="shared" si="0"/>
        <v>27.2</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7150</v>
      </c>
      <c r="N51" s="281">
        <f t="shared" si="0"/>
        <v>607.75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81800</v>
      </c>
      <c r="N52" s="281">
        <f t="shared" si="0"/>
        <v>81.8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4500</v>
      </c>
      <c r="N53" s="281">
        <f t="shared" si="0"/>
        <v>90</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919.86999999999989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B61" s="52"/>
      <c r="C61" s="326"/>
      <c r="D61" s="326"/>
      <c r="E61" s="326"/>
      <c r="F61" s="326"/>
      <c r="G61" s="326"/>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133"/>
    </row>
    <row r="78" spans="1:15" ht="15" thickBot="1">
      <c r="B78" s="842" t="s">
        <v>1037</v>
      </c>
      <c r="C78" s="843"/>
      <c r="D78" s="843"/>
      <c r="E78" s="843"/>
      <c r="F78" s="843"/>
      <c r="G78" s="843"/>
      <c r="H78" s="843"/>
      <c r="I78" s="843"/>
      <c r="J78" s="843"/>
      <c r="K78" s="843"/>
      <c r="L78" s="843"/>
      <c r="M78" s="844"/>
      <c r="N78" s="469">
        <f>SUM(N72:N77)</f>
        <v>304.87883705134328</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1587.4691003595342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317.49382007190684</v>
      </c>
      <c r="M85" s="871"/>
      <c r="N85" s="57"/>
    </row>
    <row r="86" spans="1:14">
      <c r="B86" s="95" t="s">
        <v>1057</v>
      </c>
      <c r="C86" s="96"/>
      <c r="D86" s="96"/>
      <c r="E86" s="96"/>
      <c r="F86" s="96"/>
      <c r="G86" s="96"/>
      <c r="H86" s="96"/>
      <c r="I86" s="93"/>
      <c r="J86" s="94"/>
      <c r="K86" s="313">
        <v>0.05</v>
      </c>
      <c r="L86" s="870">
        <f>N80*K86</f>
        <v>79.37345501797671</v>
      </c>
      <c r="M86" s="871"/>
      <c r="N86" s="57"/>
    </row>
    <row r="87" spans="1:14" ht="15" thickBot="1">
      <c r="B87" s="97" t="s">
        <v>1058</v>
      </c>
      <c r="C87" s="98"/>
      <c r="D87" s="98"/>
      <c r="E87" s="98"/>
      <c r="F87" s="98"/>
      <c r="G87" s="98"/>
      <c r="H87" s="98"/>
      <c r="I87" s="99"/>
      <c r="J87" s="100"/>
      <c r="K87" s="314">
        <v>0.05</v>
      </c>
      <c r="L87" s="872">
        <f>N80*K87</f>
        <v>79.37345501797671</v>
      </c>
      <c r="M87" s="873"/>
      <c r="N87" s="57"/>
    </row>
    <row r="88" spans="1:14" ht="15" thickBot="1">
      <c r="B88" s="836" t="s">
        <v>1037</v>
      </c>
      <c r="C88" s="837"/>
      <c r="D88" s="837"/>
      <c r="E88" s="837"/>
      <c r="F88" s="837"/>
      <c r="G88" s="837"/>
      <c r="H88" s="837"/>
      <c r="I88" s="837"/>
      <c r="J88" s="837"/>
      <c r="K88" s="837"/>
      <c r="L88" s="837"/>
      <c r="M88" s="838"/>
      <c r="N88" s="58">
        <f>L85+L86+L87</f>
        <v>476.24073010786026</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2063.7098304673946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123</v>
      </c>
      <c r="B36" s="849" t="str">
        <f>VLOOKUP(A36,EQUIPOS!A6:D154,3,FALSE)</f>
        <v>Bomba de inyección de lechada</v>
      </c>
      <c r="C36" s="850"/>
      <c r="D36" s="850"/>
      <c r="E36" s="850"/>
      <c r="F36" s="850"/>
      <c r="G36" s="850"/>
      <c r="H36" s="851"/>
      <c r="I36" s="276"/>
      <c r="J36" s="277"/>
      <c r="K36" s="278">
        <f>VLOOKUP(A36,EQUIPOS!A6:D163,4,FALSE)</f>
        <v>20000</v>
      </c>
      <c r="L36" s="279"/>
      <c r="M36" s="345">
        <v>670</v>
      </c>
      <c r="N36" s="281">
        <f>K36/M36</f>
        <v>29.850746268656717</v>
      </c>
    </row>
    <row r="37" spans="1:14">
      <c r="A37" s="119" t="s">
        <v>125</v>
      </c>
      <c r="B37" s="849" t="str">
        <f>VLOOKUP(A37,EQUIPOS!A7:D154,3,FALSE)</f>
        <v>Bomba para gato de tensionamiento</v>
      </c>
      <c r="C37" s="850"/>
      <c r="D37" s="850"/>
      <c r="E37" s="850"/>
      <c r="F37" s="850"/>
      <c r="G37" s="850"/>
      <c r="H37" s="851"/>
      <c r="I37" s="430"/>
      <c r="J37" s="431"/>
      <c r="K37" s="278">
        <f>VLOOKUP(A37,EQUIPOS!A7:D164,4,FALSE)</f>
        <v>55000</v>
      </c>
      <c r="L37" s="344"/>
      <c r="M37" s="345">
        <v>670</v>
      </c>
      <c r="N37" s="281">
        <f>K37/M37</f>
        <v>82.089552238805965</v>
      </c>
    </row>
    <row r="38" spans="1:14">
      <c r="A38" s="119" t="s">
        <v>240</v>
      </c>
      <c r="B38" s="849" t="str">
        <f>VLOOKUP(A38,EQUIPOS!A8:D154,3,FALSE)</f>
        <v>Gato para tensionamiento, fuerza Max 200 ton, área de tensión 314 cm2.</v>
      </c>
      <c r="C38" s="850"/>
      <c r="D38" s="850"/>
      <c r="E38" s="850"/>
      <c r="F38" s="850"/>
      <c r="G38" s="850"/>
      <c r="H38" s="851"/>
      <c r="I38" s="337"/>
      <c r="J38" s="339"/>
      <c r="K38" s="278">
        <f>VLOOKUP(A38,EQUIPOS!A8:D165,4,FALSE)</f>
        <v>163937.20000000001</v>
      </c>
      <c r="L38" s="432"/>
      <c r="M38" s="433">
        <v>670</v>
      </c>
      <c r="N38" s="281">
        <f>K38/M38</f>
        <v>244.68238805970151</v>
      </c>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N78*M41</f>
        <v>6.0975767410268658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362.72026330819102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12400</v>
      </c>
      <c r="N48" s="281">
        <f t="shared" ref="N48:N53" si="0">K48*M48</f>
        <v>49.6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15880</v>
      </c>
      <c r="N49" s="281">
        <f t="shared" si="0"/>
        <v>63.52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1360</v>
      </c>
      <c r="N50" s="281">
        <f t="shared" si="0"/>
        <v>27.2</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7150</v>
      </c>
      <c r="N51" s="281">
        <f t="shared" si="0"/>
        <v>39539.5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81800</v>
      </c>
      <c r="N52" s="281">
        <f t="shared" si="0"/>
        <v>81.8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4500</v>
      </c>
      <c r="N53" s="281">
        <f t="shared" si="0"/>
        <v>90</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39851.620000000003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B61" s="52"/>
      <c r="C61" s="326"/>
      <c r="D61" s="326"/>
      <c r="E61" s="326"/>
      <c r="F61" s="326"/>
      <c r="G61" s="326"/>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51"/>
    </row>
    <row r="78" spans="1:15" ht="15" thickBot="1">
      <c r="B78" s="842" t="s">
        <v>1037</v>
      </c>
      <c r="C78" s="843"/>
      <c r="D78" s="843"/>
      <c r="E78" s="843"/>
      <c r="F78" s="843"/>
      <c r="G78" s="843"/>
      <c r="H78" s="843"/>
      <c r="I78" s="843"/>
      <c r="J78" s="843"/>
      <c r="K78" s="843"/>
      <c r="L78" s="843"/>
      <c r="M78" s="844"/>
      <c r="N78" s="310">
        <f>SUM(N72:N77)</f>
        <v>304.87883705134328</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40519.219100359536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8103.8438200719074</v>
      </c>
      <c r="M85" s="871"/>
      <c r="N85" s="57"/>
    </row>
    <row r="86" spans="1:14">
      <c r="B86" s="95" t="s">
        <v>1057</v>
      </c>
      <c r="C86" s="96"/>
      <c r="D86" s="96"/>
      <c r="E86" s="96"/>
      <c r="F86" s="96"/>
      <c r="G86" s="96"/>
      <c r="H86" s="96"/>
      <c r="I86" s="93"/>
      <c r="J86" s="94"/>
      <c r="K86" s="313">
        <v>0.05</v>
      </c>
      <c r="L86" s="870">
        <f>N80*K86</f>
        <v>2025.9609550179769</v>
      </c>
      <c r="M86" s="871"/>
      <c r="N86" s="57"/>
    </row>
    <row r="87" spans="1:14" ht="15" thickBot="1">
      <c r="B87" s="97" t="s">
        <v>1058</v>
      </c>
      <c r="C87" s="98"/>
      <c r="D87" s="98"/>
      <c r="E87" s="98"/>
      <c r="F87" s="98"/>
      <c r="G87" s="98"/>
      <c r="H87" s="98"/>
      <c r="I87" s="99"/>
      <c r="J87" s="100"/>
      <c r="K87" s="314">
        <v>0.05</v>
      </c>
      <c r="L87" s="872">
        <f>N80*K87</f>
        <v>2025.9609550179769</v>
      </c>
      <c r="M87" s="873"/>
      <c r="N87" s="57"/>
    </row>
    <row r="88" spans="1:14" ht="15" thickBot="1">
      <c r="B88" s="836" t="s">
        <v>1037</v>
      </c>
      <c r="C88" s="837"/>
      <c r="D88" s="837"/>
      <c r="E88" s="837"/>
      <c r="F88" s="837"/>
      <c r="G88" s="837"/>
      <c r="H88" s="837"/>
      <c r="I88" s="837"/>
      <c r="J88" s="837"/>
      <c r="K88" s="837"/>
      <c r="L88" s="837"/>
      <c r="M88" s="838"/>
      <c r="N88" s="58">
        <f>L85+L86+L87</f>
        <v>12155.765730107862</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52674.984830467394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25"/>
      <c r="C1" s="937"/>
      <c r="D1" s="938"/>
      <c r="E1" s="938"/>
      <c r="F1" s="938"/>
      <c r="G1" s="938"/>
      <c r="H1" s="938"/>
      <c r="I1" s="938"/>
      <c r="J1" s="939"/>
      <c r="K1" s="996" t="s">
        <v>1017</v>
      </c>
      <c r="L1" s="942" t="s">
        <v>2304</v>
      </c>
      <c r="M1" s="943"/>
      <c r="N1" s="944"/>
    </row>
    <row r="2" spans="2:14">
      <c r="B2" s="926"/>
      <c r="C2" s="948" t="s">
        <v>1018</v>
      </c>
      <c r="D2" s="949"/>
      <c r="E2" s="949"/>
      <c r="F2" s="949"/>
      <c r="G2" s="949"/>
      <c r="H2" s="949"/>
      <c r="I2" s="949"/>
      <c r="J2" s="950"/>
      <c r="K2" s="995"/>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95"/>
      <c r="L4" s="945"/>
      <c r="M4" s="946"/>
      <c r="N4" s="94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994" t="s">
        <v>1029</v>
      </c>
      <c r="M30" s="848"/>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2" t="s">
        <v>1032</v>
      </c>
      <c r="J35" s="819"/>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969"/>
      <c r="D41" s="969"/>
      <c r="E41" s="44"/>
      <c r="F41" s="45"/>
      <c r="G41" s="45"/>
      <c r="H41" s="46"/>
      <c r="I41" s="42"/>
      <c r="J41" s="43"/>
      <c r="K41" s="288"/>
      <c r="L41" s="285"/>
      <c r="M41" s="410">
        <v>0.01</v>
      </c>
      <c r="N41" s="353">
        <f>N78*M41</f>
        <v>15.95850162690625</v>
      </c>
    </row>
    <row r="42" spans="1:14" ht="15" thickBot="1">
      <c r="B42" s="970"/>
      <c r="C42" s="971"/>
      <c r="D42" s="971"/>
      <c r="E42" s="971"/>
      <c r="F42" s="971"/>
      <c r="G42" s="971"/>
      <c r="H42" s="972"/>
      <c r="I42" s="858"/>
      <c r="J42" s="859"/>
      <c r="K42" s="47"/>
      <c r="L42" s="860"/>
      <c r="M42" s="973"/>
      <c r="N42" s="111"/>
    </row>
    <row r="43" spans="1:14" ht="15" thickBot="1">
      <c r="B43" s="836" t="s">
        <v>1037</v>
      </c>
      <c r="C43" s="837"/>
      <c r="D43" s="837"/>
      <c r="E43" s="837"/>
      <c r="F43" s="837"/>
      <c r="G43" s="837"/>
      <c r="H43" s="837"/>
      <c r="I43" s="837"/>
      <c r="J43" s="837"/>
      <c r="K43" s="837"/>
      <c r="L43" s="837"/>
      <c r="M43" s="838"/>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490000</v>
      </c>
      <c r="N48" s="281">
        <f>K48*M48</f>
        <v>490000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490000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B61" s="52"/>
      <c r="C61" s="326"/>
      <c r="D61" s="326"/>
      <c r="E61" s="326"/>
      <c r="F61" s="326"/>
      <c r="G61" s="326"/>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993"/>
      <c r="I71" s="79" t="s">
        <v>1048</v>
      </c>
      <c r="J71" s="81" t="s">
        <v>1494</v>
      </c>
      <c r="K71" s="80" t="s">
        <v>1050</v>
      </c>
      <c r="L71" s="864" t="s">
        <v>1034</v>
      </c>
      <c r="M71" s="98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59"/>
      <c r="I77" s="132"/>
      <c r="J77" s="132"/>
      <c r="K77" s="132"/>
      <c r="L77" s="992"/>
      <c r="M77" s="861"/>
      <c r="N77" s="133"/>
    </row>
    <row r="78" spans="1:15" ht="15" thickBot="1">
      <c r="B78" s="842" t="s">
        <v>1037</v>
      </c>
      <c r="C78" s="843"/>
      <c r="D78" s="843"/>
      <c r="E78" s="843"/>
      <c r="F78" s="843"/>
      <c r="G78" s="843"/>
      <c r="H78" s="843"/>
      <c r="I78" s="843"/>
      <c r="J78" s="843"/>
      <c r="K78" s="843"/>
      <c r="L78" s="843"/>
      <c r="M78" s="844"/>
      <c r="N78" s="469">
        <f>SUM(N72:N77)</f>
        <v>1595.850162690625</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491611.80866431753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98322.361732863515</v>
      </c>
      <c r="M85" s="871"/>
      <c r="N85" s="57"/>
    </row>
    <row r="86" spans="1:14">
      <c r="B86" s="95" t="s">
        <v>1057</v>
      </c>
      <c r="C86" s="96"/>
      <c r="D86" s="96"/>
      <c r="E86" s="96"/>
      <c r="F86" s="96"/>
      <c r="G86" s="96"/>
      <c r="H86" s="96"/>
      <c r="I86" s="93"/>
      <c r="J86" s="94"/>
      <c r="K86" s="313">
        <v>0.05</v>
      </c>
      <c r="L86" s="870">
        <f>N80*K86</f>
        <v>24580.590433215879</v>
      </c>
      <c r="M86" s="871"/>
      <c r="N86" s="57"/>
    </row>
    <row r="87" spans="1:14" ht="15" thickBot="1">
      <c r="B87" s="97" t="s">
        <v>1058</v>
      </c>
      <c r="C87" s="98"/>
      <c r="D87" s="98"/>
      <c r="E87" s="98"/>
      <c r="F87" s="98"/>
      <c r="G87" s="98"/>
      <c r="H87" s="98"/>
      <c r="I87" s="99"/>
      <c r="J87" s="100"/>
      <c r="K87" s="314">
        <v>0.05</v>
      </c>
      <c r="L87" s="872">
        <f>N80*K87</f>
        <v>24580.590433215879</v>
      </c>
      <c r="M87" s="873"/>
      <c r="N87" s="57"/>
    </row>
    <row r="88" spans="1:14" ht="15" thickBot="1">
      <c r="B88" s="836" t="s">
        <v>1037</v>
      </c>
      <c r="C88" s="837"/>
      <c r="D88" s="837"/>
      <c r="E88" s="837"/>
      <c r="F88" s="837"/>
      <c r="G88" s="837"/>
      <c r="H88" s="837"/>
      <c r="I88" s="837"/>
      <c r="J88" s="837"/>
      <c r="K88" s="837"/>
      <c r="L88" s="837"/>
      <c r="M88" s="838"/>
      <c r="N88" s="58">
        <f>L85+L86+L87</f>
        <v>147483.54259929527</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639095.35126361274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N78*M41</f>
        <v>51.067205206099999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30750</v>
      </c>
      <c r="N48" s="281">
        <f>K48*M48</f>
        <v>32287.5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f>SUM(N48:N55)</f>
        <v>32287.5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B61" s="52"/>
      <c r="C61" s="326"/>
      <c r="D61" s="326"/>
      <c r="E61" s="326"/>
      <c r="F61" s="326"/>
      <c r="G61" s="326"/>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8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51"/>
    </row>
    <row r="78" spans="1:15" ht="15" thickBot="1">
      <c r="B78" s="842" t="s">
        <v>1037</v>
      </c>
      <c r="C78" s="843"/>
      <c r="D78" s="843"/>
      <c r="E78" s="843"/>
      <c r="F78" s="843"/>
      <c r="G78" s="843"/>
      <c r="H78" s="843"/>
      <c r="I78" s="843"/>
      <c r="J78" s="843"/>
      <c r="K78" s="843"/>
      <c r="L78" s="843"/>
      <c r="M78" s="844"/>
      <c r="N78" s="310">
        <f>SUM(N72:N77)</f>
        <v>1021.344104122</v>
      </c>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33359.911309328105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6671.9822618656217</v>
      </c>
      <c r="M85" s="871"/>
      <c r="N85" s="57"/>
    </row>
    <row r="86" spans="1:14">
      <c r="B86" s="95" t="s">
        <v>1057</v>
      </c>
      <c r="C86" s="96"/>
      <c r="D86" s="96"/>
      <c r="E86" s="96"/>
      <c r="F86" s="96"/>
      <c r="G86" s="96"/>
      <c r="H86" s="96"/>
      <c r="I86" s="93"/>
      <c r="J86" s="94"/>
      <c r="K86" s="313">
        <v>0.05</v>
      </c>
      <c r="L86" s="870">
        <f>N80*K86</f>
        <v>1667.9955654664054</v>
      </c>
      <c r="M86" s="871"/>
      <c r="N86" s="57"/>
    </row>
    <row r="87" spans="1:14" ht="15" thickBot="1">
      <c r="B87" s="97" t="s">
        <v>1058</v>
      </c>
      <c r="C87" s="98"/>
      <c r="D87" s="98"/>
      <c r="E87" s="98"/>
      <c r="F87" s="98"/>
      <c r="G87" s="98"/>
      <c r="H87" s="98"/>
      <c r="I87" s="99"/>
      <c r="J87" s="100"/>
      <c r="K87" s="314">
        <v>0.05</v>
      </c>
      <c r="L87" s="872">
        <f>N80*K87</f>
        <v>1667.9955654664054</v>
      </c>
      <c r="M87" s="873"/>
      <c r="N87" s="57"/>
    </row>
    <row r="88" spans="1:14" ht="15" thickBot="1">
      <c r="B88" s="836" t="s">
        <v>1037</v>
      </c>
      <c r="C88" s="837"/>
      <c r="D88" s="837"/>
      <c r="E88" s="837"/>
      <c r="F88" s="837"/>
      <c r="G88" s="837"/>
      <c r="H88" s="837"/>
      <c r="I88" s="837"/>
      <c r="J88" s="837"/>
      <c r="K88" s="837"/>
      <c r="L88" s="837"/>
      <c r="M88" s="838"/>
      <c r="N88" s="58">
        <f>L85+L86+L87</f>
        <v>10007.973392798431</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196">
        <f>N80+N88</f>
        <v>43367.884702126539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190</v>
      </c>
      <c r="B36" s="849" t="str">
        <f>VLOOKUP(A36,EQUIPOS!A6:D154,3,FALSE)</f>
        <v>Diferencial de 3 ton</v>
      </c>
      <c r="C36" s="850"/>
      <c r="D36" s="850"/>
      <c r="E36" s="850"/>
      <c r="F36" s="850"/>
      <c r="G36" s="850"/>
      <c r="H36" s="851"/>
      <c r="I36" s="276"/>
      <c r="J36" s="277"/>
      <c r="K36" s="278">
        <f>VLOOKUP(A36,EQUIPOS!A6:D163,4,FALSE)</f>
        <v>3400</v>
      </c>
      <c r="L36" s="279"/>
      <c r="M36" s="345">
        <v>40</v>
      </c>
      <c r="N36" s="281">
        <f>K36/M36</f>
        <v>85</v>
      </c>
    </row>
    <row r="37" spans="1:14">
      <c r="A37" s="119" t="s">
        <v>195</v>
      </c>
      <c r="B37" s="849" t="str">
        <f>VLOOKUP(A37,EQUIPOS!A7:D154,3,FALSE)</f>
        <v xml:space="preserve">Equipo de oxicorte, Capacidad de corte: hasta 6´´ (152mm) </v>
      </c>
      <c r="C37" s="850"/>
      <c r="D37" s="850"/>
      <c r="E37" s="850"/>
      <c r="F37" s="850"/>
      <c r="G37" s="850"/>
      <c r="H37" s="851"/>
      <c r="I37" s="430"/>
      <c r="J37" s="431"/>
      <c r="K37" s="278">
        <f>VLOOKUP(A37,EQUIPOS!A7:D164,4,FALSE)</f>
        <v>3850</v>
      </c>
      <c r="L37" s="344"/>
      <c r="M37" s="345">
        <v>40</v>
      </c>
      <c r="N37" s="281">
        <f t="shared" ref="N37:N43" si="0">K37/M37</f>
        <v>96.25</v>
      </c>
    </row>
    <row r="38" spans="1:14">
      <c r="A38" s="119" t="s">
        <v>204</v>
      </c>
      <c r="B38" s="849" t="str">
        <f>VLOOKUP(A38,EQUIPOS!A8:D154,3,FALSE)</f>
        <v xml:space="preserve">Equipo de soldadura 250 AMP
</v>
      </c>
      <c r="C38" s="850"/>
      <c r="D38" s="850"/>
      <c r="E38" s="850"/>
      <c r="F38" s="850"/>
      <c r="G38" s="850"/>
      <c r="H38" s="851"/>
      <c r="I38" s="430"/>
      <c r="J38" s="431"/>
      <c r="K38" s="278">
        <f>VLOOKUP(A38,EQUIPOS!A8:D165,4,FALSE)</f>
        <v>8887.6</v>
      </c>
      <c r="L38" s="344"/>
      <c r="M38" s="345">
        <v>40</v>
      </c>
      <c r="N38" s="281">
        <f t="shared" si="0"/>
        <v>222.19</v>
      </c>
    </row>
    <row r="39" spans="1:14">
      <c r="A39" s="119" t="s">
        <v>208</v>
      </c>
      <c r="B39" s="849" t="str">
        <f>VLOOKUP(A39,EQUIPOS!A9:D154,3,FALSE)</f>
        <v>Equipo de soldadura 400</v>
      </c>
      <c r="C39" s="850"/>
      <c r="D39" s="850"/>
      <c r="E39" s="850"/>
      <c r="F39" s="850"/>
      <c r="G39" s="850"/>
      <c r="H39" s="851"/>
      <c r="I39" s="430"/>
      <c r="J39" s="431"/>
      <c r="K39" s="278">
        <f>VLOOKUP(A39,EQUIPOS!A9:D166,4,FALSE)</f>
        <v>11963</v>
      </c>
      <c r="L39" s="344"/>
      <c r="M39" s="345">
        <v>40</v>
      </c>
      <c r="N39" s="281">
        <f t="shared" si="0"/>
        <v>299.07499999999999</v>
      </c>
    </row>
    <row r="40" spans="1:14">
      <c r="A40" s="119" t="s">
        <v>210</v>
      </c>
      <c r="B40" s="849" t="str">
        <f>VLOOKUP(A40,EQUIPOS!A10:D154,3,FALSE)</f>
        <v>Equipo de soldadura 600</v>
      </c>
      <c r="C40" s="850"/>
      <c r="D40" s="850"/>
      <c r="E40" s="850"/>
      <c r="F40" s="850"/>
      <c r="G40" s="850"/>
      <c r="H40" s="851"/>
      <c r="I40" s="430"/>
      <c r="J40" s="431"/>
      <c r="K40" s="278">
        <f>VLOOKUP(A40,EQUIPOS!A10:D167,4,FALSE)</f>
        <v>14256</v>
      </c>
      <c r="L40" s="344"/>
      <c r="M40" s="345">
        <v>40</v>
      </c>
      <c r="N40" s="281">
        <f t="shared" si="0"/>
        <v>356.4</v>
      </c>
    </row>
    <row r="41" spans="1:14">
      <c r="A41" s="119" t="s">
        <v>202</v>
      </c>
      <c r="B41" s="849" t="str">
        <f>VLOOKUP(A41,EQUIPOS!A11:D155,3,FALSE)</f>
        <v xml:space="preserve">Equipo de rayos X y/o ultrasonido
</v>
      </c>
      <c r="C41" s="850"/>
      <c r="D41" s="850"/>
      <c r="E41" s="850"/>
      <c r="F41" s="850"/>
      <c r="G41" s="850"/>
      <c r="H41" s="851"/>
      <c r="I41" s="430"/>
      <c r="J41" s="431"/>
      <c r="K41" s="278">
        <f>VLOOKUP(A41,EQUIPOS!A11:D168,4,FALSE)</f>
        <v>62444</v>
      </c>
      <c r="L41" s="344"/>
      <c r="M41" s="345">
        <v>4000</v>
      </c>
      <c r="N41" s="281">
        <f t="shared" si="0"/>
        <v>15.611000000000001</v>
      </c>
    </row>
    <row r="42" spans="1:14">
      <c r="A42" s="119" t="s">
        <v>294</v>
      </c>
      <c r="B42" s="849" t="str">
        <f>VLOOKUP(A42,EQUIPOS!A12:D156,3,FALSE)</f>
        <v>Puente grúa</v>
      </c>
      <c r="C42" s="850"/>
      <c r="D42" s="850"/>
      <c r="E42" s="850"/>
      <c r="F42" s="850"/>
      <c r="G42" s="850"/>
      <c r="H42" s="851"/>
      <c r="I42" s="430"/>
      <c r="J42" s="431"/>
      <c r="K42" s="278">
        <f>VLOOKUP(A42,EQUIPOS!A12:D169,4,FALSE)</f>
        <v>913960</v>
      </c>
      <c r="L42" s="344"/>
      <c r="M42" s="345">
        <v>40000</v>
      </c>
      <c r="N42" s="281">
        <f t="shared" si="0"/>
        <v>22.849</v>
      </c>
    </row>
    <row r="43" spans="1:14">
      <c r="A43" s="119" t="s">
        <v>334</v>
      </c>
      <c r="B43" s="849" t="str">
        <f>VLOOKUP(A43,EQUIPOS!A13:D157,3,FALSE)</f>
        <v>Taladro industrial</v>
      </c>
      <c r="C43" s="850"/>
      <c r="D43" s="850"/>
      <c r="E43" s="850"/>
      <c r="F43" s="850"/>
      <c r="G43" s="850"/>
      <c r="H43" s="851"/>
      <c r="I43" s="430"/>
      <c r="J43" s="431"/>
      <c r="K43" s="278">
        <f>VLOOKUP(A43,EQUIPOS!A13:D170,4,FALSE)</f>
        <v>4350</v>
      </c>
      <c r="L43" s="344"/>
      <c r="M43" s="345">
        <v>40</v>
      </c>
      <c r="N43" s="281">
        <f t="shared" si="0"/>
        <v>108.75</v>
      </c>
    </row>
    <row r="44" spans="1:14">
      <c r="B44" s="849"/>
      <c r="C44" s="850"/>
      <c r="D44" s="850"/>
      <c r="E44" s="850"/>
      <c r="F44" s="850"/>
      <c r="G44" s="850"/>
      <c r="H44" s="851"/>
      <c r="I44" s="42"/>
      <c r="J44" s="43"/>
      <c r="K44" s="278"/>
      <c r="L44" s="285"/>
      <c r="M44" s="345"/>
      <c r="N44" s="281"/>
    </row>
    <row r="45" spans="1:14">
      <c r="B45" s="329"/>
      <c r="C45" s="330"/>
      <c r="D45" s="330"/>
      <c r="E45" s="330"/>
      <c r="F45" s="332"/>
      <c r="G45" s="332"/>
      <c r="H45" s="131"/>
      <c r="I45" s="42"/>
      <c r="J45" s="43"/>
      <c r="K45" s="278"/>
      <c r="L45" s="285"/>
      <c r="M45" s="286"/>
      <c r="N45" s="282"/>
    </row>
    <row r="46" spans="1:14">
      <c r="B46" s="856" t="s">
        <v>1036</v>
      </c>
      <c r="C46" s="857"/>
      <c r="D46" s="857"/>
      <c r="E46" s="44"/>
      <c r="F46" s="45"/>
      <c r="G46" s="45"/>
      <c r="H46" s="46"/>
      <c r="I46" s="42"/>
      <c r="J46" s="43"/>
      <c r="K46" s="288"/>
      <c r="L46" s="285"/>
      <c r="M46" s="410">
        <v>0.1</v>
      </c>
      <c r="N46" s="353">
        <f>N83*M46</f>
        <v>316.77546014452503</v>
      </c>
    </row>
    <row r="47" spans="1:14" ht="15" thickBot="1">
      <c r="B47" s="849"/>
      <c r="C47" s="850"/>
      <c r="D47" s="850"/>
      <c r="E47" s="850"/>
      <c r="F47" s="850"/>
      <c r="G47" s="850"/>
      <c r="H47" s="851"/>
      <c r="I47" s="858"/>
      <c r="J47" s="859"/>
      <c r="K47" s="47"/>
      <c r="L47" s="860"/>
      <c r="M47" s="861"/>
      <c r="N47" s="111"/>
    </row>
    <row r="48" spans="1:14" ht="15" thickBot="1">
      <c r="B48" s="836" t="s">
        <v>1037</v>
      </c>
      <c r="C48" s="837"/>
      <c r="D48" s="837"/>
      <c r="E48" s="837"/>
      <c r="F48" s="837"/>
      <c r="G48" s="837"/>
      <c r="H48" s="837"/>
      <c r="I48" s="837"/>
      <c r="J48" s="837"/>
      <c r="K48" s="837"/>
      <c r="L48" s="837"/>
      <c r="M48" s="838"/>
      <c r="N48" s="403">
        <f>SUM(N36:N46)</f>
        <v>1522.9004601445249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7" t="s">
        <v>1028</v>
      </c>
      <c r="C52" s="828"/>
      <c r="D52" s="828"/>
      <c r="E52" s="828"/>
      <c r="F52" s="828"/>
      <c r="G52" s="828"/>
      <c r="H52" s="828"/>
      <c r="I52" s="829"/>
      <c r="J52" s="324" t="s">
        <v>1029</v>
      </c>
      <c r="K52" s="91" t="s">
        <v>1030</v>
      </c>
      <c r="L52" s="830" t="s">
        <v>1039</v>
      </c>
      <c r="M52" s="829"/>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40300</v>
      </c>
      <c r="N53" s="281">
        <f t="shared" ref="N53:N58" si="1">K53*M53</f>
        <v>201.5</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7140</v>
      </c>
      <c r="N54" s="281">
        <f t="shared" si="1"/>
        <v>35.700000000000003</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11600</v>
      </c>
      <c r="N55" s="281">
        <f t="shared" si="1"/>
        <v>58</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8590</v>
      </c>
      <c r="N56" s="281">
        <f t="shared" si="1"/>
        <v>85.9</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5572.8</v>
      </c>
      <c r="N57" s="281">
        <f t="shared" si="1"/>
        <v>55.728000000000002</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3094</v>
      </c>
      <c r="N58" s="281">
        <f t="shared" si="1"/>
        <v>3094</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36" t="s">
        <v>1037</v>
      </c>
      <c r="C61" s="837"/>
      <c r="D61" s="837"/>
      <c r="E61" s="837"/>
      <c r="F61" s="837"/>
      <c r="G61" s="837"/>
      <c r="H61" s="837"/>
      <c r="I61" s="837"/>
      <c r="J61" s="837"/>
      <c r="K61" s="837"/>
      <c r="L61" s="837"/>
      <c r="M61" s="838"/>
      <c r="N61" s="403">
        <f>SUM(N53:N60)</f>
        <v>3530.828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9" t="s">
        <v>1045</v>
      </c>
      <c r="M65" s="812"/>
      <c r="N65" s="82" t="s">
        <v>1035</v>
      </c>
    </row>
    <row r="66" spans="1:15">
      <c r="B66" s="52"/>
      <c r="C66" s="326"/>
      <c r="D66" s="326"/>
      <c r="E66" s="326"/>
      <c r="F66" s="326"/>
      <c r="G66" s="326"/>
      <c r="H66" s="320"/>
      <c r="I66" s="288"/>
      <c r="J66" s="295"/>
      <c r="K66" s="288"/>
      <c r="L66" s="840"/>
      <c r="M66" s="841"/>
      <c r="N66" s="296"/>
    </row>
    <row r="67" spans="1:15">
      <c r="B67" s="52"/>
      <c r="C67" s="53"/>
      <c r="D67" s="53"/>
      <c r="E67" s="53"/>
      <c r="F67" s="53"/>
      <c r="G67" s="53"/>
      <c r="H67" s="320"/>
      <c r="I67" s="288"/>
      <c r="J67" s="295"/>
      <c r="K67" s="288"/>
      <c r="L67" s="840"/>
      <c r="M67" s="841"/>
      <c r="N67" s="296"/>
    </row>
    <row r="68" spans="1:15">
      <c r="B68" s="52"/>
      <c r="C68" s="53"/>
      <c r="D68" s="53"/>
      <c r="E68" s="53"/>
      <c r="F68" s="53"/>
      <c r="G68" s="53"/>
      <c r="H68" s="320"/>
      <c r="I68" s="288"/>
      <c r="J68" s="295"/>
      <c r="K68" s="288"/>
      <c r="L68" s="840"/>
      <c r="M68" s="841"/>
      <c r="N68" s="296"/>
    </row>
    <row r="69" spans="1:15">
      <c r="B69" s="52"/>
      <c r="C69" s="53"/>
      <c r="D69" s="53"/>
      <c r="E69" s="53"/>
      <c r="F69" s="53"/>
      <c r="G69" s="53"/>
      <c r="H69" s="320"/>
      <c r="I69" s="288"/>
      <c r="J69" s="295"/>
      <c r="K69" s="288"/>
      <c r="L69" s="840"/>
      <c r="M69" s="841"/>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25"/>
      <c r="M71" s="826"/>
      <c r="N71" s="133"/>
    </row>
    <row r="72" spans="1:15" ht="15" thickBot="1">
      <c r="B72" s="842" t="s">
        <v>1037</v>
      </c>
      <c r="C72" s="843"/>
      <c r="D72" s="843"/>
      <c r="E72" s="843"/>
      <c r="F72" s="843"/>
      <c r="G72" s="843"/>
      <c r="H72" s="843"/>
      <c r="I72" s="843"/>
      <c r="J72" s="843"/>
      <c r="K72" s="843"/>
      <c r="L72" s="843"/>
      <c r="M72" s="844"/>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23" t="str">
        <f>VLOOKUP(A82,'MANO DE OBRA'!A12:D73,3,FALSE)</f>
        <v>Dibujante 2</v>
      </c>
      <c r="C82" s="824" t="e">
        <f>VLOOKUP(B82,'MANO DE OBRA'!B12:E73,3,FALSE)</f>
        <v>#N/A</v>
      </c>
      <c r="D82" s="824" t="e">
        <f>VLOOKUP(C82,'MANO DE OBRA'!C12:E73,3,FALSE)</f>
        <v>#N/A</v>
      </c>
      <c r="E82" s="824" t="e">
        <f>VLOOKUP(D82,'MANO DE OBRA'!D12:F73,3,FALSE)</f>
        <v>#N/A</v>
      </c>
      <c r="F82" s="824" t="e">
        <f>VLOOKUP(E82,'MANO DE OBRA'!E12:G73,3,FALSE)</f>
        <v>#N/A</v>
      </c>
      <c r="G82" s="824" t="e">
        <f>VLOOKUP(F82,'MANO DE OBRA'!F12:H73,3,FALSE)</f>
        <v>#N/A</v>
      </c>
      <c r="H82" s="824" t="e">
        <f>VLOOKUP(G82,'MANO DE OBRA'!F12:I73,3,FALSE)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842" t="s">
        <v>1037</v>
      </c>
      <c r="C83" s="843"/>
      <c r="D83" s="843"/>
      <c r="E83" s="843"/>
      <c r="F83" s="843"/>
      <c r="G83" s="843"/>
      <c r="H83" s="843"/>
      <c r="I83" s="843"/>
      <c r="J83" s="843"/>
      <c r="K83" s="843"/>
      <c r="L83" s="843"/>
      <c r="M83" s="844"/>
      <c r="N83" s="469">
        <f>SUM(N77:N82)</f>
        <v>3167.75460144525</v>
      </c>
    </row>
    <row r="84" spans="1:14" ht="15" thickBot="1">
      <c r="B84" s="39"/>
      <c r="C84" s="40"/>
      <c r="D84" s="40"/>
      <c r="E84" s="40"/>
      <c r="F84" s="40"/>
      <c r="G84" s="40"/>
      <c r="H84" s="40"/>
      <c r="I84" s="40"/>
      <c r="J84" s="40"/>
      <c r="K84" s="40"/>
      <c r="L84" s="40"/>
      <c r="M84" s="40"/>
      <c r="N84" s="41"/>
    </row>
    <row r="85" spans="1:14" ht="15" thickBot="1">
      <c r="B85" s="836" t="s">
        <v>1051</v>
      </c>
      <c r="C85" s="837"/>
      <c r="D85" s="837"/>
      <c r="E85" s="837"/>
      <c r="F85" s="837"/>
      <c r="G85" s="837"/>
      <c r="H85" s="837"/>
      <c r="I85" s="837"/>
      <c r="J85" s="837"/>
      <c r="K85" s="837"/>
      <c r="L85" s="837"/>
      <c r="M85" s="838"/>
      <c r="N85" s="105">
        <f>N48+N61+N72+N83</f>
        <v>8221.4830615897736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7" t="s">
        <v>1053</v>
      </c>
      <c r="C89" s="828"/>
      <c r="D89" s="828"/>
      <c r="E89" s="828"/>
      <c r="F89" s="828"/>
      <c r="G89" s="828"/>
      <c r="H89" s="828"/>
      <c r="I89" s="323"/>
      <c r="J89" s="343"/>
      <c r="K89" s="311" t="s">
        <v>1054</v>
      </c>
      <c r="L89" s="866" t="s">
        <v>1055</v>
      </c>
      <c r="M89" s="867"/>
      <c r="N89" s="312"/>
    </row>
    <row r="90" spans="1:14">
      <c r="B90" s="868" t="s">
        <v>1056</v>
      </c>
      <c r="C90" s="869"/>
      <c r="D90" s="869"/>
      <c r="E90" s="869"/>
      <c r="F90" s="869"/>
      <c r="G90" s="869"/>
      <c r="H90" s="869"/>
      <c r="I90" s="93"/>
      <c r="J90" s="94"/>
      <c r="K90" s="313">
        <v>0.2</v>
      </c>
      <c r="L90" s="870">
        <f>N85*K90</f>
        <v>1644.2966123179549</v>
      </c>
      <c r="M90" s="871"/>
      <c r="N90" s="57"/>
    </row>
    <row r="91" spans="1:14">
      <c r="B91" s="95" t="s">
        <v>1057</v>
      </c>
      <c r="C91" s="96"/>
      <c r="D91" s="96"/>
      <c r="E91" s="96"/>
      <c r="F91" s="96"/>
      <c r="G91" s="96"/>
      <c r="H91" s="96"/>
      <c r="I91" s="93"/>
      <c r="J91" s="94"/>
      <c r="K91" s="313">
        <v>0.05</v>
      </c>
      <c r="L91" s="870">
        <f>N85*K91</f>
        <v>411.07415307948872</v>
      </c>
      <c r="M91" s="871"/>
      <c r="N91" s="57"/>
    </row>
    <row r="92" spans="1:14" ht="15" thickBot="1">
      <c r="B92" s="97" t="s">
        <v>1058</v>
      </c>
      <c r="C92" s="98"/>
      <c r="D92" s="98"/>
      <c r="E92" s="98"/>
      <c r="F92" s="98"/>
      <c r="G92" s="98"/>
      <c r="H92" s="98"/>
      <c r="I92" s="99"/>
      <c r="J92" s="100"/>
      <c r="K92" s="314">
        <v>0.05</v>
      </c>
      <c r="L92" s="872">
        <f>N85*K92</f>
        <v>411.07415307948872</v>
      </c>
      <c r="M92" s="873"/>
      <c r="N92" s="57"/>
    </row>
    <row r="93" spans="1:14" ht="15" thickBot="1">
      <c r="B93" s="836" t="s">
        <v>1037</v>
      </c>
      <c r="C93" s="837"/>
      <c r="D93" s="837"/>
      <c r="E93" s="837"/>
      <c r="F93" s="837"/>
      <c r="G93" s="837"/>
      <c r="H93" s="837"/>
      <c r="I93" s="837"/>
      <c r="J93" s="837"/>
      <c r="K93" s="837"/>
      <c r="L93" s="837"/>
      <c r="M93" s="838"/>
      <c r="N93" s="58">
        <f>L90+L91+L92</f>
        <v>2466.4449184769319</v>
      </c>
    </row>
    <row r="94" spans="1:14" ht="15" thickBot="1">
      <c r="B94" s="39"/>
      <c r="C94" s="40"/>
      <c r="D94" s="40"/>
      <c r="E94" s="40"/>
      <c r="F94" s="40"/>
      <c r="G94" s="40"/>
      <c r="H94" s="40"/>
      <c r="I94" s="40"/>
      <c r="J94" s="40"/>
      <c r="K94" s="40"/>
      <c r="L94" s="40"/>
      <c r="M94" s="40"/>
      <c r="N94" s="41"/>
    </row>
    <row r="95" spans="1:14" ht="15" thickBot="1">
      <c r="A95" t="s">
        <v>2122</v>
      </c>
      <c r="B95" s="836" t="s">
        <v>1059</v>
      </c>
      <c r="C95" s="837"/>
      <c r="D95" s="837"/>
      <c r="E95" s="837"/>
      <c r="F95" s="837"/>
      <c r="G95" s="837"/>
      <c r="H95" s="837"/>
      <c r="I95" s="837"/>
      <c r="J95" s="837"/>
      <c r="K95" s="837"/>
      <c r="L95" s="837"/>
      <c r="M95" s="838"/>
      <c r="N95" s="196">
        <f>N85+N93</f>
        <v>10687.927980066706</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78" t="s">
        <v>2324</v>
      </c>
      <c r="C112" s="979"/>
      <c r="D112" s="979"/>
      <c r="E112" s="979"/>
      <c r="F112" s="979"/>
      <c r="G112" s="979"/>
      <c r="H112" s="979"/>
      <c r="I112" s="979"/>
      <c r="J112" s="979"/>
      <c r="K112" s="979"/>
      <c r="L112" s="979"/>
      <c r="M112" s="979"/>
      <c r="N112" s="980"/>
    </row>
    <row r="113" spans="2:14" ht="15" customHeight="1">
      <c r="B113" s="978"/>
      <c r="C113" s="979"/>
      <c r="D113" s="979"/>
      <c r="E113" s="979"/>
      <c r="F113" s="979"/>
      <c r="G113" s="979"/>
      <c r="H113" s="979"/>
      <c r="I113" s="979"/>
      <c r="J113" s="979"/>
      <c r="K113" s="979"/>
      <c r="L113" s="979"/>
      <c r="M113" s="979"/>
      <c r="N113" s="980"/>
    </row>
    <row r="114" spans="2:14" ht="30" customHeight="1">
      <c r="B114" s="981" t="s">
        <v>2325</v>
      </c>
      <c r="C114" s="982"/>
      <c r="D114" s="982"/>
      <c r="E114" s="982"/>
      <c r="F114" s="982"/>
      <c r="G114" s="982"/>
      <c r="H114" s="982"/>
      <c r="I114" s="982"/>
      <c r="J114" s="982"/>
      <c r="K114" s="982"/>
      <c r="L114" s="982"/>
      <c r="M114" s="982"/>
      <c r="N114" s="983"/>
    </row>
    <row r="115" spans="2:14">
      <c r="B115" s="981"/>
      <c r="C115" s="982"/>
      <c r="D115" s="982"/>
      <c r="E115" s="982"/>
      <c r="F115" s="982"/>
      <c r="G115" s="982"/>
      <c r="H115" s="982"/>
      <c r="I115" s="982"/>
      <c r="J115" s="982"/>
      <c r="K115" s="982"/>
      <c r="L115" s="982"/>
      <c r="M115" s="982"/>
      <c r="N115" s="983"/>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84"/>
      <c r="K125" s="984"/>
      <c r="L125" s="984"/>
      <c r="M125" s="984"/>
      <c r="N125" s="985"/>
    </row>
    <row r="126" spans="2:14" ht="15" thickBot="1">
      <c r="B126" s="428" t="s">
        <v>2327</v>
      </c>
      <c r="C126" s="429"/>
      <c r="D126" s="429"/>
      <c r="E126" s="268"/>
      <c r="F126" s="268"/>
      <c r="G126" s="268"/>
      <c r="H126" s="268"/>
      <c r="I126" s="268"/>
      <c r="J126" s="986"/>
      <c r="K126" s="986"/>
      <c r="L126" s="986"/>
      <c r="M126" s="986"/>
      <c r="N126" s="987"/>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190</v>
      </c>
      <c r="B36" s="849" t="str">
        <f>VLOOKUP(A36,EQUIPOS!A6:D154,3,FALSE)</f>
        <v>Diferencial de 3 ton</v>
      </c>
      <c r="C36" s="850"/>
      <c r="D36" s="850"/>
      <c r="E36" s="850"/>
      <c r="F36" s="850"/>
      <c r="G36" s="850"/>
      <c r="H36" s="851"/>
      <c r="I36" s="276"/>
      <c r="J36" s="277"/>
      <c r="K36" s="278">
        <f>VLOOKUP(A36,EQUIPOS!A6:D163,4,FALSE)</f>
        <v>3400</v>
      </c>
      <c r="L36" s="279"/>
      <c r="M36" s="345">
        <v>40</v>
      </c>
      <c r="N36" s="281">
        <f t="shared" ref="N36:N41" si="0">K36/M36</f>
        <v>85</v>
      </c>
    </row>
    <row r="37" spans="1:14">
      <c r="A37" s="119" t="s">
        <v>334</v>
      </c>
      <c r="B37" s="849" t="str">
        <f>VLOOKUP(A37,EQUIPOS!A7:D154,3,FALSE)</f>
        <v>Taladro industrial</v>
      </c>
      <c r="C37" s="850"/>
      <c r="D37" s="850"/>
      <c r="E37" s="850"/>
      <c r="F37" s="850"/>
      <c r="G37" s="850"/>
      <c r="H37" s="851"/>
      <c r="I37" s="430"/>
      <c r="J37" s="431"/>
      <c r="K37" s="278">
        <f>VLOOKUP(A37,EQUIPOS!A7:D164,4,FALSE)</f>
        <v>4350</v>
      </c>
      <c r="L37" s="344"/>
      <c r="M37" s="345">
        <v>40</v>
      </c>
      <c r="N37" s="281">
        <f t="shared" si="0"/>
        <v>108.75</v>
      </c>
    </row>
    <row r="38" spans="1:14">
      <c r="A38" s="119" t="s">
        <v>195</v>
      </c>
      <c r="B38" s="849" t="str">
        <f>VLOOKUP(A38,EQUIPOS!A8:D154,3,FALSE)</f>
        <v xml:space="preserve">Equipo de oxicorte, Capacidad de corte: hasta 6´´ (152mm) </v>
      </c>
      <c r="C38" s="850"/>
      <c r="D38" s="850"/>
      <c r="E38" s="850"/>
      <c r="F38" s="850"/>
      <c r="G38" s="850"/>
      <c r="H38" s="851"/>
      <c r="I38" s="430"/>
      <c r="J38" s="431"/>
      <c r="K38" s="278">
        <f>VLOOKUP(A38,EQUIPOS!A8:D165,4,FALSE)</f>
        <v>3850</v>
      </c>
      <c r="L38" s="344"/>
      <c r="M38" s="345">
        <v>40</v>
      </c>
      <c r="N38" s="281">
        <f t="shared" si="0"/>
        <v>96.25</v>
      </c>
    </row>
    <row r="39" spans="1:14">
      <c r="A39" s="119" t="s">
        <v>204</v>
      </c>
      <c r="B39" s="849" t="str">
        <f>VLOOKUP(A39,EQUIPOS!A9:D154,3,FALSE)</f>
        <v xml:space="preserve">Equipo de soldadura 250 AMP
</v>
      </c>
      <c r="C39" s="850"/>
      <c r="D39" s="850"/>
      <c r="E39" s="850"/>
      <c r="F39" s="850"/>
      <c r="G39" s="850"/>
      <c r="H39" s="851"/>
      <c r="I39" s="430"/>
      <c r="J39" s="431"/>
      <c r="K39" s="278">
        <f>VLOOKUP(A39,EQUIPOS!A9:D166,4,FALSE)</f>
        <v>8887.6</v>
      </c>
      <c r="L39" s="344"/>
      <c r="M39" s="345">
        <v>40</v>
      </c>
      <c r="N39" s="281">
        <f t="shared" si="0"/>
        <v>222.19</v>
      </c>
    </row>
    <row r="40" spans="1:14">
      <c r="A40" s="119" t="s">
        <v>208</v>
      </c>
      <c r="B40" s="849" t="str">
        <f>VLOOKUP(A40,EQUIPOS!A10:D154,3,FALSE)</f>
        <v>Equipo de soldadura 400</v>
      </c>
      <c r="C40" s="850"/>
      <c r="D40" s="850"/>
      <c r="E40" s="850"/>
      <c r="F40" s="850"/>
      <c r="G40" s="850"/>
      <c r="H40" s="851"/>
      <c r="I40" s="430"/>
      <c r="J40" s="431"/>
      <c r="K40" s="278">
        <f>VLOOKUP(A40,EQUIPOS!A10:D167,4,FALSE)</f>
        <v>11963</v>
      </c>
      <c r="L40" s="344"/>
      <c r="M40" s="345">
        <v>40</v>
      </c>
      <c r="N40" s="281">
        <f t="shared" si="0"/>
        <v>299.07499999999999</v>
      </c>
    </row>
    <row r="41" spans="1:14">
      <c r="A41" s="119" t="s">
        <v>210</v>
      </c>
      <c r="B41" s="849" t="str">
        <f>VLOOKUP(A41,EQUIPOS!A11:D155,3,FALSE)</f>
        <v>Equipo de soldadura 600</v>
      </c>
      <c r="C41" s="850"/>
      <c r="D41" s="850"/>
      <c r="E41" s="850"/>
      <c r="F41" s="850"/>
      <c r="G41" s="850"/>
      <c r="H41" s="851"/>
      <c r="I41" s="430"/>
      <c r="J41" s="431"/>
      <c r="K41" s="278">
        <f>VLOOKUP(A41,EQUIPOS!A11:D168,4,FALSE)</f>
        <v>14256</v>
      </c>
      <c r="L41" s="344"/>
      <c r="M41" s="345">
        <v>40</v>
      </c>
      <c r="N41" s="281">
        <f t="shared" si="0"/>
        <v>356.4</v>
      </c>
    </row>
    <row r="42" spans="1:14">
      <c r="B42" s="849"/>
      <c r="C42" s="850"/>
      <c r="D42" s="850"/>
      <c r="E42" s="850"/>
      <c r="F42" s="850"/>
      <c r="G42" s="850"/>
      <c r="H42" s="851"/>
      <c r="I42" s="42"/>
      <c r="J42" s="43"/>
      <c r="K42" s="278"/>
      <c r="L42" s="285"/>
      <c r="M42" s="345"/>
      <c r="N42" s="281"/>
    </row>
    <row r="43" spans="1:14">
      <c r="B43" s="329"/>
      <c r="C43" s="330"/>
      <c r="D43" s="330"/>
      <c r="E43" s="330"/>
      <c r="F43" s="332"/>
      <c r="G43" s="332"/>
      <c r="H43" s="131"/>
      <c r="I43" s="42"/>
      <c r="J43" s="43"/>
      <c r="K43" s="278"/>
      <c r="L43" s="285"/>
      <c r="M43" s="286"/>
      <c r="N43" s="282"/>
    </row>
    <row r="44" spans="1:14">
      <c r="B44" s="856" t="s">
        <v>1036</v>
      </c>
      <c r="C44" s="857"/>
      <c r="D44" s="857"/>
      <c r="E44" s="44"/>
      <c r="F44" s="45"/>
      <c r="G44" s="45"/>
      <c r="H44" s="46"/>
      <c r="I44" s="42"/>
      <c r="J44" s="43"/>
      <c r="K44" s="288"/>
      <c r="L44" s="285"/>
      <c r="M44" s="410">
        <v>0.05</v>
      </c>
      <c r="N44" s="353">
        <f>N81*M44</f>
        <v>96.149573727328132</v>
      </c>
    </row>
    <row r="45" spans="1:14" ht="15" thickBot="1">
      <c r="B45" s="849"/>
      <c r="C45" s="850"/>
      <c r="D45" s="850"/>
      <c r="E45" s="850"/>
      <c r="F45" s="850"/>
      <c r="G45" s="850"/>
      <c r="H45" s="851"/>
      <c r="I45" s="858"/>
      <c r="J45" s="859"/>
      <c r="K45" s="47"/>
      <c r="L45" s="860"/>
      <c r="M45" s="861"/>
      <c r="N45" s="111"/>
    </row>
    <row r="46" spans="1:14" ht="15" thickBot="1">
      <c r="B46" s="836" t="s">
        <v>1037</v>
      </c>
      <c r="C46" s="837"/>
      <c r="D46" s="837"/>
      <c r="E46" s="837"/>
      <c r="F46" s="837"/>
      <c r="G46" s="837"/>
      <c r="H46" s="837"/>
      <c r="I46" s="837"/>
      <c r="J46" s="837"/>
      <c r="K46" s="837"/>
      <c r="L46" s="837"/>
      <c r="M46" s="838"/>
      <c r="N46" s="403">
        <f>SUM(N36:N44)</f>
        <v>1263.814573727328</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27" t="s">
        <v>1028</v>
      </c>
      <c r="C50" s="828"/>
      <c r="D50" s="828"/>
      <c r="E50" s="828"/>
      <c r="F50" s="828"/>
      <c r="G50" s="828"/>
      <c r="H50" s="828"/>
      <c r="I50" s="829"/>
      <c r="J50" s="324" t="s">
        <v>1029</v>
      </c>
      <c r="K50" s="91" t="s">
        <v>1030</v>
      </c>
      <c r="L50" s="830" t="s">
        <v>1039</v>
      </c>
      <c r="M50" s="82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40300</v>
      </c>
      <c r="N51" s="281">
        <f t="shared" ref="N51:N56" si="1">K51*M51</f>
        <v>201.5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7140</v>
      </c>
      <c r="N52" s="281">
        <f t="shared" si="1"/>
        <v>35.700000000000003</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11600</v>
      </c>
      <c r="N53" s="281">
        <f t="shared" si="1"/>
        <v>58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8590</v>
      </c>
      <c r="N54" s="281">
        <f t="shared" si="1"/>
        <v>85.9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5572.8</v>
      </c>
      <c r="N55" s="281">
        <f t="shared" si="1"/>
        <v>55.728000000000002</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3094</v>
      </c>
      <c r="N56" s="281">
        <f t="shared" si="1"/>
        <v>3094</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6" t="s">
        <v>1037</v>
      </c>
      <c r="C59" s="837"/>
      <c r="D59" s="837"/>
      <c r="E59" s="837"/>
      <c r="F59" s="837"/>
      <c r="G59" s="837"/>
      <c r="H59" s="837"/>
      <c r="I59" s="837"/>
      <c r="J59" s="837"/>
      <c r="K59" s="837"/>
      <c r="L59" s="837"/>
      <c r="M59" s="838"/>
      <c r="N59" s="403">
        <f>SUM(N51:N58)</f>
        <v>3530.828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B64" s="52"/>
      <c r="C64" s="326"/>
      <c r="D64" s="326"/>
      <c r="E64" s="326"/>
      <c r="F64" s="326"/>
      <c r="G64" s="326"/>
      <c r="H64" s="320"/>
      <c r="I64" s="288"/>
      <c r="J64" s="295"/>
      <c r="K64" s="288"/>
      <c r="L64" s="840"/>
      <c r="M64" s="841"/>
      <c r="N64" s="296"/>
    </row>
    <row r="65" spans="1:15">
      <c r="B65" s="52"/>
      <c r="C65" s="53"/>
      <c r="D65" s="53"/>
      <c r="E65" s="53"/>
      <c r="F65" s="53"/>
      <c r="G65" s="53"/>
      <c r="H65" s="320"/>
      <c r="I65" s="288"/>
      <c r="J65" s="295"/>
      <c r="K65" s="288"/>
      <c r="L65" s="840"/>
      <c r="M65" s="841"/>
      <c r="N65" s="296"/>
    </row>
    <row r="66" spans="1:15">
      <c r="B66" s="52"/>
      <c r="C66" s="53"/>
      <c r="D66" s="53"/>
      <c r="E66" s="53"/>
      <c r="F66" s="53"/>
      <c r="G66" s="53"/>
      <c r="H66" s="320"/>
      <c r="I66" s="288"/>
      <c r="J66" s="295"/>
      <c r="K66" s="288"/>
      <c r="L66" s="840"/>
      <c r="M66" s="841"/>
      <c r="N66" s="296"/>
    </row>
    <row r="67" spans="1:15">
      <c r="B67" s="52"/>
      <c r="C67" s="53"/>
      <c r="D67" s="53"/>
      <c r="E67" s="53"/>
      <c r="F67" s="53"/>
      <c r="G67" s="53"/>
      <c r="H67" s="320"/>
      <c r="I67" s="288"/>
      <c r="J67" s="295"/>
      <c r="K67" s="288"/>
      <c r="L67" s="840"/>
      <c r="M67" s="84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23"/>
      <c r="C80" s="824"/>
      <c r="D80" s="824"/>
      <c r="E80" s="824"/>
      <c r="F80" s="824"/>
      <c r="G80" s="824"/>
      <c r="H80" s="824"/>
      <c r="I80" s="479"/>
      <c r="J80" s="480"/>
      <c r="K80" s="481"/>
      <c r="L80" s="484"/>
      <c r="M80" s="485"/>
      <c r="N80" s="449"/>
    </row>
    <row r="81" spans="1:14" ht="15" thickBot="1">
      <c r="B81" s="842" t="s">
        <v>1037</v>
      </c>
      <c r="C81" s="843"/>
      <c r="D81" s="843"/>
      <c r="E81" s="843"/>
      <c r="F81" s="843"/>
      <c r="G81" s="843"/>
      <c r="H81" s="843"/>
      <c r="I81" s="843"/>
      <c r="J81" s="843"/>
      <c r="K81" s="843"/>
      <c r="L81" s="843"/>
      <c r="M81" s="844"/>
      <c r="N81" s="310">
        <f>SUM(N75:N80)</f>
        <v>1922.9914745465626</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N46+N59+N70+N81</f>
        <v>6717.6340482738906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1343.5268096547782</v>
      </c>
      <c r="M88" s="871"/>
      <c r="N88" s="57"/>
    </row>
    <row r="89" spans="1:14">
      <c r="B89" s="95" t="s">
        <v>1057</v>
      </c>
      <c r="C89" s="96"/>
      <c r="D89" s="96"/>
      <c r="E89" s="96"/>
      <c r="F89" s="96"/>
      <c r="G89" s="96"/>
      <c r="H89" s="96"/>
      <c r="I89" s="93"/>
      <c r="J89" s="94"/>
      <c r="K89" s="313">
        <v>0.05</v>
      </c>
      <c r="L89" s="870">
        <f>N83*K89</f>
        <v>335.88170241369454</v>
      </c>
      <c r="M89" s="871"/>
      <c r="N89" s="57"/>
    </row>
    <row r="90" spans="1:14" ht="15" thickBot="1">
      <c r="B90" s="97" t="s">
        <v>1058</v>
      </c>
      <c r="C90" s="98"/>
      <c r="D90" s="98"/>
      <c r="E90" s="98"/>
      <c r="F90" s="98"/>
      <c r="G90" s="98"/>
      <c r="H90" s="98"/>
      <c r="I90" s="99"/>
      <c r="J90" s="100"/>
      <c r="K90" s="314">
        <v>0.05</v>
      </c>
      <c r="L90" s="872">
        <f>N83*K90</f>
        <v>335.88170241369454</v>
      </c>
      <c r="M90" s="873"/>
      <c r="N90" s="57"/>
    </row>
    <row r="91" spans="1:14" ht="15" thickBot="1">
      <c r="B91" s="836" t="s">
        <v>1037</v>
      </c>
      <c r="C91" s="837"/>
      <c r="D91" s="837"/>
      <c r="E91" s="837"/>
      <c r="F91" s="837"/>
      <c r="G91" s="837"/>
      <c r="H91" s="837"/>
      <c r="I91" s="837"/>
      <c r="J91" s="837"/>
      <c r="K91" s="837"/>
      <c r="L91" s="837"/>
      <c r="M91" s="838"/>
      <c r="N91" s="58">
        <f>L88+L89+L90</f>
        <v>2015.2902144821671</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8732.9242627560579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6" t="s">
        <v>1037</v>
      </c>
      <c r="C56" s="837"/>
      <c r="D56" s="837"/>
      <c r="E56" s="837"/>
      <c r="F56" s="837"/>
      <c r="G56" s="837"/>
      <c r="H56" s="837"/>
      <c r="I56" s="837"/>
      <c r="J56" s="837"/>
      <c r="K56" s="837"/>
      <c r="L56" s="837"/>
      <c r="M56" s="838"/>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9" t="s">
        <v>1045</v>
      </c>
      <c r="M60" s="812"/>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40">
        <f>VLOOKUP(A61,TRANSPORTE!A3:D117,4,FALSE)</f>
        <v>247.5</v>
      </c>
      <c r="M61" s="841"/>
      <c r="N61" s="296">
        <f>K61*L61</f>
        <v>247.5</v>
      </c>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320"/>
      <c r="I64" s="288"/>
      <c r="J64" s="295"/>
      <c r="K64" s="288"/>
      <c r="L64" s="840"/>
      <c r="M64" s="84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5"/>
      <c r="M66" s="826"/>
      <c r="N66" s="133"/>
    </row>
    <row r="67" spans="1:15" ht="15" thickBot="1">
      <c r="B67" s="842" t="s">
        <v>1037</v>
      </c>
      <c r="C67" s="843"/>
      <c r="D67" s="843"/>
      <c r="E67" s="843"/>
      <c r="F67" s="843"/>
      <c r="G67" s="843"/>
      <c r="H67" s="843"/>
      <c r="I67" s="843"/>
      <c r="J67" s="843"/>
      <c r="K67" s="843"/>
      <c r="L67" s="843"/>
      <c r="M67" s="844"/>
      <c r="N67" s="110">
        <f>N61+N62+N63+N64+N65</f>
        <v>247.5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23"/>
      <c r="C77" s="824"/>
      <c r="D77" s="824"/>
      <c r="E77" s="824"/>
      <c r="F77" s="824"/>
      <c r="G77" s="824"/>
      <c r="H77" s="824"/>
      <c r="I77" s="132"/>
      <c r="J77" s="132"/>
      <c r="K77" s="132"/>
      <c r="L77" s="924"/>
      <c r="M77" s="924"/>
      <c r="N77" s="133"/>
    </row>
    <row r="78" spans="1:15" ht="15" thickBot="1">
      <c r="B78" s="842" t="s">
        <v>1037</v>
      </c>
      <c r="C78" s="843"/>
      <c r="D78" s="843"/>
      <c r="E78" s="843"/>
      <c r="F78" s="843"/>
      <c r="G78" s="843"/>
      <c r="H78" s="843"/>
      <c r="I78" s="843"/>
      <c r="J78" s="843"/>
      <c r="K78" s="843"/>
      <c r="L78" s="843"/>
      <c r="M78" s="844"/>
      <c r="N78" s="469"/>
    </row>
    <row r="79" spans="1:15" ht="15" thickBot="1">
      <c r="B79" s="39"/>
      <c r="C79" s="40"/>
      <c r="D79" s="40"/>
      <c r="E79" s="40"/>
      <c r="F79" s="40"/>
      <c r="G79" s="40"/>
      <c r="H79" s="40"/>
      <c r="I79" s="40"/>
      <c r="J79" s="40"/>
      <c r="K79" s="40"/>
      <c r="L79" s="40"/>
      <c r="M79" s="40"/>
      <c r="N79" s="41"/>
    </row>
    <row r="80" spans="1:15" ht="15" thickBot="1">
      <c r="B80" s="836" t="s">
        <v>1051</v>
      </c>
      <c r="C80" s="837"/>
      <c r="D80" s="837"/>
      <c r="E80" s="837"/>
      <c r="F80" s="837"/>
      <c r="G80" s="837"/>
      <c r="H80" s="837"/>
      <c r="I80" s="837"/>
      <c r="J80" s="837"/>
      <c r="K80" s="837"/>
      <c r="L80" s="837"/>
      <c r="M80" s="838"/>
      <c r="N80" s="105">
        <f>N43+N56+N67+N78</f>
        <v>247.5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7" t="s">
        <v>1053</v>
      </c>
      <c r="C84" s="828"/>
      <c r="D84" s="828"/>
      <c r="E84" s="828"/>
      <c r="F84" s="828"/>
      <c r="G84" s="828"/>
      <c r="H84" s="828"/>
      <c r="I84" s="323"/>
      <c r="J84" s="343"/>
      <c r="K84" s="311" t="s">
        <v>1054</v>
      </c>
      <c r="L84" s="866" t="s">
        <v>1055</v>
      </c>
      <c r="M84" s="867"/>
      <c r="N84" s="312"/>
    </row>
    <row r="85" spans="1:14">
      <c r="B85" s="868" t="s">
        <v>1056</v>
      </c>
      <c r="C85" s="869"/>
      <c r="D85" s="869"/>
      <c r="E85" s="869"/>
      <c r="F85" s="869"/>
      <c r="G85" s="869"/>
      <c r="H85" s="869"/>
      <c r="I85" s="93"/>
      <c r="J85" s="94"/>
      <c r="K85" s="313">
        <v>0.2</v>
      </c>
      <c r="L85" s="870">
        <f>N80*K85</f>
        <v>49.5</v>
      </c>
      <c r="M85" s="871"/>
      <c r="N85" s="57"/>
    </row>
    <row r="86" spans="1:14">
      <c r="B86" s="95" t="s">
        <v>1057</v>
      </c>
      <c r="C86" s="96"/>
      <c r="D86" s="96"/>
      <c r="E86" s="96"/>
      <c r="F86" s="96"/>
      <c r="G86" s="96"/>
      <c r="H86" s="96"/>
      <c r="I86" s="93"/>
      <c r="J86" s="94"/>
      <c r="K86" s="313">
        <v>0.05</v>
      </c>
      <c r="L86" s="870">
        <f>N80*K86</f>
        <v>12.375</v>
      </c>
      <c r="M86" s="871"/>
      <c r="N86" s="57"/>
    </row>
    <row r="87" spans="1:14" ht="15" thickBot="1">
      <c r="B87" s="97" t="s">
        <v>1058</v>
      </c>
      <c r="C87" s="98"/>
      <c r="D87" s="98"/>
      <c r="E87" s="98"/>
      <c r="F87" s="98"/>
      <c r="G87" s="98"/>
      <c r="H87" s="98"/>
      <c r="I87" s="99"/>
      <c r="J87" s="100"/>
      <c r="K87" s="314">
        <v>0.05</v>
      </c>
      <c r="L87" s="872">
        <f>N80*K87</f>
        <v>12.375</v>
      </c>
      <c r="M87" s="873"/>
      <c r="N87" s="57"/>
    </row>
    <row r="88" spans="1:14" ht="15" thickBot="1">
      <c r="B88" s="836" t="s">
        <v>1037</v>
      </c>
      <c r="C88" s="837"/>
      <c r="D88" s="837"/>
      <c r="E88" s="837"/>
      <c r="F88" s="837"/>
      <c r="G88" s="837"/>
      <c r="H88" s="837"/>
      <c r="I88" s="837"/>
      <c r="J88" s="837"/>
      <c r="K88" s="837"/>
      <c r="L88" s="837"/>
      <c r="M88" s="838"/>
      <c r="N88" s="58">
        <f>L85+L86+L87</f>
        <v>74.25</v>
      </c>
    </row>
    <row r="89" spans="1:14" ht="15" thickBot="1">
      <c r="B89" s="39"/>
      <c r="C89" s="40"/>
      <c r="D89" s="40"/>
      <c r="E89" s="40"/>
      <c r="F89" s="40"/>
      <c r="G89" s="40"/>
      <c r="H89" s="40"/>
      <c r="I89" s="40"/>
      <c r="J89" s="40"/>
      <c r="K89" s="40"/>
      <c r="L89" s="40"/>
      <c r="M89" s="40"/>
      <c r="N89" s="41"/>
    </row>
    <row r="90" spans="1:14" ht="15" thickBot="1">
      <c r="A90" t="s">
        <v>2122</v>
      </c>
      <c r="B90" s="836" t="s">
        <v>1059</v>
      </c>
      <c r="C90" s="837"/>
      <c r="D90" s="837"/>
      <c r="E90" s="837"/>
      <c r="F90" s="837"/>
      <c r="G90" s="837"/>
      <c r="H90" s="837"/>
      <c r="I90" s="837"/>
      <c r="J90" s="837"/>
      <c r="K90" s="837"/>
      <c r="L90" s="837"/>
      <c r="M90" s="838"/>
      <c r="N90" s="58">
        <f>N80+N88</f>
        <v>321.75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8" t="s">
        <v>2324</v>
      </c>
      <c r="C107" s="979"/>
      <c r="D107" s="979"/>
      <c r="E107" s="979"/>
      <c r="F107" s="979"/>
      <c r="G107" s="979"/>
      <c r="H107" s="979"/>
      <c r="I107" s="979"/>
      <c r="J107" s="979"/>
      <c r="K107" s="979"/>
      <c r="L107" s="979"/>
      <c r="M107" s="979"/>
      <c r="N107" s="980"/>
    </row>
    <row r="108" spans="2:14" ht="15" customHeight="1">
      <c r="B108" s="978"/>
      <c r="C108" s="979"/>
      <c r="D108" s="979"/>
      <c r="E108" s="979"/>
      <c r="F108" s="979"/>
      <c r="G108" s="979"/>
      <c r="H108" s="979"/>
      <c r="I108" s="979"/>
      <c r="J108" s="979"/>
      <c r="K108" s="979"/>
      <c r="L108" s="979"/>
      <c r="M108" s="979"/>
      <c r="N108" s="980"/>
    </row>
    <row r="109" spans="2:14" ht="30" customHeight="1">
      <c r="B109" s="981" t="s">
        <v>2325</v>
      </c>
      <c r="C109" s="982"/>
      <c r="D109" s="982"/>
      <c r="E109" s="982"/>
      <c r="F109" s="982"/>
      <c r="G109" s="982"/>
      <c r="H109" s="982"/>
      <c r="I109" s="982"/>
      <c r="J109" s="982"/>
      <c r="K109" s="982"/>
      <c r="L109" s="982"/>
      <c r="M109" s="982"/>
      <c r="N109" s="983"/>
    </row>
    <row r="110" spans="2:14">
      <c r="B110" s="981"/>
      <c r="C110" s="982"/>
      <c r="D110" s="982"/>
      <c r="E110" s="982"/>
      <c r="F110" s="982"/>
      <c r="G110" s="982"/>
      <c r="H110" s="982"/>
      <c r="I110" s="982"/>
      <c r="J110" s="982"/>
      <c r="K110" s="982"/>
      <c r="L110" s="982"/>
      <c r="M110" s="982"/>
      <c r="N110" s="98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4"/>
      <c r="K120" s="984"/>
      <c r="L120" s="984"/>
      <c r="M120" s="984"/>
      <c r="N120" s="985"/>
    </row>
    <row r="121" spans="2:14" ht="15" thickBot="1">
      <c r="B121" s="428" t="s">
        <v>2327</v>
      </c>
      <c r="C121" s="429"/>
      <c r="D121" s="429"/>
      <c r="E121" s="268"/>
      <c r="F121" s="268"/>
      <c r="G121" s="268"/>
      <c r="H121" s="268"/>
      <c r="I121" s="268"/>
      <c r="J121" s="986"/>
      <c r="K121" s="986"/>
      <c r="L121" s="986"/>
      <c r="M121" s="986"/>
      <c r="N121" s="98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190</v>
      </c>
      <c r="B36" s="849" t="str">
        <f>VLOOKUP(A36,EQUIPOS!A6:D154,3,FALSE)</f>
        <v>Diferencial de 3 ton</v>
      </c>
      <c r="C36" s="850"/>
      <c r="D36" s="850"/>
      <c r="E36" s="850"/>
      <c r="F36" s="850"/>
      <c r="G36" s="850"/>
      <c r="H36" s="851"/>
      <c r="I36" s="276"/>
      <c r="J36" s="277"/>
      <c r="K36" s="278">
        <f>VLOOKUP(A36,EQUIPOS!A6:D163,4,FALSE)</f>
        <v>3400</v>
      </c>
      <c r="L36" s="279"/>
      <c r="M36" s="345">
        <v>40</v>
      </c>
      <c r="N36" s="281">
        <f t="shared" ref="N36:N41" si="0">K36/M36</f>
        <v>85</v>
      </c>
    </row>
    <row r="37" spans="1:14">
      <c r="A37" s="119" t="s">
        <v>195</v>
      </c>
      <c r="B37" s="849" t="str">
        <f>VLOOKUP(A37,EQUIPOS!A7:D154,3,FALSE)</f>
        <v xml:space="preserve">Equipo de oxicorte, Capacidad de corte: hasta 6´´ (152mm) </v>
      </c>
      <c r="C37" s="850"/>
      <c r="D37" s="850"/>
      <c r="E37" s="850"/>
      <c r="F37" s="850"/>
      <c r="G37" s="850"/>
      <c r="H37" s="851"/>
      <c r="I37" s="430"/>
      <c r="J37" s="431"/>
      <c r="K37" s="278">
        <f>VLOOKUP(A37,EQUIPOS!A7:D164,4,FALSE)</f>
        <v>3850</v>
      </c>
      <c r="L37" s="344"/>
      <c r="M37" s="345">
        <v>400</v>
      </c>
      <c r="N37" s="281">
        <f t="shared" si="0"/>
        <v>9.625</v>
      </c>
    </row>
    <row r="38" spans="1:14">
      <c r="A38" s="119" t="s">
        <v>204</v>
      </c>
      <c r="B38" s="849" t="str">
        <f>VLOOKUP(A38,EQUIPOS!A8:D154,3,FALSE)</f>
        <v xml:space="preserve">Equipo de soldadura 250 AMP
</v>
      </c>
      <c r="C38" s="850"/>
      <c r="D38" s="850"/>
      <c r="E38" s="850"/>
      <c r="F38" s="850"/>
      <c r="G38" s="850"/>
      <c r="H38" s="851"/>
      <c r="I38" s="430"/>
      <c r="J38" s="431"/>
      <c r="K38" s="278">
        <f>VLOOKUP(A38,EQUIPOS!A8:D165,4,FALSE)</f>
        <v>8887.6</v>
      </c>
      <c r="L38" s="344"/>
      <c r="M38" s="345">
        <v>400</v>
      </c>
      <c r="N38" s="281">
        <f t="shared" si="0"/>
        <v>22.219000000000001</v>
      </c>
    </row>
    <row r="39" spans="1:14">
      <c r="A39" s="119" t="s">
        <v>208</v>
      </c>
      <c r="B39" s="849" t="str">
        <f>VLOOKUP(A39,EQUIPOS!A9:D154,3,FALSE)</f>
        <v>Equipo de soldadura 400</v>
      </c>
      <c r="C39" s="850"/>
      <c r="D39" s="850"/>
      <c r="E39" s="850"/>
      <c r="F39" s="850"/>
      <c r="G39" s="850"/>
      <c r="H39" s="851"/>
      <c r="I39" s="430"/>
      <c r="J39" s="431"/>
      <c r="K39" s="278">
        <f>VLOOKUP(A39,EQUIPOS!A9:D166,4,FALSE)</f>
        <v>11963</v>
      </c>
      <c r="L39" s="344"/>
      <c r="M39" s="345">
        <v>400</v>
      </c>
      <c r="N39" s="281">
        <f t="shared" si="0"/>
        <v>29.907499999999999</v>
      </c>
    </row>
    <row r="40" spans="1:14">
      <c r="A40" s="119" t="s">
        <v>210</v>
      </c>
      <c r="B40" s="849" t="str">
        <f>VLOOKUP(A40,EQUIPOS!A10:D154,3,FALSE)</f>
        <v>Equipo de soldadura 600</v>
      </c>
      <c r="C40" s="850"/>
      <c r="D40" s="850"/>
      <c r="E40" s="850"/>
      <c r="F40" s="850"/>
      <c r="G40" s="850"/>
      <c r="H40" s="851"/>
      <c r="I40" s="430"/>
      <c r="J40" s="431"/>
      <c r="K40" s="278">
        <f>VLOOKUP(A40,EQUIPOS!A10:D167,4,FALSE)</f>
        <v>14256</v>
      </c>
      <c r="L40" s="344"/>
      <c r="M40" s="345">
        <v>400</v>
      </c>
      <c r="N40" s="281">
        <f t="shared" si="0"/>
        <v>35.64</v>
      </c>
    </row>
    <row r="41" spans="1:14">
      <c r="A41" s="119" t="s">
        <v>243</v>
      </c>
      <c r="B41" s="849" t="str">
        <f>VLOOKUP(A41,EQUIPOS!A11:D155,3,FALSE)</f>
        <v>Grúa 10 ton</v>
      </c>
      <c r="C41" s="850"/>
      <c r="D41" s="850"/>
      <c r="E41" s="850"/>
      <c r="F41" s="850"/>
      <c r="G41" s="850"/>
      <c r="H41" s="851"/>
      <c r="I41" s="430"/>
      <c r="J41" s="431"/>
      <c r="K41" s="278">
        <f>VLOOKUP(A41,EQUIPOS!A11:D168,4,FALSE)</f>
        <v>165264</v>
      </c>
      <c r="L41" s="344"/>
      <c r="M41" s="345">
        <v>400</v>
      </c>
      <c r="N41" s="281">
        <f t="shared" si="0"/>
        <v>413.16</v>
      </c>
    </row>
    <row r="42" spans="1:14">
      <c r="B42" s="849"/>
      <c r="C42" s="850"/>
      <c r="D42" s="850"/>
      <c r="E42" s="850"/>
      <c r="F42" s="850"/>
      <c r="G42" s="850"/>
      <c r="H42" s="851"/>
      <c r="I42" s="42"/>
      <c r="J42" s="43"/>
      <c r="K42" s="278"/>
      <c r="L42" s="285"/>
      <c r="M42" s="345"/>
      <c r="N42" s="281"/>
    </row>
    <row r="43" spans="1:14">
      <c r="B43" s="329"/>
      <c r="C43" s="330"/>
      <c r="D43" s="330"/>
      <c r="E43" s="330"/>
      <c r="F43" s="332"/>
      <c r="G43" s="332"/>
      <c r="H43" s="131"/>
      <c r="I43" s="42"/>
      <c r="J43" s="43"/>
      <c r="K43" s="278"/>
      <c r="L43" s="285"/>
      <c r="M43" s="286"/>
      <c r="N43" s="282"/>
    </row>
    <row r="44" spans="1:14">
      <c r="B44" s="856" t="s">
        <v>1036</v>
      </c>
      <c r="C44" s="857"/>
      <c r="D44" s="857"/>
      <c r="E44" s="44"/>
      <c r="F44" s="45"/>
      <c r="G44" s="45"/>
      <c r="H44" s="46"/>
      <c r="I44" s="42"/>
      <c r="J44" s="43"/>
      <c r="K44" s="288"/>
      <c r="L44" s="285"/>
      <c r="M44" s="410">
        <v>0.05</v>
      </c>
      <c r="N44" s="353">
        <f>N81*M44</f>
        <v>96.149573727328132</v>
      </c>
    </row>
    <row r="45" spans="1:14" ht="15" thickBot="1">
      <c r="B45" s="849"/>
      <c r="C45" s="850"/>
      <c r="D45" s="850"/>
      <c r="E45" s="850"/>
      <c r="F45" s="850"/>
      <c r="G45" s="850"/>
      <c r="H45" s="851"/>
      <c r="I45" s="858"/>
      <c r="J45" s="859"/>
      <c r="K45" s="47"/>
      <c r="L45" s="860"/>
      <c r="M45" s="861"/>
      <c r="N45" s="111"/>
    </row>
    <row r="46" spans="1:14" ht="15" thickBot="1">
      <c r="B46" s="836" t="s">
        <v>1037</v>
      </c>
      <c r="C46" s="837"/>
      <c r="D46" s="837"/>
      <c r="E46" s="837"/>
      <c r="F46" s="837"/>
      <c r="G46" s="837"/>
      <c r="H46" s="837"/>
      <c r="I46" s="837"/>
      <c r="J46" s="837"/>
      <c r="K46" s="837"/>
      <c r="L46" s="837"/>
      <c r="M46" s="838"/>
      <c r="N46" s="403">
        <f>SUM(N36:N44)</f>
        <v>691.70107372732821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27" t="s">
        <v>1028</v>
      </c>
      <c r="C50" s="828"/>
      <c r="D50" s="828"/>
      <c r="E50" s="828"/>
      <c r="F50" s="828"/>
      <c r="G50" s="828"/>
      <c r="H50" s="828"/>
      <c r="I50" s="829"/>
      <c r="J50" s="324" t="s">
        <v>1029</v>
      </c>
      <c r="K50" s="91" t="s">
        <v>1030</v>
      </c>
      <c r="L50" s="830" t="s">
        <v>1039</v>
      </c>
      <c r="M50" s="82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40300</v>
      </c>
      <c r="N51" s="281">
        <f>K51*M51</f>
        <v>201.5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7140</v>
      </c>
      <c r="N52" s="281">
        <f t="shared" ref="N52:N58" si="1">K52*M52</f>
        <v>35.700000000000003</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11600</v>
      </c>
      <c r="N53" s="281">
        <f t="shared" si="1"/>
        <v>58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8590</v>
      </c>
      <c r="N54" s="281">
        <f t="shared" si="1"/>
        <v>85.9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5572.8</v>
      </c>
      <c r="N55" s="281">
        <f t="shared" si="1"/>
        <v>55.728000000000002</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53550</v>
      </c>
      <c r="N56" s="281">
        <f t="shared" si="1"/>
        <v>26.775000000000002</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57120</v>
      </c>
      <c r="N57" s="281">
        <f t="shared" si="1"/>
        <v>57.120000000000005</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22000</v>
      </c>
      <c r="N58" s="281">
        <f t="shared" si="1"/>
        <v>22</v>
      </c>
    </row>
    <row r="59" spans="1:14" ht="15" thickBot="1">
      <c r="B59" s="836" t="s">
        <v>1037</v>
      </c>
      <c r="C59" s="837"/>
      <c r="D59" s="837"/>
      <c r="E59" s="837"/>
      <c r="F59" s="837"/>
      <c r="G59" s="837"/>
      <c r="H59" s="837"/>
      <c r="I59" s="837"/>
      <c r="J59" s="837"/>
      <c r="K59" s="837"/>
      <c r="L59" s="837"/>
      <c r="M59" s="838"/>
      <c r="N59" s="403">
        <f>SUM(N51:N58)</f>
        <v>542.72299999999996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9" t="s">
        <v>1045</v>
      </c>
      <c r="M63" s="812"/>
      <c r="N63" s="82" t="s">
        <v>1035</v>
      </c>
    </row>
    <row r="64" spans="1:14">
      <c r="B64" s="52"/>
      <c r="C64" s="326"/>
      <c r="D64" s="326"/>
      <c r="E64" s="326"/>
      <c r="F64" s="326"/>
      <c r="G64" s="326"/>
      <c r="H64" s="320"/>
      <c r="I64" s="288"/>
      <c r="J64" s="295"/>
      <c r="K64" s="288"/>
      <c r="L64" s="840"/>
      <c r="M64" s="841"/>
      <c r="N64" s="296"/>
    </row>
    <row r="65" spans="1:15">
      <c r="B65" s="52"/>
      <c r="C65" s="53"/>
      <c r="D65" s="53"/>
      <c r="E65" s="53"/>
      <c r="F65" s="53"/>
      <c r="G65" s="53"/>
      <c r="H65" s="320"/>
      <c r="I65" s="288"/>
      <c r="J65" s="295"/>
      <c r="K65" s="288"/>
      <c r="L65" s="840"/>
      <c r="M65" s="841"/>
      <c r="N65" s="296"/>
    </row>
    <row r="66" spans="1:15">
      <c r="B66" s="52"/>
      <c r="C66" s="53"/>
      <c r="D66" s="53"/>
      <c r="E66" s="53"/>
      <c r="F66" s="53"/>
      <c r="G66" s="53"/>
      <c r="H66" s="320"/>
      <c r="I66" s="288"/>
      <c r="J66" s="295"/>
      <c r="K66" s="288"/>
      <c r="L66" s="840"/>
      <c r="M66" s="841"/>
      <c r="N66" s="296"/>
    </row>
    <row r="67" spans="1:15">
      <c r="B67" s="52"/>
      <c r="C67" s="53"/>
      <c r="D67" s="53"/>
      <c r="E67" s="53"/>
      <c r="F67" s="53"/>
      <c r="G67" s="53"/>
      <c r="H67" s="320"/>
      <c r="I67" s="288"/>
      <c r="J67" s="295"/>
      <c r="K67" s="288"/>
      <c r="L67" s="840"/>
      <c r="M67" s="84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5"/>
      <c r="M69" s="826"/>
      <c r="N69" s="133"/>
    </row>
    <row r="70" spans="1:15" ht="15" thickBot="1">
      <c r="B70" s="842" t="s">
        <v>1037</v>
      </c>
      <c r="C70" s="843"/>
      <c r="D70" s="843"/>
      <c r="E70" s="843"/>
      <c r="F70" s="843"/>
      <c r="G70" s="843"/>
      <c r="H70" s="843"/>
      <c r="I70" s="843"/>
      <c r="J70" s="843"/>
      <c r="K70" s="843"/>
      <c r="L70" s="843"/>
      <c r="M70" s="84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23"/>
      <c r="C80" s="824"/>
      <c r="D80" s="824"/>
      <c r="E80" s="824"/>
      <c r="F80" s="824"/>
      <c r="G80" s="824"/>
      <c r="H80" s="824"/>
      <c r="I80" s="479"/>
      <c r="J80" s="480"/>
      <c r="K80" s="483"/>
      <c r="L80" s="484"/>
      <c r="M80" s="485"/>
      <c r="N80" s="404"/>
    </row>
    <row r="81" spans="1:14" ht="15" thickBot="1">
      <c r="B81" s="842" t="s">
        <v>1037</v>
      </c>
      <c r="C81" s="843"/>
      <c r="D81" s="843"/>
      <c r="E81" s="843"/>
      <c r="F81" s="843"/>
      <c r="G81" s="843"/>
      <c r="H81" s="843"/>
      <c r="I81" s="843"/>
      <c r="J81" s="843"/>
      <c r="K81" s="843"/>
      <c r="L81" s="843"/>
      <c r="M81" s="844"/>
      <c r="N81" s="310">
        <f>SUM(N75:N80)</f>
        <v>1922.9914745465626</v>
      </c>
    </row>
    <row r="82" spans="1:14" ht="15" thickBot="1">
      <c r="B82" s="39"/>
      <c r="C82" s="40"/>
      <c r="D82" s="40"/>
      <c r="E82" s="40"/>
      <c r="F82" s="40"/>
      <c r="G82" s="40"/>
      <c r="H82" s="40"/>
      <c r="I82" s="40"/>
      <c r="J82" s="40"/>
      <c r="K82" s="40"/>
      <c r="L82" s="40"/>
      <c r="M82" s="40"/>
      <c r="N82" s="41"/>
    </row>
    <row r="83" spans="1:14" ht="15" thickBot="1">
      <c r="B83" s="836" t="s">
        <v>1051</v>
      </c>
      <c r="C83" s="837"/>
      <c r="D83" s="837"/>
      <c r="E83" s="837"/>
      <c r="F83" s="837"/>
      <c r="G83" s="837"/>
      <c r="H83" s="837"/>
      <c r="I83" s="837"/>
      <c r="J83" s="837"/>
      <c r="K83" s="837"/>
      <c r="L83" s="837"/>
      <c r="M83" s="838"/>
      <c r="N83" s="105">
        <f>N46+N59+N70+N81</f>
        <v>3157.4155482738906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7" t="s">
        <v>1053</v>
      </c>
      <c r="C87" s="828"/>
      <c r="D87" s="828"/>
      <c r="E87" s="828"/>
      <c r="F87" s="828"/>
      <c r="G87" s="828"/>
      <c r="H87" s="828"/>
      <c r="I87" s="323"/>
      <c r="J87" s="343"/>
      <c r="K87" s="311" t="s">
        <v>1054</v>
      </c>
      <c r="L87" s="866" t="s">
        <v>1055</v>
      </c>
      <c r="M87" s="867"/>
      <c r="N87" s="312"/>
    </row>
    <row r="88" spans="1:14">
      <c r="B88" s="868" t="s">
        <v>1056</v>
      </c>
      <c r="C88" s="869"/>
      <c r="D88" s="869"/>
      <c r="E88" s="869"/>
      <c r="F88" s="869"/>
      <c r="G88" s="869"/>
      <c r="H88" s="869"/>
      <c r="I88" s="93"/>
      <c r="J88" s="94"/>
      <c r="K88" s="313">
        <v>0.2</v>
      </c>
      <c r="L88" s="870">
        <f>N83*K88</f>
        <v>631.48310965477822</v>
      </c>
      <c r="M88" s="871"/>
      <c r="N88" s="57"/>
    </row>
    <row r="89" spans="1:14">
      <c r="B89" s="95" t="s">
        <v>1057</v>
      </c>
      <c r="C89" s="96"/>
      <c r="D89" s="96"/>
      <c r="E89" s="96"/>
      <c r="F89" s="96"/>
      <c r="G89" s="96"/>
      <c r="H89" s="96"/>
      <c r="I89" s="93"/>
      <c r="J89" s="94"/>
      <c r="K89" s="313">
        <v>0.05</v>
      </c>
      <c r="L89" s="870">
        <f>N83*K89</f>
        <v>157.87077741369455</v>
      </c>
      <c r="M89" s="871"/>
      <c r="N89" s="57"/>
    </row>
    <row r="90" spans="1:14" ht="15" thickBot="1">
      <c r="B90" s="97" t="s">
        <v>1058</v>
      </c>
      <c r="C90" s="98"/>
      <c r="D90" s="98"/>
      <c r="E90" s="98"/>
      <c r="F90" s="98"/>
      <c r="G90" s="98"/>
      <c r="H90" s="98"/>
      <c r="I90" s="99"/>
      <c r="J90" s="100"/>
      <c r="K90" s="314">
        <v>0.05</v>
      </c>
      <c r="L90" s="872">
        <f>N83*K90</f>
        <v>157.87077741369455</v>
      </c>
      <c r="M90" s="873"/>
      <c r="N90" s="57"/>
    </row>
    <row r="91" spans="1:14" ht="15" thickBot="1">
      <c r="B91" s="836" t="s">
        <v>1037</v>
      </c>
      <c r="C91" s="837"/>
      <c r="D91" s="837"/>
      <c r="E91" s="837"/>
      <c r="F91" s="837"/>
      <c r="G91" s="837"/>
      <c r="H91" s="837"/>
      <c r="I91" s="837"/>
      <c r="J91" s="837"/>
      <c r="K91" s="837"/>
      <c r="L91" s="837"/>
      <c r="M91" s="838"/>
      <c r="N91" s="58">
        <f>L88+L89+L90</f>
        <v>947.22466448216733</v>
      </c>
    </row>
    <row r="92" spans="1:14" ht="15" thickBot="1">
      <c r="B92" s="39"/>
      <c r="C92" s="40"/>
      <c r="D92" s="40"/>
      <c r="E92" s="40"/>
      <c r="F92" s="40"/>
      <c r="G92" s="40"/>
      <c r="H92" s="40"/>
      <c r="I92" s="40"/>
      <c r="J92" s="40"/>
      <c r="K92" s="40"/>
      <c r="L92" s="40"/>
      <c r="M92" s="40"/>
      <c r="N92" s="41"/>
    </row>
    <row r="93" spans="1:14" ht="15" thickBot="1">
      <c r="A93" t="s">
        <v>2122</v>
      </c>
      <c r="B93" s="836" t="s">
        <v>1059</v>
      </c>
      <c r="C93" s="837"/>
      <c r="D93" s="837"/>
      <c r="E93" s="837"/>
      <c r="F93" s="837"/>
      <c r="G93" s="837"/>
      <c r="H93" s="837"/>
      <c r="I93" s="837"/>
      <c r="J93" s="837"/>
      <c r="K93" s="837"/>
      <c r="L93" s="837"/>
      <c r="M93" s="838"/>
      <c r="N93" s="196">
        <f>N83+N91</f>
        <v>4104.6402127560577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8" t="s">
        <v>2324</v>
      </c>
      <c r="C110" s="979"/>
      <c r="D110" s="979"/>
      <c r="E110" s="979"/>
      <c r="F110" s="979"/>
      <c r="G110" s="979"/>
      <c r="H110" s="979"/>
      <c r="I110" s="979"/>
      <c r="J110" s="979"/>
      <c r="K110" s="979"/>
      <c r="L110" s="979"/>
      <c r="M110" s="979"/>
      <c r="N110" s="980"/>
    </row>
    <row r="111" spans="2:14" ht="15" customHeight="1">
      <c r="B111" s="978"/>
      <c r="C111" s="979"/>
      <c r="D111" s="979"/>
      <c r="E111" s="979"/>
      <c r="F111" s="979"/>
      <c r="G111" s="979"/>
      <c r="H111" s="979"/>
      <c r="I111" s="979"/>
      <c r="J111" s="979"/>
      <c r="K111" s="979"/>
      <c r="L111" s="979"/>
      <c r="M111" s="979"/>
      <c r="N111" s="980"/>
    </row>
    <row r="112" spans="2:14" ht="30" customHeight="1">
      <c r="B112" s="981" t="s">
        <v>2325</v>
      </c>
      <c r="C112" s="982"/>
      <c r="D112" s="982"/>
      <c r="E112" s="982"/>
      <c r="F112" s="982"/>
      <c r="G112" s="982"/>
      <c r="H112" s="982"/>
      <c r="I112" s="982"/>
      <c r="J112" s="982"/>
      <c r="K112" s="982"/>
      <c r="L112" s="982"/>
      <c r="M112" s="982"/>
      <c r="N112" s="983"/>
    </row>
    <row r="113" spans="2:14">
      <c r="B113" s="981"/>
      <c r="C113" s="982"/>
      <c r="D113" s="982"/>
      <c r="E113" s="982"/>
      <c r="F113" s="982"/>
      <c r="G113" s="982"/>
      <c r="H113" s="982"/>
      <c r="I113" s="982"/>
      <c r="J113" s="982"/>
      <c r="K113" s="982"/>
      <c r="L113" s="982"/>
      <c r="M113" s="982"/>
      <c r="N113" s="98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4"/>
      <c r="K123" s="984"/>
      <c r="L123" s="984"/>
      <c r="M123" s="984"/>
      <c r="N123" s="985"/>
    </row>
    <row r="124" spans="2:14" ht="15" thickBot="1">
      <c r="B124" s="428" t="s">
        <v>2327</v>
      </c>
      <c r="C124" s="429"/>
      <c r="D124" s="429"/>
      <c r="E124" s="268"/>
      <c r="F124" s="268"/>
      <c r="G124" s="268"/>
      <c r="H124" s="268"/>
      <c r="I124" s="268"/>
      <c r="J124" s="986"/>
      <c r="K124" s="986"/>
      <c r="L124" s="986"/>
      <c r="M124" s="986"/>
      <c r="N124" s="987"/>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42.75" customHeight="1" thickBot="1">
      <c r="A31" t="s">
        <v>1929</v>
      </c>
      <c r="B31" s="86" t="s">
        <v>1212</v>
      </c>
      <c r="C31" s="976" t="s">
        <v>2238</v>
      </c>
      <c r="D31" s="977"/>
      <c r="E31" s="977"/>
      <c r="F31" s="977"/>
      <c r="G31" s="977"/>
      <c r="H31" s="977"/>
      <c r="I31" s="977"/>
      <c r="J31" s="977"/>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188</v>
      </c>
      <c r="B36" s="849" t="str">
        <f>VLOOKUP(A36,EQUIPOS!A6:D154,3,FALSE)</f>
        <v>Diferencial</v>
      </c>
      <c r="C36" s="850"/>
      <c r="D36" s="850"/>
      <c r="E36" s="850"/>
      <c r="F36" s="850"/>
      <c r="G36" s="850"/>
      <c r="H36" s="851"/>
      <c r="I36" s="276"/>
      <c r="J36" s="277"/>
      <c r="K36" s="278">
        <f>VLOOKUP(A36,EQUIPOS!A6:D163,4,FALSE)</f>
        <v>2980</v>
      </c>
      <c r="L36" s="279"/>
      <c r="M36" s="345">
        <v>4</v>
      </c>
      <c r="N36" s="281">
        <f>K36/M36</f>
        <v>745</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N75*M41</f>
        <v>957.5100976143749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1702.5100976143749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330720</v>
      </c>
      <c r="N48" s="281">
        <f>K48*M48</f>
        <v>3307.2000000000003</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128300</v>
      </c>
      <c r="N49" s="281">
        <f>K49*M49</f>
        <v>128300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436300</v>
      </c>
      <c r="N50" s="281">
        <f>K50*M50</f>
        <v>159249.5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290856.7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40">
        <f>VLOOKUP(A58,TRANSPORTE!A1:D117,4,FALSE)</f>
        <v>140</v>
      </c>
      <c r="M58" s="841"/>
      <c r="N58" s="296">
        <f>K58*L58</f>
        <v>39.200000000000003</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f>
        <v>39.200000000000003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9575.100976143749</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302173.51107375813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60434.702214751625</v>
      </c>
      <c r="M82" s="871"/>
      <c r="N82" s="57"/>
    </row>
    <row r="83" spans="1:14">
      <c r="B83" s="95" t="s">
        <v>1057</v>
      </c>
      <c r="C83" s="96"/>
      <c r="D83" s="96"/>
      <c r="E83" s="96"/>
      <c r="F83" s="96"/>
      <c r="G83" s="96"/>
      <c r="H83" s="96"/>
      <c r="I83" s="93"/>
      <c r="J83" s="94"/>
      <c r="K83" s="313">
        <v>0.05</v>
      </c>
      <c r="L83" s="870">
        <f>N77*K83</f>
        <v>15108.675553687906</v>
      </c>
      <c r="M83" s="871"/>
      <c r="N83" s="57"/>
    </row>
    <row r="84" spans="1:14" ht="15" thickBot="1">
      <c r="B84" s="97" t="s">
        <v>1058</v>
      </c>
      <c r="C84" s="98"/>
      <c r="D84" s="98"/>
      <c r="E84" s="98"/>
      <c r="F84" s="98"/>
      <c r="G84" s="98"/>
      <c r="H84" s="98"/>
      <c r="I84" s="99"/>
      <c r="J84" s="100"/>
      <c r="K84" s="314">
        <v>0.05</v>
      </c>
      <c r="L84" s="872">
        <f>N77*K84</f>
        <v>15108.675553687906</v>
      </c>
      <c r="M84" s="873"/>
      <c r="N84" s="57"/>
    </row>
    <row r="85" spans="1:14" ht="15" thickBot="1">
      <c r="B85" s="836" t="s">
        <v>1037</v>
      </c>
      <c r="C85" s="837"/>
      <c r="D85" s="837"/>
      <c r="E85" s="837"/>
      <c r="F85" s="837"/>
      <c r="G85" s="837"/>
      <c r="H85" s="837"/>
      <c r="I85" s="837"/>
      <c r="J85" s="837"/>
      <c r="K85" s="837"/>
      <c r="L85" s="837"/>
      <c r="M85" s="838"/>
      <c r="N85" s="58">
        <f>L82+L83+L84</f>
        <v>90652.053322127438</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392825.56439588557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45" customHeight="1" thickBot="1">
      <c r="A31" t="s">
        <v>1929</v>
      </c>
      <c r="B31" s="86" t="s">
        <v>1213</v>
      </c>
      <c r="C31" s="997" t="s">
        <v>2239</v>
      </c>
      <c r="D31" s="998"/>
      <c r="E31" s="998"/>
      <c r="F31" s="998"/>
      <c r="G31" s="998"/>
      <c r="H31" s="998"/>
      <c r="I31" s="998"/>
      <c r="J31" s="998"/>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188</v>
      </c>
      <c r="B36" s="849" t="str">
        <f>VLOOKUP(A36,EQUIPOS!A6:D154,3,FALSE)</f>
        <v>Diferencial</v>
      </c>
      <c r="C36" s="850"/>
      <c r="D36" s="850"/>
      <c r="E36" s="850"/>
      <c r="F36" s="850"/>
      <c r="G36" s="850"/>
      <c r="H36" s="851"/>
      <c r="I36" s="276"/>
      <c r="J36" s="277"/>
      <c r="K36" s="278">
        <f>VLOOKUP(A36,EQUIPOS!A6:D163,4,FALSE)</f>
        <v>2980</v>
      </c>
      <c r="L36" s="279"/>
      <c r="M36" s="450">
        <v>4</v>
      </c>
      <c r="N36" s="281">
        <f>K36/M36</f>
        <v>745</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N75*M41</f>
        <v>957.5100976143749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1702.5100976143749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330720</v>
      </c>
      <c r="N48" s="281">
        <f>K48*M48</f>
        <v>6614.4000000000005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128300</v>
      </c>
      <c r="N49" s="281">
        <f>K49*M49</f>
        <v>128300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436300</v>
      </c>
      <c r="N50" s="281">
        <f>K50*M50</f>
        <v>200698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335612.4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40">
        <f>VLOOKUP(A58,TRANSPORTE!A1:D117,4,FALSE)</f>
        <v>140</v>
      </c>
      <c r="M58" s="841"/>
      <c r="N58" s="296">
        <f>K58*L58</f>
        <v>39.200000000000003</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f>
        <v>39.200000000000003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9575.100976143749</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346929.21107375814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69385.842214751625</v>
      </c>
      <c r="M82" s="871"/>
      <c r="N82" s="57"/>
    </row>
    <row r="83" spans="1:14">
      <c r="B83" s="95" t="s">
        <v>1057</v>
      </c>
      <c r="C83" s="96"/>
      <c r="D83" s="96"/>
      <c r="E83" s="96"/>
      <c r="F83" s="96"/>
      <c r="G83" s="96"/>
      <c r="H83" s="96"/>
      <c r="I83" s="93"/>
      <c r="J83" s="94"/>
      <c r="K83" s="313">
        <v>0.05</v>
      </c>
      <c r="L83" s="870">
        <f>N77*K83</f>
        <v>17346.460553687906</v>
      </c>
      <c r="M83" s="871"/>
      <c r="N83" s="57"/>
    </row>
    <row r="84" spans="1:14" ht="15" thickBot="1">
      <c r="B84" s="97" t="s">
        <v>1058</v>
      </c>
      <c r="C84" s="98"/>
      <c r="D84" s="98"/>
      <c r="E84" s="98"/>
      <c r="F84" s="98"/>
      <c r="G84" s="98"/>
      <c r="H84" s="98"/>
      <c r="I84" s="99"/>
      <c r="J84" s="100"/>
      <c r="K84" s="314">
        <v>0.05</v>
      </c>
      <c r="L84" s="872">
        <f>N77*K84</f>
        <v>17346.460553687906</v>
      </c>
      <c r="M84" s="873"/>
      <c r="N84" s="57"/>
    </row>
    <row r="85" spans="1:14" ht="15" thickBot="1">
      <c r="B85" s="836" t="s">
        <v>1037</v>
      </c>
      <c r="C85" s="837"/>
      <c r="D85" s="837"/>
      <c r="E85" s="837"/>
      <c r="F85" s="837"/>
      <c r="G85" s="837"/>
      <c r="H85" s="837"/>
      <c r="I85" s="837"/>
      <c r="J85" s="837"/>
      <c r="K85" s="837"/>
      <c r="L85" s="837"/>
      <c r="M85" s="838"/>
      <c r="N85" s="58">
        <f>L82+L83+L84</f>
        <v>104078.76332212744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451007.9743958856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310</v>
      </c>
      <c r="B36" s="849" t="str">
        <f>VLOOKUP(A36,EQUIPOS!A6:D154,3,FALSE)</f>
        <v>Retroexcavadora A25C</v>
      </c>
      <c r="C36" s="850"/>
      <c r="D36" s="850"/>
      <c r="E36" s="850"/>
      <c r="F36" s="850"/>
      <c r="G36" s="850"/>
      <c r="H36" s="851"/>
      <c r="I36" s="276"/>
      <c r="J36" s="277"/>
      <c r="K36" s="278">
        <f>VLOOKUP(A36,EQUIPOS!A6:D163,4,FALSE)</f>
        <v>194588</v>
      </c>
      <c r="L36" s="279"/>
      <c r="M36" s="345">
        <v>3</v>
      </c>
      <c r="N36" s="281">
        <f>K36/M36</f>
        <v>64862.666666666664</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N75*M41</f>
        <v>1276.6801301525002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66139.346796819169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330720</v>
      </c>
      <c r="N48" s="281">
        <f>K48*M48</f>
        <v>6614.4000000000005</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32000</v>
      </c>
      <c r="N49" s="281">
        <f>K49*M49</f>
        <v>14720</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374200</v>
      </c>
      <c r="N50" s="281">
        <f>K50*M50</f>
        <v>374200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395534.4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40">
        <f>VLOOKUP(A58,TRANSPORTE!A1:D117,4,FALSE)</f>
        <v>140</v>
      </c>
      <c r="M58" s="841"/>
      <c r="N58" s="296">
        <f>K58*L58</f>
        <v>39.200000000000003</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40">
        <f>VLOOKUP(A59,TRANSPORTE!A1:D117,4,FALSE)</f>
        <v>1350</v>
      </c>
      <c r="M59" s="841"/>
      <c r="N59" s="296">
        <f>K59*L59</f>
        <v>621</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660.2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12766.801301525</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475100.74809834419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95020.149619668839</v>
      </c>
      <c r="M82" s="871"/>
      <c r="N82" s="57"/>
    </row>
    <row r="83" spans="1:14">
      <c r="B83" s="95" t="s">
        <v>1057</v>
      </c>
      <c r="C83" s="96"/>
      <c r="D83" s="96"/>
      <c r="E83" s="96"/>
      <c r="F83" s="96"/>
      <c r="G83" s="96"/>
      <c r="H83" s="96"/>
      <c r="I83" s="93"/>
      <c r="J83" s="94"/>
      <c r="K83" s="313">
        <v>0.05</v>
      </c>
      <c r="L83" s="870">
        <f>N77*K83</f>
        <v>23755.03740491721</v>
      </c>
      <c r="M83" s="871"/>
      <c r="N83" s="57"/>
    </row>
    <row r="84" spans="1:14" ht="15" thickBot="1">
      <c r="B84" s="97" t="s">
        <v>1058</v>
      </c>
      <c r="C84" s="98"/>
      <c r="D84" s="98"/>
      <c r="E84" s="98"/>
      <c r="F84" s="98"/>
      <c r="G84" s="98"/>
      <c r="H84" s="98"/>
      <c r="I84" s="99"/>
      <c r="J84" s="100"/>
      <c r="K84" s="314">
        <v>0.05</v>
      </c>
      <c r="L84" s="872">
        <f>N77*K84</f>
        <v>23755.03740491721</v>
      </c>
      <c r="M84" s="873"/>
      <c r="N84" s="57"/>
    </row>
    <row r="85" spans="1:14" ht="15" thickBot="1">
      <c r="B85" s="836" t="s">
        <v>1037</v>
      </c>
      <c r="C85" s="837"/>
      <c r="D85" s="837"/>
      <c r="E85" s="837"/>
      <c r="F85" s="837"/>
      <c r="G85" s="837"/>
      <c r="H85" s="837"/>
      <c r="I85" s="837"/>
      <c r="J85" s="837"/>
      <c r="K85" s="837"/>
      <c r="L85" s="837"/>
      <c r="M85" s="838"/>
      <c r="N85" s="58">
        <f>L82+L83+L84</f>
        <v>142530.22442950326</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617630.97252784739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160</v>
      </c>
      <c r="B36" s="849" t="str">
        <f>VLOOKUP(A36,EQUIPOS!A6:D154,3,FALSE)</f>
        <v>COMPACTADOR MANUAL VIBRATORIO (RANA) con motor de 6 HP</v>
      </c>
      <c r="C36" s="850"/>
      <c r="D36" s="850"/>
      <c r="E36" s="850"/>
      <c r="F36" s="850"/>
      <c r="G36" s="850"/>
      <c r="H36" s="851"/>
      <c r="I36" s="276"/>
      <c r="J36" s="277"/>
      <c r="K36" s="278">
        <f>VLOOKUP(A36,EQUIPOS!A6:D163,4,FALSE)</f>
        <v>11500</v>
      </c>
      <c r="L36" s="279"/>
      <c r="M36" s="345">
        <v>0.5</v>
      </c>
      <c r="N36" s="281">
        <f>K36/M36</f>
        <v>23000</v>
      </c>
    </row>
    <row r="37" spans="1:14">
      <c r="A37" s="119" t="s">
        <v>320</v>
      </c>
      <c r="B37" s="849" t="str">
        <f>VLOOKUP(A37,EQUIPOS!A7:D154,3,FALSE)</f>
        <v>Retroexcavadora sobre llantas, motor 62HP, Profundidad de excavación de 5.41 metros.</v>
      </c>
      <c r="C37" s="850"/>
      <c r="D37" s="850"/>
      <c r="E37" s="850"/>
      <c r="F37" s="850"/>
      <c r="G37" s="850"/>
      <c r="H37" s="851"/>
      <c r="I37" s="430"/>
      <c r="J37" s="431"/>
      <c r="K37" s="278">
        <f>VLOOKUP(A37,EQUIPOS!A7:D164,4,FALSE)</f>
        <v>125000</v>
      </c>
      <c r="L37" s="344"/>
      <c r="M37" s="345">
        <v>1.5</v>
      </c>
      <c r="N37" s="281">
        <f>K37/M37</f>
        <v>83333.333333333328</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N75*M41</f>
        <v>2553.3602603050003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108886.69359363832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32000</v>
      </c>
      <c r="N48" s="281">
        <f>K48*M48</f>
        <v>18560</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181000</v>
      </c>
      <c r="N49" s="281">
        <f>K49*M49</f>
        <v>181000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199560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40">
        <f>VLOOKUP(A58,TRANSPORTE!A1:D117,4,FALSE)</f>
        <v>1350</v>
      </c>
      <c r="M58" s="841"/>
      <c r="N58" s="296">
        <f>K58*L58</f>
        <v>1350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40">
        <f>VLOOKUP(A59,TRANSPORTE!A1:D117,4,FALSE)</f>
        <v>1350</v>
      </c>
      <c r="M59" s="841"/>
      <c r="N59" s="296">
        <f>K59*L59</f>
        <v>783</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f>
        <v>2133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25533.60260305</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336113.29619668832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67222.659239337663</v>
      </c>
      <c r="M82" s="871"/>
      <c r="N82" s="57"/>
    </row>
    <row r="83" spans="1:14">
      <c r="B83" s="95" t="s">
        <v>1057</v>
      </c>
      <c r="C83" s="96"/>
      <c r="D83" s="96"/>
      <c r="E83" s="96"/>
      <c r="F83" s="96"/>
      <c r="G83" s="96"/>
      <c r="H83" s="96"/>
      <c r="I83" s="93"/>
      <c r="J83" s="94"/>
      <c r="K83" s="313">
        <v>0.05</v>
      </c>
      <c r="L83" s="870">
        <f>N77*K83</f>
        <v>16805.664809834416</v>
      </c>
      <c r="M83" s="871"/>
      <c r="N83" s="57"/>
    </row>
    <row r="84" spans="1:14" ht="15" thickBot="1">
      <c r="B84" s="97" t="s">
        <v>1058</v>
      </c>
      <c r="C84" s="98"/>
      <c r="D84" s="98"/>
      <c r="E84" s="98"/>
      <c r="F84" s="98"/>
      <c r="G84" s="98"/>
      <c r="H84" s="98"/>
      <c r="I84" s="99"/>
      <c r="J84" s="100"/>
      <c r="K84" s="314">
        <v>0.05</v>
      </c>
      <c r="L84" s="872">
        <f>N77*K84</f>
        <v>16805.664809834416</v>
      </c>
      <c r="M84" s="873"/>
      <c r="N84" s="57"/>
    </row>
    <row r="85" spans="1:14" ht="15" thickBot="1">
      <c r="B85" s="836" t="s">
        <v>1037</v>
      </c>
      <c r="C85" s="837"/>
      <c r="D85" s="837"/>
      <c r="E85" s="837"/>
      <c r="F85" s="837"/>
      <c r="G85" s="837"/>
      <c r="H85" s="837"/>
      <c r="I85" s="837"/>
      <c r="J85" s="837"/>
      <c r="K85" s="837"/>
      <c r="L85" s="837"/>
      <c r="M85" s="838"/>
      <c r="N85" s="58">
        <f>L82+L83+L84</f>
        <v>100833.98885900649</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436947.28505569481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160</v>
      </c>
      <c r="B36" s="849" t="str">
        <f>VLOOKUP(A36,EQUIPOS!A6:D154,3,FALSE)</f>
        <v>COMPACTADOR MANUAL VIBRATORIO (RANA) con motor de 6 HP</v>
      </c>
      <c r="C36" s="850"/>
      <c r="D36" s="850"/>
      <c r="E36" s="850"/>
      <c r="F36" s="850"/>
      <c r="G36" s="850"/>
      <c r="H36" s="851"/>
      <c r="I36" s="276"/>
      <c r="J36" s="277"/>
      <c r="K36" s="278">
        <f>VLOOKUP(A36,EQUIPOS!A6:D163,4,FALSE)</f>
        <v>11500</v>
      </c>
      <c r="L36" s="279"/>
      <c r="M36" s="345">
        <v>0.5</v>
      </c>
      <c r="N36" s="281">
        <f>K36/M36</f>
        <v>23000</v>
      </c>
    </row>
    <row r="37" spans="1:14">
      <c r="A37" s="119" t="s">
        <v>303</v>
      </c>
      <c r="B37" s="849" t="str">
        <f>VLOOKUP(A37,EQUIPOS!A7:D154,3,FALSE)</f>
        <v>Retrocargador, pala de 1,1 m3 de capacidad, profundidad de excavación de 4.400 mm y una altura de 5.680 mm</v>
      </c>
      <c r="C37" s="850"/>
      <c r="D37" s="850"/>
      <c r="E37" s="850"/>
      <c r="F37" s="850"/>
      <c r="G37" s="850"/>
      <c r="H37" s="851"/>
      <c r="I37" s="430"/>
      <c r="J37" s="431"/>
      <c r="K37" s="278">
        <f>VLOOKUP(A37,EQUIPOS!A7:D164,4,FALSE)</f>
        <v>118872</v>
      </c>
      <c r="L37" s="344"/>
      <c r="M37" s="345">
        <v>1.5</v>
      </c>
      <c r="N37" s="281">
        <f>K37/M37</f>
        <v>79248</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N75*M41</f>
        <v>2553.3602603050003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104801.36026030499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32000</v>
      </c>
      <c r="N48" s="281">
        <f>K48*M48</f>
        <v>18560</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181000</v>
      </c>
      <c r="N49" s="281">
        <f>K49*M49</f>
        <v>181000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199560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40">
        <f>VLOOKUP(A58,TRANSPORTE!A1:D117,4,FALSE)</f>
        <v>1350</v>
      </c>
      <c r="M58" s="841"/>
      <c r="N58" s="296">
        <f>K58*L58</f>
        <v>1350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40">
        <f>VLOOKUP(A59,TRANSPORTE!A1:D117,4,FALSE)</f>
        <v>1350</v>
      </c>
      <c r="M59" s="841"/>
      <c r="N59" s="296">
        <f>K59*L59</f>
        <v>783</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2133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25533.60260305</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332027.962863355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66405.592572670997</v>
      </c>
      <c r="M82" s="871"/>
      <c r="N82" s="57"/>
    </row>
    <row r="83" spans="1:14">
      <c r="B83" s="95" t="s">
        <v>1057</v>
      </c>
      <c r="C83" s="96"/>
      <c r="D83" s="96"/>
      <c r="E83" s="96"/>
      <c r="F83" s="96"/>
      <c r="G83" s="96"/>
      <c r="H83" s="96"/>
      <c r="I83" s="93"/>
      <c r="J83" s="94"/>
      <c r="K83" s="313">
        <v>0.05</v>
      </c>
      <c r="L83" s="870">
        <f>N77*K83</f>
        <v>16601.398143167749</v>
      </c>
      <c r="M83" s="871"/>
      <c r="N83" s="57"/>
    </row>
    <row r="84" spans="1:14" ht="15" thickBot="1">
      <c r="B84" s="97" t="s">
        <v>1058</v>
      </c>
      <c r="C84" s="98"/>
      <c r="D84" s="98"/>
      <c r="E84" s="98"/>
      <c r="F84" s="98"/>
      <c r="G84" s="98"/>
      <c r="H84" s="98"/>
      <c r="I84" s="99"/>
      <c r="J84" s="100"/>
      <c r="K84" s="314">
        <v>0.05</v>
      </c>
      <c r="L84" s="872">
        <f>N77*K84</f>
        <v>16601.398143167749</v>
      </c>
      <c r="M84" s="873"/>
      <c r="N84" s="57"/>
    </row>
    <row r="85" spans="1:14" ht="15" thickBot="1">
      <c r="B85" s="836" t="s">
        <v>1037</v>
      </c>
      <c r="C85" s="837"/>
      <c r="D85" s="837"/>
      <c r="E85" s="837"/>
      <c r="F85" s="837"/>
      <c r="G85" s="837"/>
      <c r="H85" s="837"/>
      <c r="I85" s="837"/>
      <c r="J85" s="837"/>
      <c r="K85" s="837"/>
      <c r="L85" s="837"/>
      <c r="M85" s="838"/>
      <c r="N85" s="58">
        <f>L82+L83+L84</f>
        <v>99608.388859006503</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431636.35172236152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127.66801301525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16800</v>
      </c>
      <c r="N48" s="281">
        <f>K48*M48</f>
        <v>16800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16800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2553.3602603049999</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19481.028273320248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3896.2056546640497</v>
      </c>
      <c r="M82" s="871"/>
      <c r="N82" s="57"/>
    </row>
    <row r="83" spans="1:14">
      <c r="B83" s="95" t="s">
        <v>1057</v>
      </c>
      <c r="C83" s="96"/>
      <c r="D83" s="96"/>
      <c r="E83" s="96"/>
      <c r="F83" s="96"/>
      <c r="G83" s="96"/>
      <c r="H83" s="96"/>
      <c r="I83" s="93"/>
      <c r="J83" s="94"/>
      <c r="K83" s="313">
        <v>0.05</v>
      </c>
      <c r="L83" s="870">
        <f>N77*K83</f>
        <v>974.05141366601242</v>
      </c>
      <c r="M83" s="871"/>
      <c r="N83" s="57"/>
    </row>
    <row r="84" spans="1:14" ht="15" thickBot="1">
      <c r="B84" s="97" t="s">
        <v>1058</v>
      </c>
      <c r="C84" s="98"/>
      <c r="D84" s="98"/>
      <c r="E84" s="98"/>
      <c r="F84" s="98"/>
      <c r="G84" s="98"/>
      <c r="H84" s="98"/>
      <c r="I84" s="99"/>
      <c r="J84" s="100"/>
      <c r="K84" s="314">
        <v>0.05</v>
      </c>
      <c r="L84" s="872">
        <f>N77*K84</f>
        <v>974.05141366601242</v>
      </c>
      <c r="M84" s="873"/>
      <c r="N84" s="57"/>
    </row>
    <row r="85" spans="1:14" ht="15" thickBot="1">
      <c r="B85" s="836" t="s">
        <v>1037</v>
      </c>
      <c r="C85" s="837"/>
      <c r="D85" s="837"/>
      <c r="E85" s="837"/>
      <c r="F85" s="837"/>
      <c r="G85" s="837"/>
      <c r="H85" s="837"/>
      <c r="I85" s="837"/>
      <c r="J85" s="837"/>
      <c r="K85" s="837"/>
      <c r="L85" s="837"/>
      <c r="M85" s="838"/>
      <c r="N85" s="58">
        <f>L82+L83+L84</f>
        <v>5844.3084819960741</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25325.336755316323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1001" t="s">
        <v>1028</v>
      </c>
      <c r="D30" s="1002"/>
      <c r="E30" s="1002"/>
      <c r="F30" s="1002"/>
      <c r="G30" s="1002"/>
      <c r="H30" s="1002"/>
      <c r="I30" s="1002"/>
      <c r="J30" s="463"/>
      <c r="K30" s="316"/>
      <c r="L30" s="847" t="s">
        <v>1029</v>
      </c>
      <c r="M30" s="848"/>
      <c r="N30" s="77" t="s">
        <v>1030</v>
      </c>
    </row>
    <row r="31" spans="1:14" ht="30" customHeight="1" thickBot="1">
      <c r="A31" t="s">
        <v>1929</v>
      </c>
      <c r="B31" s="86" t="s">
        <v>1216</v>
      </c>
      <c r="C31" s="999" t="s">
        <v>2243</v>
      </c>
      <c r="D31" s="1000"/>
      <c r="E31" s="1000"/>
      <c r="F31" s="1000"/>
      <c r="G31" s="1000"/>
      <c r="H31" s="1000"/>
      <c r="I31" s="1000"/>
      <c r="J31" s="100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1915.0201952287498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326480</v>
      </c>
      <c r="N50" s="281">
        <f>K50*M50</f>
        <v>39177.599999999999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4800</v>
      </c>
      <c r="N51" s="281">
        <f>K51*M51</f>
        <v>9600</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69020</v>
      </c>
      <c r="N52" s="281">
        <f>K52*M52</f>
        <v>34510</v>
      </c>
    </row>
    <row r="53" spans="1:14" ht="15" thickBot="1">
      <c r="B53" s="836" t="s">
        <v>1037</v>
      </c>
      <c r="C53" s="837"/>
      <c r="D53" s="837"/>
      <c r="E53" s="837"/>
      <c r="F53" s="837"/>
      <c r="G53" s="837"/>
      <c r="H53" s="837"/>
      <c r="I53" s="837"/>
      <c r="J53" s="837"/>
      <c r="K53" s="837"/>
      <c r="L53" s="837"/>
      <c r="M53" s="838"/>
      <c r="N53" s="403">
        <f>SUM(N48:N52)</f>
        <v>159981.4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40">
        <f>VLOOKUP(A58,TRANSPORTE!A1:D117,4,FALSE)</f>
        <v>1350</v>
      </c>
      <c r="M58" s="841"/>
      <c r="N58" s="296">
        <f>K58*L58</f>
        <v>1485.0000000000002</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1485.0000000000002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38300.403904574996</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201681.82409980375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40336.364819960756</v>
      </c>
      <c r="M82" s="871"/>
      <c r="N82" s="57"/>
    </row>
    <row r="83" spans="1:14">
      <c r="B83" s="95" t="s">
        <v>1057</v>
      </c>
      <c r="C83" s="96"/>
      <c r="D83" s="96"/>
      <c r="E83" s="96"/>
      <c r="F83" s="96"/>
      <c r="G83" s="96"/>
      <c r="H83" s="96"/>
      <c r="I83" s="93"/>
      <c r="J83" s="94"/>
      <c r="K83" s="313">
        <v>0.05</v>
      </c>
      <c r="L83" s="870">
        <f>N77*K83</f>
        <v>10084.091204990189</v>
      </c>
      <c r="M83" s="871"/>
      <c r="N83" s="57"/>
    </row>
    <row r="84" spans="1:14" ht="15" thickBot="1">
      <c r="B84" s="97" t="s">
        <v>1058</v>
      </c>
      <c r="C84" s="98"/>
      <c r="D84" s="98"/>
      <c r="E84" s="98"/>
      <c r="F84" s="98"/>
      <c r="G84" s="98"/>
      <c r="H84" s="98"/>
      <c r="I84" s="99"/>
      <c r="J84" s="100"/>
      <c r="K84" s="314">
        <v>0.05</v>
      </c>
      <c r="L84" s="872">
        <f>N77*K84</f>
        <v>10084.091204990189</v>
      </c>
      <c r="M84" s="873"/>
      <c r="N84" s="57"/>
    </row>
    <row r="85" spans="1:14" ht="15" thickBot="1">
      <c r="B85" s="836" t="s">
        <v>1037</v>
      </c>
      <c r="C85" s="837"/>
      <c r="D85" s="837"/>
      <c r="E85" s="837"/>
      <c r="F85" s="837"/>
      <c r="G85" s="837"/>
      <c r="H85" s="837"/>
      <c r="I85" s="837"/>
      <c r="J85" s="837"/>
      <c r="K85" s="837"/>
      <c r="L85" s="837"/>
      <c r="M85" s="838"/>
      <c r="N85" s="58">
        <f>L82+L83+L84</f>
        <v>60504.547229941134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262186.37132974487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1001" t="s">
        <v>1028</v>
      </c>
      <c r="D30" s="1002"/>
      <c r="E30" s="1002"/>
      <c r="F30" s="1002"/>
      <c r="G30" s="1002"/>
      <c r="H30" s="1002"/>
      <c r="I30" s="1002"/>
      <c r="J30" s="463"/>
      <c r="K30" s="316"/>
      <c r="L30" s="847" t="s">
        <v>1029</v>
      </c>
      <c r="M30" s="848"/>
      <c r="N30" s="77" t="s">
        <v>1030</v>
      </c>
    </row>
    <row r="31" spans="1:14" ht="27" customHeight="1" thickBot="1">
      <c r="A31" t="s">
        <v>1929</v>
      </c>
      <c r="B31" s="86" t="s">
        <v>1217</v>
      </c>
      <c r="C31" s="999" t="s">
        <v>2244</v>
      </c>
      <c r="D31" s="1000"/>
      <c r="E31" s="1000"/>
      <c r="F31" s="1000"/>
      <c r="G31" s="1000"/>
      <c r="H31" s="1000"/>
      <c r="I31" s="1000"/>
      <c r="J31" s="100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1915.0201952287498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326480</v>
      </c>
      <c r="N50" s="281">
        <f>K50*M50</f>
        <v>39177.599999999999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4800</v>
      </c>
      <c r="N51" s="281">
        <f>K51*M51</f>
        <v>9600</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91630</v>
      </c>
      <c r="N52" s="281">
        <f>K52*M52</f>
        <v>45815</v>
      </c>
    </row>
    <row r="53" spans="1:14" ht="15" thickBot="1">
      <c r="B53" s="836" t="s">
        <v>1037</v>
      </c>
      <c r="C53" s="837"/>
      <c r="D53" s="837"/>
      <c r="E53" s="837"/>
      <c r="F53" s="837"/>
      <c r="G53" s="837"/>
      <c r="H53" s="837"/>
      <c r="I53" s="837"/>
      <c r="J53" s="837"/>
      <c r="K53" s="837"/>
      <c r="L53" s="837"/>
      <c r="M53" s="838"/>
      <c r="N53" s="403">
        <f>SUM(N48:N52)</f>
        <v>171286.39999999999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40">
        <f>VLOOKUP(A58,TRANSPORTE!A1:D117,4,FALSE)</f>
        <v>1350</v>
      </c>
      <c r="M58" s="841"/>
      <c r="N58" s="296">
        <f>K58*L58</f>
        <v>1485.0000000000002</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1485.0000000000002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38300.403904574996</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212986.82409980375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42597.364819960756</v>
      </c>
      <c r="M82" s="871"/>
      <c r="N82" s="57"/>
    </row>
    <row r="83" spans="1:14">
      <c r="B83" s="95" t="s">
        <v>1057</v>
      </c>
      <c r="C83" s="96"/>
      <c r="D83" s="96"/>
      <c r="E83" s="96"/>
      <c r="F83" s="96"/>
      <c r="G83" s="96"/>
      <c r="H83" s="96"/>
      <c r="I83" s="93"/>
      <c r="J83" s="94"/>
      <c r="K83" s="313">
        <v>0.05</v>
      </c>
      <c r="L83" s="870">
        <f>N77*K83</f>
        <v>10649.341204990189</v>
      </c>
      <c r="M83" s="871"/>
      <c r="N83" s="57"/>
    </row>
    <row r="84" spans="1:14" ht="15" thickBot="1">
      <c r="B84" s="97" t="s">
        <v>1058</v>
      </c>
      <c r="C84" s="98"/>
      <c r="D84" s="98"/>
      <c r="E84" s="98"/>
      <c r="F84" s="98"/>
      <c r="G84" s="98"/>
      <c r="H84" s="98"/>
      <c r="I84" s="99"/>
      <c r="J84" s="100"/>
      <c r="K84" s="314">
        <v>0.05</v>
      </c>
      <c r="L84" s="872">
        <f>N77*K84</f>
        <v>10649.341204990189</v>
      </c>
      <c r="M84" s="873"/>
      <c r="N84" s="57"/>
    </row>
    <row r="85" spans="1:14" ht="15" thickBot="1">
      <c r="B85" s="836" t="s">
        <v>1037</v>
      </c>
      <c r="C85" s="837"/>
      <c r="D85" s="837"/>
      <c r="E85" s="837"/>
      <c r="F85" s="837"/>
      <c r="G85" s="837"/>
      <c r="H85" s="837"/>
      <c r="I85" s="837"/>
      <c r="J85" s="837"/>
      <c r="K85" s="837"/>
      <c r="L85" s="837"/>
      <c r="M85" s="838"/>
      <c r="N85" s="58">
        <f>L82+L83+L84</f>
        <v>63896.047229941134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276882.87132974487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1001" t="s">
        <v>1028</v>
      </c>
      <c r="D30" s="1002"/>
      <c r="E30" s="1002"/>
      <c r="F30" s="1002"/>
      <c r="G30" s="1002"/>
      <c r="H30" s="1002"/>
      <c r="I30" s="1002"/>
      <c r="J30" s="463"/>
      <c r="K30" s="316"/>
      <c r="L30" s="847" t="s">
        <v>1029</v>
      </c>
      <c r="M30" s="848"/>
      <c r="N30" s="77" t="s">
        <v>1030</v>
      </c>
    </row>
    <row r="31" spans="1:14" ht="27" customHeight="1" thickBot="1">
      <c r="A31" t="s">
        <v>1929</v>
      </c>
      <c r="B31" s="86" t="s">
        <v>1764</v>
      </c>
      <c r="C31" s="999" t="s">
        <v>2245</v>
      </c>
      <c r="D31" s="1000"/>
      <c r="E31" s="1000"/>
      <c r="F31" s="1000"/>
      <c r="G31" s="1000"/>
      <c r="H31" s="1000"/>
      <c r="I31" s="1000"/>
      <c r="J31" s="100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1915.0201952287498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326480</v>
      </c>
      <c r="N50" s="281">
        <f>K50*M50</f>
        <v>39177.599999999999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4800</v>
      </c>
      <c r="N51" s="281">
        <f>K51*M51</f>
        <v>9600</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123000</v>
      </c>
      <c r="N52" s="281">
        <f>K52*M52</f>
        <v>61500</v>
      </c>
    </row>
    <row r="53" spans="1:14" ht="15" thickBot="1">
      <c r="B53" s="836" t="s">
        <v>1037</v>
      </c>
      <c r="C53" s="837"/>
      <c r="D53" s="837"/>
      <c r="E53" s="837"/>
      <c r="F53" s="837"/>
      <c r="G53" s="837"/>
      <c r="H53" s="837"/>
      <c r="I53" s="837"/>
      <c r="J53" s="837"/>
      <c r="K53" s="837"/>
      <c r="L53" s="837"/>
      <c r="M53" s="838"/>
      <c r="N53" s="403">
        <f>SUM(N48:N52)</f>
        <v>186971.4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40">
        <f>VLOOKUP(A58,TRANSPORTE!A1:D117,4,FALSE)</f>
        <v>1350</v>
      </c>
      <c r="M58" s="841"/>
      <c r="N58" s="296">
        <f>K58*L58</f>
        <v>1485.0000000000002</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1485.0000000000002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38300.403904574996</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228671.82409980375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45734.364819960756</v>
      </c>
      <c r="M82" s="871"/>
      <c r="N82" s="57"/>
    </row>
    <row r="83" spans="1:14">
      <c r="B83" s="95" t="s">
        <v>1057</v>
      </c>
      <c r="C83" s="96"/>
      <c r="D83" s="96"/>
      <c r="E83" s="96"/>
      <c r="F83" s="96"/>
      <c r="G83" s="96"/>
      <c r="H83" s="96"/>
      <c r="I83" s="93"/>
      <c r="J83" s="94"/>
      <c r="K83" s="313">
        <v>0.05</v>
      </c>
      <c r="L83" s="870">
        <f>N77*K83</f>
        <v>11433.591204990189</v>
      </c>
      <c r="M83" s="871"/>
      <c r="N83" s="57"/>
    </row>
    <row r="84" spans="1:14" ht="15" thickBot="1">
      <c r="B84" s="97" t="s">
        <v>1058</v>
      </c>
      <c r="C84" s="98"/>
      <c r="D84" s="98"/>
      <c r="E84" s="98"/>
      <c r="F84" s="98"/>
      <c r="G84" s="98"/>
      <c r="H84" s="98"/>
      <c r="I84" s="99"/>
      <c r="J84" s="100"/>
      <c r="K84" s="314">
        <v>0.05</v>
      </c>
      <c r="L84" s="872">
        <f>N77*K84</f>
        <v>11433.591204990189</v>
      </c>
      <c r="M84" s="873"/>
      <c r="N84" s="57"/>
    </row>
    <row r="85" spans="1:14" ht="15" thickBot="1">
      <c r="B85" s="836" t="s">
        <v>1037</v>
      </c>
      <c r="C85" s="837"/>
      <c r="D85" s="837"/>
      <c r="E85" s="837"/>
      <c r="F85" s="837"/>
      <c r="G85" s="837"/>
      <c r="H85" s="837"/>
      <c r="I85" s="837"/>
      <c r="J85" s="837"/>
      <c r="K85" s="837"/>
      <c r="L85" s="837"/>
      <c r="M85" s="838"/>
      <c r="N85" s="58">
        <f>L82+L83+L84</f>
        <v>68601.547229941134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297273.37132974487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1001" t="s">
        <v>1028</v>
      </c>
      <c r="D30" s="1002"/>
      <c r="E30" s="1002"/>
      <c r="F30" s="1002"/>
      <c r="G30" s="1002"/>
      <c r="H30" s="1002"/>
      <c r="I30" s="1002"/>
      <c r="J30" s="463"/>
      <c r="K30" s="316"/>
      <c r="L30" s="847" t="s">
        <v>1029</v>
      </c>
      <c r="M30" s="848"/>
      <c r="N30" s="77" t="s">
        <v>1030</v>
      </c>
    </row>
    <row r="31" spans="1:14" ht="28.5" customHeight="1" thickBot="1">
      <c r="A31" t="s">
        <v>1929</v>
      </c>
      <c r="B31" s="86" t="s">
        <v>1765</v>
      </c>
      <c r="C31" s="999" t="s">
        <v>2246</v>
      </c>
      <c r="D31" s="1000"/>
      <c r="E31" s="1000"/>
      <c r="F31" s="1000"/>
      <c r="G31" s="1000"/>
      <c r="H31" s="1000"/>
      <c r="I31" s="1000"/>
      <c r="J31" s="100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1915.0201952287498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326480</v>
      </c>
      <c r="N50" s="281">
        <f>K50*M50</f>
        <v>39177.599999999999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4800</v>
      </c>
      <c r="N51" s="281">
        <f>K51*M51</f>
        <v>9600</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123000</v>
      </c>
      <c r="N52" s="281">
        <f>K52*M52</f>
        <v>61500</v>
      </c>
    </row>
    <row r="53" spans="1:14" ht="15" thickBot="1">
      <c r="B53" s="836" t="s">
        <v>1037</v>
      </c>
      <c r="C53" s="837"/>
      <c r="D53" s="837"/>
      <c r="E53" s="837"/>
      <c r="F53" s="837"/>
      <c r="G53" s="837"/>
      <c r="H53" s="837"/>
      <c r="I53" s="837"/>
      <c r="J53" s="837"/>
      <c r="K53" s="837"/>
      <c r="L53" s="837"/>
      <c r="M53" s="838"/>
      <c r="N53" s="403">
        <f>SUM(N48:N52)</f>
        <v>186971.4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40">
        <f>VLOOKUP(A58,TRANSPORTE!A1:D117,4,FALSE)</f>
        <v>1350</v>
      </c>
      <c r="M58" s="841"/>
      <c r="N58" s="296">
        <f>K58*L58</f>
        <v>1485.0000000000002</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1485.0000000000002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38300.403904574996</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228671.82409980375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45734.364819960756</v>
      </c>
      <c r="M82" s="871"/>
      <c r="N82" s="57"/>
    </row>
    <row r="83" spans="1:14">
      <c r="B83" s="95" t="s">
        <v>1057</v>
      </c>
      <c r="C83" s="96"/>
      <c r="D83" s="96"/>
      <c r="E83" s="96"/>
      <c r="F83" s="96"/>
      <c r="G83" s="96"/>
      <c r="H83" s="96"/>
      <c r="I83" s="93"/>
      <c r="J83" s="94"/>
      <c r="K83" s="313">
        <v>0.05</v>
      </c>
      <c r="L83" s="870">
        <f>N77*K83</f>
        <v>11433.591204990189</v>
      </c>
      <c r="M83" s="871"/>
      <c r="N83" s="57"/>
    </row>
    <row r="84" spans="1:14" ht="15" thickBot="1">
      <c r="B84" s="97" t="s">
        <v>1058</v>
      </c>
      <c r="C84" s="98"/>
      <c r="D84" s="98"/>
      <c r="E84" s="98"/>
      <c r="F84" s="98"/>
      <c r="G84" s="98"/>
      <c r="H84" s="98"/>
      <c r="I84" s="99"/>
      <c r="J84" s="100"/>
      <c r="K84" s="314">
        <v>0.05</v>
      </c>
      <c r="L84" s="872">
        <f>N77*K84</f>
        <v>11433.591204990189</v>
      </c>
      <c r="M84" s="873"/>
      <c r="N84" s="57"/>
    </row>
    <row r="85" spans="1:14" ht="15" thickBot="1">
      <c r="B85" s="836" t="s">
        <v>1037</v>
      </c>
      <c r="C85" s="837"/>
      <c r="D85" s="837"/>
      <c r="E85" s="837"/>
      <c r="F85" s="837"/>
      <c r="G85" s="837"/>
      <c r="H85" s="837"/>
      <c r="I85" s="837"/>
      <c r="J85" s="837"/>
      <c r="K85" s="837"/>
      <c r="L85" s="837"/>
      <c r="M85" s="838"/>
      <c r="N85" s="58">
        <f>L82+L83+L84</f>
        <v>68601.547229941134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297273.37132974487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257</v>
      </c>
      <c r="B36" s="849" t="str">
        <f>VLOOKUP(A36,EQUIPOS!A6:D154,3,FALSE)</f>
        <v>Mezcladora de concreto 1 bulto</v>
      </c>
      <c r="C36" s="850"/>
      <c r="D36" s="850"/>
      <c r="E36" s="850"/>
      <c r="F36" s="850"/>
      <c r="G36" s="850"/>
      <c r="H36" s="851"/>
      <c r="I36" s="276"/>
      <c r="J36" s="277"/>
      <c r="K36" s="278">
        <f>VLOOKUP(A36,EQUIPOS!A6:D163,4,FALSE)</f>
        <v>8500</v>
      </c>
      <c r="L36" s="279"/>
      <c r="M36" s="345">
        <v>1</v>
      </c>
      <c r="N36" s="281">
        <f>K36*M36</f>
        <v>8500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3191.7003253812504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11691.700325381251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85625</v>
      </c>
      <c r="N48" s="281">
        <f t="shared" ref="N48:N53" si="0">K48*M48</f>
        <v>43155</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4800</v>
      </c>
      <c r="N49" s="281">
        <f t="shared" si="0"/>
        <v>9600</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67</v>
      </c>
      <c r="N50" s="281">
        <f t="shared" si="0"/>
        <v>7437</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66875</v>
      </c>
      <c r="N51" s="281">
        <f t="shared" si="0"/>
        <v>26750</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34375</v>
      </c>
      <c r="N52" s="282">
        <f t="shared" si="0"/>
        <v>12993.75</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350</v>
      </c>
      <c r="N53" s="282">
        <f t="shared" si="0"/>
        <v>54600</v>
      </c>
    </row>
    <row r="54" spans="1:14">
      <c r="B54" s="329"/>
      <c r="C54" s="326"/>
      <c r="D54" s="326"/>
      <c r="E54" s="326"/>
      <c r="F54" s="326"/>
      <c r="G54" s="326"/>
      <c r="H54" s="326"/>
      <c r="I54" s="326"/>
      <c r="J54" s="320"/>
      <c r="K54" s="50"/>
      <c r="L54" s="327"/>
      <c r="M54" s="435"/>
      <c r="N54" s="282"/>
    </row>
    <row r="55" spans="1:14" ht="15" thickBot="1">
      <c r="B55" s="842" t="s">
        <v>1037</v>
      </c>
      <c r="C55" s="843"/>
      <c r="D55" s="843"/>
      <c r="E55" s="843"/>
      <c r="F55" s="843"/>
      <c r="G55" s="843"/>
      <c r="H55" s="843"/>
      <c r="I55" s="843"/>
      <c r="J55" s="843"/>
      <c r="K55" s="843"/>
      <c r="L55" s="843"/>
      <c r="M55" s="844"/>
      <c r="N55" s="110">
        <f>SUM(N48:N54)</f>
        <v>154535.75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40">
        <f>VLOOKUP(A60,TRANSPORTE!A1:D117,4,FALSE)</f>
        <v>1350</v>
      </c>
      <c r="M60" s="841"/>
      <c r="N60" s="296">
        <f>K60*L60</f>
        <v>540</v>
      </c>
    </row>
    <row r="61" spans="1:14">
      <c r="A61" t="s">
        <v>1313</v>
      </c>
      <c r="B61" s="52" t="str">
        <f>VLOOKUP(A61,TRANSPORTE!A1:D117,3,FALSE)</f>
        <v>Transporte de arena</v>
      </c>
      <c r="C61" s="53"/>
      <c r="D61" s="53"/>
      <c r="E61" s="53"/>
      <c r="F61" s="53"/>
      <c r="G61" s="53"/>
      <c r="H61" s="320" t="s">
        <v>339</v>
      </c>
      <c r="I61" s="288">
        <v>0.378</v>
      </c>
      <c r="J61" s="295">
        <v>1</v>
      </c>
      <c r="K61" s="288">
        <f>I61*J61</f>
        <v>0.378</v>
      </c>
      <c r="L61" s="840">
        <f>VLOOKUP(A61,TRANSPORTE!A1:D117,4,FALSE)</f>
        <v>1350</v>
      </c>
      <c r="M61" s="841"/>
      <c r="N61" s="296">
        <f t="shared" ref="N61:N62" si="1">K61*L61</f>
        <v>510.3</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40">
        <f>VLOOKUP(A62,TRANSPORTE!A1:D117,4,FALSE)</f>
        <v>1350</v>
      </c>
      <c r="M62" s="841"/>
      <c r="N62" s="296">
        <f t="shared" si="1"/>
        <v>680.4</v>
      </c>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1730.6999999999998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63834.006507625003</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231792.15683300624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46358.431366601253</v>
      </c>
      <c r="M84" s="871"/>
      <c r="N84" s="57"/>
    </row>
    <row r="85" spans="1:14">
      <c r="B85" s="95" t="s">
        <v>1057</v>
      </c>
      <c r="C85" s="96"/>
      <c r="D85" s="96"/>
      <c r="E85" s="96"/>
      <c r="F85" s="96"/>
      <c r="G85" s="96"/>
      <c r="H85" s="96"/>
      <c r="I85" s="93"/>
      <c r="J85" s="94"/>
      <c r="K85" s="313">
        <v>0.05</v>
      </c>
      <c r="L85" s="870">
        <f>N79*K85</f>
        <v>11589.607841650313</v>
      </c>
      <c r="M85" s="871"/>
      <c r="N85" s="57"/>
    </row>
    <row r="86" spans="1:14" ht="15" thickBot="1">
      <c r="B86" s="97" t="s">
        <v>1058</v>
      </c>
      <c r="C86" s="98"/>
      <c r="D86" s="98"/>
      <c r="E86" s="98"/>
      <c r="F86" s="98"/>
      <c r="G86" s="98"/>
      <c r="H86" s="98"/>
      <c r="I86" s="99"/>
      <c r="J86" s="100"/>
      <c r="K86" s="314">
        <v>0.05</v>
      </c>
      <c r="L86" s="872">
        <f>N79*K86</f>
        <v>11589.607841650313</v>
      </c>
      <c r="M86" s="873"/>
      <c r="N86" s="57"/>
    </row>
    <row r="87" spans="1:14" ht="15" thickBot="1">
      <c r="B87" s="836" t="s">
        <v>1037</v>
      </c>
      <c r="C87" s="837"/>
      <c r="D87" s="837"/>
      <c r="E87" s="837"/>
      <c r="F87" s="837"/>
      <c r="G87" s="837"/>
      <c r="H87" s="837"/>
      <c r="I87" s="837"/>
      <c r="J87" s="837"/>
      <c r="K87" s="837"/>
      <c r="L87" s="837"/>
      <c r="M87" s="838"/>
      <c r="N87" s="58">
        <f>L84+L85+L86</f>
        <v>69537.647049901876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301329.80388290813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1276.6801301525002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1570</v>
      </c>
      <c r="N48" s="281">
        <f>K48*M48</f>
        <v>785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436300</v>
      </c>
      <c r="N49" s="281">
        <f>K49*M49</f>
        <v>440663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4800</v>
      </c>
      <c r="N50" s="281">
        <f>K50*M50</f>
        <v>1440</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842" t="s">
        <v>1037</v>
      </c>
      <c r="C55" s="843"/>
      <c r="D55" s="843"/>
      <c r="E55" s="843"/>
      <c r="F55" s="843"/>
      <c r="G55" s="843"/>
      <c r="H55" s="843"/>
      <c r="I55" s="843"/>
      <c r="J55" s="843"/>
      <c r="K55" s="843"/>
      <c r="L55" s="843"/>
      <c r="M55" s="844"/>
      <c r="N55" s="110">
        <f>SUM(N48:N54)</f>
        <v>442888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40">
        <f>VLOOKUP(A60,TRANSPORTE!A1:D117,4,FALSE)</f>
        <v>1400</v>
      </c>
      <c r="M60" s="841"/>
      <c r="N60" s="296">
        <f>K60*L60</f>
        <v>1414</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25533.60260305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471112.2827332025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94222.456546640504</v>
      </c>
      <c r="M84" s="871"/>
      <c r="N84" s="57"/>
    </row>
    <row r="85" spans="1:14">
      <c r="B85" s="95" t="s">
        <v>1057</v>
      </c>
      <c r="C85" s="96"/>
      <c r="D85" s="96"/>
      <c r="E85" s="96"/>
      <c r="F85" s="96"/>
      <c r="G85" s="96"/>
      <c r="H85" s="96"/>
      <c r="I85" s="93"/>
      <c r="J85" s="94"/>
      <c r="K85" s="313">
        <v>0.05</v>
      </c>
      <c r="L85" s="870">
        <f>N79*K85</f>
        <v>23555.614136660126</v>
      </c>
      <c r="M85" s="871"/>
      <c r="N85" s="57"/>
    </row>
    <row r="86" spans="1:14" ht="15" thickBot="1">
      <c r="B86" s="97" t="s">
        <v>1058</v>
      </c>
      <c r="C86" s="98"/>
      <c r="D86" s="98"/>
      <c r="E86" s="98"/>
      <c r="F86" s="98"/>
      <c r="G86" s="98"/>
      <c r="H86" s="98"/>
      <c r="I86" s="99"/>
      <c r="J86" s="100"/>
      <c r="K86" s="314">
        <v>0.05</v>
      </c>
      <c r="L86" s="872">
        <f>N79*K86</f>
        <v>23555.614136660126</v>
      </c>
      <c r="M86" s="873"/>
      <c r="N86" s="57"/>
    </row>
    <row r="87" spans="1:14" ht="15" thickBot="1">
      <c r="B87" s="836" t="s">
        <v>1037</v>
      </c>
      <c r="C87" s="837"/>
      <c r="D87" s="837"/>
      <c r="E87" s="837"/>
      <c r="F87" s="837"/>
      <c r="G87" s="837"/>
      <c r="H87" s="837"/>
      <c r="I87" s="837"/>
      <c r="J87" s="837"/>
      <c r="K87" s="837"/>
      <c r="L87" s="837"/>
      <c r="M87" s="838"/>
      <c r="N87" s="58">
        <f>L84+L85+L86</f>
        <v>141333.68481996076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612445.9675531633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29.25" customHeight="1" thickBot="1">
      <c r="A31" t="s">
        <v>1929</v>
      </c>
      <c r="B31" s="86" t="s">
        <v>1219</v>
      </c>
      <c r="C31" s="976" t="s">
        <v>2249</v>
      </c>
      <c r="D31" s="977"/>
      <c r="E31" s="977"/>
      <c r="F31" s="977"/>
      <c r="G31" s="977"/>
      <c r="H31" s="977"/>
      <c r="I31" s="977"/>
      <c r="J31" s="1003"/>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68.08960694146667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1570</v>
      </c>
      <c r="N48" s="281">
        <f>K48*M48</f>
        <v>78.5</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54000</v>
      </c>
      <c r="N49" s="281">
        <f>K49*M49</f>
        <v>54000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54078.5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1361.7921388293332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55508.381745770799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11101.676349154161</v>
      </c>
      <c r="M84" s="871"/>
      <c r="N84" s="57"/>
    </row>
    <row r="85" spans="1:14">
      <c r="B85" s="95" t="s">
        <v>1057</v>
      </c>
      <c r="C85" s="96"/>
      <c r="D85" s="96"/>
      <c r="E85" s="96"/>
      <c r="F85" s="96"/>
      <c r="G85" s="96"/>
      <c r="H85" s="96"/>
      <c r="I85" s="93"/>
      <c r="J85" s="94"/>
      <c r="K85" s="313">
        <v>0.05</v>
      </c>
      <c r="L85" s="870">
        <f>N79*K85</f>
        <v>2775.4190872885401</v>
      </c>
      <c r="M85" s="871"/>
      <c r="N85" s="57"/>
    </row>
    <row r="86" spans="1:14" ht="15" thickBot="1">
      <c r="B86" s="97" t="s">
        <v>1058</v>
      </c>
      <c r="C86" s="98"/>
      <c r="D86" s="98"/>
      <c r="E86" s="98"/>
      <c r="F86" s="98"/>
      <c r="G86" s="98"/>
      <c r="H86" s="98"/>
      <c r="I86" s="99"/>
      <c r="J86" s="100"/>
      <c r="K86" s="314">
        <v>0.05</v>
      </c>
      <c r="L86" s="872">
        <f>N79*K86</f>
        <v>2775.4190872885401</v>
      </c>
      <c r="M86" s="873"/>
      <c r="N86" s="57"/>
    </row>
    <row r="87" spans="1:14" ht="15" thickBot="1">
      <c r="B87" s="836" t="s">
        <v>1037</v>
      </c>
      <c r="C87" s="837"/>
      <c r="D87" s="837"/>
      <c r="E87" s="837"/>
      <c r="F87" s="837"/>
      <c r="G87" s="837"/>
      <c r="H87" s="837"/>
      <c r="I87" s="837"/>
      <c r="J87" s="837"/>
      <c r="K87" s="837"/>
      <c r="L87" s="837"/>
      <c r="M87" s="838"/>
      <c r="N87" s="58">
        <f>L84+L85+L86</f>
        <v>16652.514523731243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72160.896269502045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1767</v>
      </c>
      <c r="C31" s="976" t="s">
        <v>2250</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160</v>
      </c>
      <c r="B36" s="849" t="str">
        <f>VLOOKUP(A36,EQUIPOS!A6:D154,3,FALSE)</f>
        <v>COMPACTADOR MANUAL VIBRATORIO (RANA) con motor de 6 HP</v>
      </c>
      <c r="C36" s="850"/>
      <c r="D36" s="850"/>
      <c r="E36" s="850"/>
      <c r="F36" s="850"/>
      <c r="G36" s="850"/>
      <c r="H36" s="851"/>
      <c r="I36" s="276"/>
      <c r="J36" s="277"/>
      <c r="K36" s="278">
        <f>VLOOKUP(A36,EQUIPOS!A6:D163,4,FALSE)</f>
        <v>11500</v>
      </c>
      <c r="L36" s="279"/>
      <c r="M36" s="345">
        <v>1.25</v>
      </c>
      <c r="N36" s="281">
        <f>K36/M36</f>
        <v>9200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1787.3521822135001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10987.352182213501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20000</v>
      </c>
      <c r="N48" s="281">
        <f>K48*M48</f>
        <v>10000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1570</v>
      </c>
      <c r="N49" s="281">
        <f>K49*M49</f>
        <v>785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436300</v>
      </c>
      <c r="N50" s="281">
        <f>K50*M50</f>
        <v>440663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4800</v>
      </c>
      <c r="N51" s="281">
        <f>K51*M51</f>
        <v>1440</v>
      </c>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452888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40">
        <f>VLOOKUP(A58,TRANSPORTE!A1:D117,4,FALSE)</f>
        <v>1400</v>
      </c>
      <c r="M58" s="841"/>
      <c r="N58" s="296">
        <f>K58*L58</f>
        <v>1414</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40">
        <f>VLOOKUP(A59,TRANSPORTE!A1:D117,4,FALSE)</f>
        <v>1350</v>
      </c>
      <c r="M59" s="841"/>
      <c r="N59" s="296">
        <f>K59*L59</f>
        <v>675</v>
      </c>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2089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35747.043644270001</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501711.39582648349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100342.2791652967</v>
      </c>
      <c r="M82" s="871"/>
      <c r="N82" s="57"/>
    </row>
    <row r="83" spans="1:14">
      <c r="B83" s="95" t="s">
        <v>1057</v>
      </c>
      <c r="C83" s="96"/>
      <c r="D83" s="96"/>
      <c r="E83" s="96"/>
      <c r="F83" s="96"/>
      <c r="G83" s="96"/>
      <c r="H83" s="96"/>
      <c r="I83" s="93"/>
      <c r="J83" s="94"/>
      <c r="K83" s="313">
        <v>0.05</v>
      </c>
      <c r="L83" s="870">
        <f>N77*K83</f>
        <v>25085.569791324175</v>
      </c>
      <c r="M83" s="871"/>
      <c r="N83" s="57"/>
    </row>
    <row r="84" spans="1:14" ht="15" thickBot="1">
      <c r="B84" s="97" t="s">
        <v>1058</v>
      </c>
      <c r="C84" s="98"/>
      <c r="D84" s="98"/>
      <c r="E84" s="98"/>
      <c r="F84" s="98"/>
      <c r="G84" s="98"/>
      <c r="H84" s="98"/>
      <c r="I84" s="99"/>
      <c r="J84" s="100"/>
      <c r="K84" s="314">
        <v>0.05</v>
      </c>
      <c r="L84" s="872">
        <f>N77*K84</f>
        <v>25085.569791324175</v>
      </c>
      <c r="M84" s="873"/>
      <c r="N84" s="57"/>
    </row>
    <row r="85" spans="1:14" ht="15" thickBot="1">
      <c r="B85" s="836" t="s">
        <v>1037</v>
      </c>
      <c r="C85" s="837"/>
      <c r="D85" s="837"/>
      <c r="E85" s="837"/>
      <c r="F85" s="837"/>
      <c r="G85" s="837"/>
      <c r="H85" s="837"/>
      <c r="I85" s="837"/>
      <c r="J85" s="837"/>
      <c r="K85" s="837"/>
      <c r="L85" s="837"/>
      <c r="M85" s="838"/>
      <c r="N85" s="58">
        <f>L82+L83+L84</f>
        <v>150513.41874794505</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652224.8145744286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1.5" customHeight="1" thickBot="1">
      <c r="A31" t="s">
        <v>1929</v>
      </c>
      <c r="B31" s="86" t="s">
        <v>1768</v>
      </c>
      <c r="C31" s="976" t="s">
        <v>2251</v>
      </c>
      <c r="D31" s="977"/>
      <c r="E31" s="977"/>
      <c r="F31" s="977"/>
      <c r="G31" s="977"/>
      <c r="H31" s="977"/>
      <c r="I31" s="977"/>
      <c r="J31" s="1003"/>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160</v>
      </c>
      <c r="B36" s="849" t="str">
        <f>VLOOKUP(A36,EQUIPOS!A6:D154,3,FALSE)</f>
        <v>COMPACTADOR MANUAL VIBRATORIO (RANA) con motor de 6 HP</v>
      </c>
      <c r="C36" s="850"/>
      <c r="D36" s="850"/>
      <c r="E36" s="850"/>
      <c r="F36" s="850"/>
      <c r="G36" s="850"/>
      <c r="H36" s="851"/>
      <c r="I36" s="276"/>
      <c r="J36" s="277"/>
      <c r="K36" s="278">
        <f>VLOOKUP(A36,EQUIPOS!A6:D163,4,FALSE)</f>
        <v>11500</v>
      </c>
      <c r="L36" s="279"/>
      <c r="M36" s="345">
        <v>18.75</v>
      </c>
      <c r="N36" s="281">
        <f>K36/M36</f>
        <v>613.33333333333337</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102.1344104122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715.46774374553343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20000</v>
      </c>
      <c r="N48" s="281">
        <f>K48*M48</f>
        <v>1000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1570</v>
      </c>
      <c r="N49" s="281">
        <f>K49*M49</f>
        <v>78.5</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54000</v>
      </c>
      <c r="N50" s="281">
        <f>K50*M50</f>
        <v>54000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55078.5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40">
        <f>VLOOKUP(A58,TRANSPORTE!A1:D117,4,FALSE)</f>
        <v>1350</v>
      </c>
      <c r="M58" s="841"/>
      <c r="N58" s="296">
        <f>K58*L58</f>
        <v>67.5</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67.5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2042.6882082439997</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57904.155951989531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11580.831190397907</v>
      </c>
      <c r="M82" s="871"/>
      <c r="N82" s="57"/>
    </row>
    <row r="83" spans="1:14">
      <c r="B83" s="95" t="s">
        <v>1057</v>
      </c>
      <c r="C83" s="96"/>
      <c r="D83" s="96"/>
      <c r="E83" s="96"/>
      <c r="F83" s="96"/>
      <c r="G83" s="96"/>
      <c r="H83" s="96"/>
      <c r="I83" s="93"/>
      <c r="J83" s="94"/>
      <c r="K83" s="313">
        <v>0.05</v>
      </c>
      <c r="L83" s="870">
        <f>N77*K83</f>
        <v>2895.2077975994766</v>
      </c>
      <c r="M83" s="871"/>
      <c r="N83" s="57"/>
    </row>
    <row r="84" spans="1:14" ht="15" thickBot="1">
      <c r="B84" s="97" t="s">
        <v>1058</v>
      </c>
      <c r="C84" s="98"/>
      <c r="D84" s="98"/>
      <c r="E84" s="98"/>
      <c r="F84" s="98"/>
      <c r="G84" s="98"/>
      <c r="H84" s="98"/>
      <c r="I84" s="99"/>
      <c r="J84" s="100"/>
      <c r="K84" s="314">
        <v>0.05</v>
      </c>
      <c r="L84" s="872">
        <f>N77*K84</f>
        <v>2895.2077975994766</v>
      </c>
      <c r="M84" s="873"/>
      <c r="N84" s="57"/>
    </row>
    <row r="85" spans="1:14" ht="15" thickBot="1">
      <c r="B85" s="836" t="s">
        <v>1037</v>
      </c>
      <c r="C85" s="837"/>
      <c r="D85" s="837"/>
      <c r="E85" s="837"/>
      <c r="F85" s="837"/>
      <c r="G85" s="837"/>
      <c r="H85" s="837"/>
      <c r="I85" s="837"/>
      <c r="J85" s="837"/>
      <c r="K85" s="837"/>
      <c r="L85" s="837"/>
      <c r="M85" s="838"/>
      <c r="N85" s="58">
        <f>L82+L83+L84</f>
        <v>17371.246785596861</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75275.402737586395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127.66801301525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436300</v>
      </c>
      <c r="N48" s="281">
        <f>K48*M48</f>
        <v>30541.000000000004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4800</v>
      </c>
      <c r="N49" s="281">
        <f>K49*M49</f>
        <v>1440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31981.000000000004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40">
        <f>VLOOKUP(A58,TRANSPORTE!A1:D117,4,FALSE)</f>
        <v>1400</v>
      </c>
      <c r="M58" s="841"/>
      <c r="N58" s="296">
        <f>K58*L58</f>
        <v>98.000000000000014</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98.000000000000014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2553.3602603049999</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34760.028273320255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6952.0056546640517</v>
      </c>
      <c r="M82" s="871"/>
      <c r="N82" s="57"/>
    </row>
    <row r="83" spans="1:14">
      <c r="B83" s="95" t="s">
        <v>1057</v>
      </c>
      <c r="C83" s="96"/>
      <c r="D83" s="96"/>
      <c r="E83" s="96"/>
      <c r="F83" s="96"/>
      <c r="G83" s="96"/>
      <c r="H83" s="96"/>
      <c r="I83" s="93"/>
      <c r="J83" s="94"/>
      <c r="K83" s="313">
        <v>0.05</v>
      </c>
      <c r="L83" s="870">
        <f>N77*K83</f>
        <v>1738.0014136660129</v>
      </c>
      <c r="M83" s="871"/>
      <c r="N83" s="57"/>
    </row>
    <row r="84" spans="1:14" ht="15" thickBot="1">
      <c r="B84" s="97" t="s">
        <v>1058</v>
      </c>
      <c r="C84" s="98"/>
      <c r="D84" s="98"/>
      <c r="E84" s="98"/>
      <c r="F84" s="98"/>
      <c r="G84" s="98"/>
      <c r="H84" s="98"/>
      <c r="I84" s="99"/>
      <c r="J84" s="100"/>
      <c r="K84" s="314">
        <v>0.05</v>
      </c>
      <c r="L84" s="872">
        <f>N77*K84</f>
        <v>1738.0014136660129</v>
      </c>
      <c r="M84" s="873"/>
      <c r="N84" s="57"/>
    </row>
    <row r="85" spans="1:14" ht="15" thickBot="1">
      <c r="B85" s="836" t="s">
        <v>1037</v>
      </c>
      <c r="C85" s="837"/>
      <c r="D85" s="837"/>
      <c r="E85" s="837"/>
      <c r="F85" s="837"/>
      <c r="G85" s="837"/>
      <c r="H85" s="837"/>
      <c r="I85" s="837"/>
      <c r="J85" s="837"/>
      <c r="K85" s="837"/>
      <c r="L85" s="837"/>
      <c r="M85" s="838"/>
      <c r="N85" s="58">
        <f>L82+L83+L84</f>
        <v>10428.008481996079</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45188.036755316338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68.08960694146667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39500</v>
      </c>
      <c r="N48" s="281">
        <f>K48*M48</f>
        <v>49375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49375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1361.7921388293332</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50804.881745770799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10160.97634915416</v>
      </c>
      <c r="M82" s="871"/>
      <c r="N82" s="57"/>
    </row>
    <row r="83" spans="1:14">
      <c r="B83" s="95" t="s">
        <v>1057</v>
      </c>
      <c r="C83" s="96"/>
      <c r="D83" s="96"/>
      <c r="E83" s="96"/>
      <c r="F83" s="96"/>
      <c r="G83" s="96"/>
      <c r="H83" s="96"/>
      <c r="I83" s="93"/>
      <c r="J83" s="94"/>
      <c r="K83" s="313">
        <v>0.05</v>
      </c>
      <c r="L83" s="870">
        <f>N77*K83</f>
        <v>2540.24408728854</v>
      </c>
      <c r="M83" s="871"/>
      <c r="N83" s="57"/>
    </row>
    <row r="84" spans="1:14" ht="15" thickBot="1">
      <c r="B84" s="97" t="s">
        <v>1058</v>
      </c>
      <c r="C84" s="98"/>
      <c r="D84" s="98"/>
      <c r="E84" s="98"/>
      <c r="F84" s="98"/>
      <c r="G84" s="98"/>
      <c r="H84" s="98"/>
      <c r="I84" s="99"/>
      <c r="J84" s="100"/>
      <c r="K84" s="314">
        <v>0.05</v>
      </c>
      <c r="L84" s="872">
        <f>N77*K84</f>
        <v>2540.24408728854</v>
      </c>
      <c r="M84" s="873"/>
      <c r="N84" s="57"/>
    </row>
    <row r="85" spans="1:14" ht="15" thickBot="1">
      <c r="B85" s="836" t="s">
        <v>1037</v>
      </c>
      <c r="C85" s="837"/>
      <c r="D85" s="837"/>
      <c r="E85" s="837"/>
      <c r="F85" s="837"/>
      <c r="G85" s="837"/>
      <c r="H85" s="837"/>
      <c r="I85" s="837"/>
      <c r="J85" s="837"/>
      <c r="K85" s="837"/>
      <c r="L85" s="837"/>
      <c r="M85" s="838"/>
      <c r="N85" s="58">
        <f>L82+L83+L84</f>
        <v>15241.46452373124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66046.346269502043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153.2016156183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330720</v>
      </c>
      <c r="N48" s="281">
        <f>K48*M48</f>
        <v>661.44</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436300</v>
      </c>
      <c r="N49" s="281">
        <f>K49*M49</f>
        <v>30541.000000000004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4800</v>
      </c>
      <c r="N50" s="281">
        <f>K50*M50</f>
        <v>1440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32642.440000000002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40">
        <f>VLOOKUP(A58,TRANSPORTE!A1:D117,4,FALSE)</f>
        <v>1400</v>
      </c>
      <c r="M58" s="841"/>
      <c r="N58" s="296">
        <f>K58*L58</f>
        <v>100.80000000000001</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100.80000000000001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3064.032312366</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35960.473927984305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7192.0947855968616</v>
      </c>
      <c r="M82" s="871"/>
      <c r="N82" s="57"/>
    </row>
    <row r="83" spans="1:14">
      <c r="B83" s="95" t="s">
        <v>1057</v>
      </c>
      <c r="C83" s="96"/>
      <c r="D83" s="96"/>
      <c r="E83" s="96"/>
      <c r="F83" s="96"/>
      <c r="G83" s="96"/>
      <c r="H83" s="96"/>
      <c r="I83" s="93"/>
      <c r="J83" s="94"/>
      <c r="K83" s="313">
        <v>0.05</v>
      </c>
      <c r="L83" s="870">
        <f>N77*K83</f>
        <v>1798.0236963992154</v>
      </c>
      <c r="M83" s="871"/>
      <c r="N83" s="57"/>
    </row>
    <row r="84" spans="1:14" ht="15" thickBot="1">
      <c r="B84" s="97" t="s">
        <v>1058</v>
      </c>
      <c r="C84" s="98"/>
      <c r="D84" s="98"/>
      <c r="E84" s="98"/>
      <c r="F84" s="98"/>
      <c r="G84" s="98"/>
      <c r="H84" s="98"/>
      <c r="I84" s="99"/>
      <c r="J84" s="100"/>
      <c r="K84" s="314">
        <v>0.05</v>
      </c>
      <c r="L84" s="872">
        <f>N77*K84</f>
        <v>1798.0236963992154</v>
      </c>
      <c r="M84" s="873"/>
      <c r="N84" s="57"/>
    </row>
    <row r="85" spans="1:14" ht="15" thickBot="1">
      <c r="B85" s="836" t="s">
        <v>1037</v>
      </c>
      <c r="C85" s="837"/>
      <c r="D85" s="837"/>
      <c r="E85" s="837"/>
      <c r="F85" s="837"/>
      <c r="G85" s="837"/>
      <c r="H85" s="837"/>
      <c r="I85" s="837"/>
      <c r="J85" s="837"/>
      <c r="K85" s="837"/>
      <c r="L85" s="837"/>
      <c r="M85" s="838"/>
      <c r="N85" s="58">
        <f>L82+L83+L84</f>
        <v>10788.142178395292</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46748.616106379595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85.112008676833341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330720</v>
      </c>
      <c r="N48" s="281">
        <f>K48*M48</f>
        <v>661.44</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39500</v>
      </c>
      <c r="N49" s="281">
        <f>K49*M49</f>
        <v>49375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50036.44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40">
        <f>VLOOKUP(A58,TRANSPORTE!A1:D117,4,FALSE)</f>
        <v>1400</v>
      </c>
      <c r="M58" s="841"/>
      <c r="N58" s="296">
        <f>K58*L58</f>
        <v>2.8000000000000003</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2.8000000000000003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1702.2401735366666</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51826.592182213506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10365.318436442702</v>
      </c>
      <c r="M82" s="871"/>
      <c r="N82" s="57"/>
    </row>
    <row r="83" spans="1:14">
      <c r="B83" s="95" t="s">
        <v>1057</v>
      </c>
      <c r="C83" s="96"/>
      <c r="D83" s="96"/>
      <c r="E83" s="96"/>
      <c r="F83" s="96"/>
      <c r="G83" s="96"/>
      <c r="H83" s="96"/>
      <c r="I83" s="93"/>
      <c r="J83" s="94"/>
      <c r="K83" s="313">
        <v>0.05</v>
      </c>
      <c r="L83" s="870">
        <f>N77*K83</f>
        <v>2591.3296091106754</v>
      </c>
      <c r="M83" s="871"/>
      <c r="N83" s="57"/>
    </row>
    <row r="84" spans="1:14" ht="15" thickBot="1">
      <c r="B84" s="97" t="s">
        <v>1058</v>
      </c>
      <c r="C84" s="98"/>
      <c r="D84" s="98"/>
      <c r="E84" s="98"/>
      <c r="F84" s="98"/>
      <c r="G84" s="98"/>
      <c r="H84" s="98"/>
      <c r="I84" s="99"/>
      <c r="J84" s="100"/>
      <c r="K84" s="314">
        <v>0.05</v>
      </c>
      <c r="L84" s="872">
        <f>N77*K84</f>
        <v>2591.3296091106754</v>
      </c>
      <c r="M84" s="873"/>
      <c r="N84" s="57"/>
    </row>
    <row r="85" spans="1:14" ht="15" thickBot="1">
      <c r="B85" s="836" t="s">
        <v>1037</v>
      </c>
      <c r="C85" s="837"/>
      <c r="D85" s="837"/>
      <c r="E85" s="837"/>
      <c r="F85" s="837"/>
      <c r="G85" s="837"/>
      <c r="H85" s="837"/>
      <c r="I85" s="837"/>
      <c r="J85" s="837"/>
      <c r="K85" s="837"/>
      <c r="L85" s="837"/>
      <c r="M85" s="838"/>
      <c r="N85" s="58">
        <f>L82+L83+L84</f>
        <v>15547.977654664051</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67374.569836877563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21.278002169208335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5102</v>
      </c>
      <c r="N48" s="281">
        <f>K48*M48</f>
        <v>5612.2000000000007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5612.2000000000007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425.56004338416665</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6059.0380455533759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1211.8076091106752</v>
      </c>
      <c r="M82" s="871"/>
      <c r="N82" s="57"/>
    </row>
    <row r="83" spans="1:14">
      <c r="B83" s="95" t="s">
        <v>1057</v>
      </c>
      <c r="C83" s="96"/>
      <c r="D83" s="96"/>
      <c r="E83" s="96"/>
      <c r="F83" s="96"/>
      <c r="G83" s="96"/>
      <c r="H83" s="96"/>
      <c r="I83" s="93"/>
      <c r="J83" s="94"/>
      <c r="K83" s="313">
        <v>0.05</v>
      </c>
      <c r="L83" s="870">
        <f>N77*K83</f>
        <v>302.95190227766881</v>
      </c>
      <c r="M83" s="871"/>
      <c r="N83" s="57"/>
    </row>
    <row r="84" spans="1:14" ht="15" thickBot="1">
      <c r="B84" s="97" t="s">
        <v>1058</v>
      </c>
      <c r="C84" s="98"/>
      <c r="D84" s="98"/>
      <c r="E84" s="98"/>
      <c r="F84" s="98"/>
      <c r="G84" s="98"/>
      <c r="H84" s="98"/>
      <c r="I84" s="99"/>
      <c r="J84" s="100"/>
      <c r="K84" s="314">
        <v>0.05</v>
      </c>
      <c r="L84" s="872">
        <f>N77*K84</f>
        <v>302.95190227766881</v>
      </c>
      <c r="M84" s="873"/>
      <c r="N84" s="57"/>
    </row>
    <row r="85" spans="1:14" ht="15" thickBot="1">
      <c r="B85" s="836" t="s">
        <v>1037</v>
      </c>
      <c r="C85" s="837"/>
      <c r="D85" s="837"/>
      <c r="E85" s="837"/>
      <c r="F85" s="837"/>
      <c r="G85" s="837"/>
      <c r="H85" s="837"/>
      <c r="I85" s="837"/>
      <c r="J85" s="837"/>
      <c r="K85" s="837"/>
      <c r="L85" s="837"/>
      <c r="M85" s="838"/>
      <c r="N85" s="58">
        <f>L82+L83+L84</f>
        <v>1817.7114136660127</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7876.7494592193889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21.278002169208335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5531</v>
      </c>
      <c r="N48" s="281">
        <f>K48*M48</f>
        <v>6084.1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6084.1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425.56004338416665</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6530.9380455533756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1306.1876091106751</v>
      </c>
      <c r="M82" s="871"/>
      <c r="N82" s="57"/>
    </row>
    <row r="83" spans="1:14">
      <c r="B83" s="95" t="s">
        <v>1057</v>
      </c>
      <c r="C83" s="96"/>
      <c r="D83" s="96"/>
      <c r="E83" s="96"/>
      <c r="F83" s="96"/>
      <c r="G83" s="96"/>
      <c r="H83" s="96"/>
      <c r="I83" s="93"/>
      <c r="J83" s="94"/>
      <c r="K83" s="313">
        <v>0.05</v>
      </c>
      <c r="L83" s="870">
        <f>N77*K83</f>
        <v>326.54690227766878</v>
      </c>
      <c r="M83" s="871"/>
      <c r="N83" s="57"/>
    </row>
    <row r="84" spans="1:14" ht="15" thickBot="1">
      <c r="B84" s="97" t="s">
        <v>1058</v>
      </c>
      <c r="C84" s="98"/>
      <c r="D84" s="98"/>
      <c r="E84" s="98"/>
      <c r="F84" s="98"/>
      <c r="G84" s="98"/>
      <c r="H84" s="98"/>
      <c r="I84" s="99"/>
      <c r="J84" s="100"/>
      <c r="K84" s="314">
        <v>0.05</v>
      </c>
      <c r="L84" s="872">
        <f>N77*K84</f>
        <v>326.54690227766878</v>
      </c>
      <c r="M84" s="873"/>
      <c r="N84" s="57"/>
    </row>
    <row r="85" spans="1:14" ht="15" thickBot="1">
      <c r="B85" s="836" t="s">
        <v>1037</v>
      </c>
      <c r="C85" s="837"/>
      <c r="D85" s="837"/>
      <c r="E85" s="837"/>
      <c r="F85" s="837"/>
      <c r="G85" s="837"/>
      <c r="H85" s="837"/>
      <c r="I85" s="837"/>
      <c r="J85" s="837"/>
      <c r="K85" s="837"/>
      <c r="L85" s="837"/>
      <c r="M85" s="838"/>
      <c r="N85" s="58">
        <f>L82+L83+L84</f>
        <v>1959.2814136660127</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8490.2194592193882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306.40323123659999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48700</v>
      </c>
      <c r="N48" s="281">
        <f>K48*M48</f>
        <v>53570.000000000007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53570.000000000007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40">
        <f>VLOOKUP(A58,TRANSPORTE!A1:D117,4,FALSE)</f>
        <v>1350</v>
      </c>
      <c r="M58" s="841"/>
      <c r="N58" s="296">
        <f>K58*L58</f>
        <v>1485.0000000000002</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1485.0000000000002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6128.0646247319992</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61489.467855968607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12297.893571193723</v>
      </c>
      <c r="M82" s="871"/>
      <c r="N82" s="57"/>
    </row>
    <row r="83" spans="1:14">
      <c r="B83" s="95" t="s">
        <v>1057</v>
      </c>
      <c r="C83" s="96"/>
      <c r="D83" s="96"/>
      <c r="E83" s="96"/>
      <c r="F83" s="96"/>
      <c r="G83" s="96"/>
      <c r="H83" s="96"/>
      <c r="I83" s="93"/>
      <c r="J83" s="94"/>
      <c r="K83" s="313">
        <v>0.05</v>
      </c>
      <c r="L83" s="870">
        <f>N77*K83</f>
        <v>3074.4733927984307</v>
      </c>
      <c r="M83" s="871"/>
      <c r="N83" s="57"/>
    </row>
    <row r="84" spans="1:14" ht="15" thickBot="1">
      <c r="B84" s="97" t="s">
        <v>1058</v>
      </c>
      <c r="C84" s="98"/>
      <c r="D84" s="98"/>
      <c r="E84" s="98"/>
      <c r="F84" s="98"/>
      <c r="G84" s="98"/>
      <c r="H84" s="98"/>
      <c r="I84" s="99"/>
      <c r="J84" s="100"/>
      <c r="K84" s="314">
        <v>0.05</v>
      </c>
      <c r="L84" s="872">
        <f>N77*K84</f>
        <v>3074.4733927984307</v>
      </c>
      <c r="M84" s="873"/>
      <c r="N84" s="57"/>
    </row>
    <row r="85" spans="1:14" ht="15" thickBot="1">
      <c r="B85" s="836" t="s">
        <v>1037</v>
      </c>
      <c r="C85" s="837"/>
      <c r="D85" s="837"/>
      <c r="E85" s="837"/>
      <c r="F85" s="837"/>
      <c r="G85" s="837"/>
      <c r="H85" s="837"/>
      <c r="I85" s="837"/>
      <c r="J85" s="837"/>
      <c r="K85" s="837"/>
      <c r="L85" s="837"/>
      <c r="M85" s="838"/>
      <c r="N85" s="58">
        <f>L82+L83+L84</f>
        <v>18446.840356790584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79936.308212759192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160</v>
      </c>
      <c r="B36" s="849" t="str">
        <f>VLOOKUP(A36,EQUIPOS!A6:D154,3,FALSE)</f>
        <v>COMPACTADOR MANUAL VIBRATORIO (RANA) con motor de 6 HP</v>
      </c>
      <c r="C36" s="850"/>
      <c r="D36" s="850"/>
      <c r="E36" s="850"/>
      <c r="F36" s="850"/>
      <c r="G36" s="850"/>
      <c r="H36" s="851"/>
      <c r="I36" s="276"/>
      <c r="J36" s="277"/>
      <c r="K36" s="278">
        <f>VLOOKUP(A36,EQUIPOS!A6:D163,4,FALSE)</f>
        <v>11500</v>
      </c>
      <c r="L36" s="279"/>
      <c r="M36" s="345">
        <v>3</v>
      </c>
      <c r="N36" s="281">
        <f>K36/M36</f>
        <v>3833.3333333333335</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425.5600433841667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4258.8933767175004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26000</v>
      </c>
      <c r="N48" s="281">
        <f>K48*M48</f>
        <v>32500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32500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40">
        <f>VLOOKUP(A60,TRANSPORTE!A1:D117,4,FALSE)</f>
        <v>1350</v>
      </c>
      <c r="M60" s="841"/>
      <c r="N60" s="296">
        <f>K60*L60</f>
        <v>1687.5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1687.5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4255.6004338416669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42701.993810559172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8540.398762111834</v>
      </c>
      <c r="M84" s="871"/>
      <c r="N84" s="57"/>
    </row>
    <row r="85" spans="1:14">
      <c r="B85" s="95" t="s">
        <v>1057</v>
      </c>
      <c r="C85" s="96"/>
      <c r="D85" s="96"/>
      <c r="E85" s="96"/>
      <c r="F85" s="96"/>
      <c r="G85" s="96"/>
      <c r="H85" s="96"/>
      <c r="I85" s="93"/>
      <c r="J85" s="94"/>
      <c r="K85" s="313">
        <v>0.05</v>
      </c>
      <c r="L85" s="870">
        <f>N79*K85</f>
        <v>2135.0996905279585</v>
      </c>
      <c r="M85" s="871"/>
      <c r="N85" s="57"/>
    </row>
    <row r="86" spans="1:14" ht="15" thickBot="1">
      <c r="B86" s="97" t="s">
        <v>1058</v>
      </c>
      <c r="C86" s="98"/>
      <c r="D86" s="98"/>
      <c r="E86" s="98"/>
      <c r="F86" s="98"/>
      <c r="G86" s="98"/>
      <c r="H86" s="98"/>
      <c r="I86" s="99"/>
      <c r="J86" s="100"/>
      <c r="K86" s="314">
        <v>0.05</v>
      </c>
      <c r="L86" s="872">
        <f>N79*K86</f>
        <v>2135.0996905279585</v>
      </c>
      <c r="M86" s="873"/>
      <c r="N86" s="57"/>
    </row>
    <row r="87" spans="1:14" ht="15" thickBot="1">
      <c r="B87" s="836" t="s">
        <v>1037</v>
      </c>
      <c r="C87" s="837"/>
      <c r="D87" s="837"/>
      <c r="E87" s="837"/>
      <c r="F87" s="837"/>
      <c r="G87" s="837"/>
      <c r="H87" s="837"/>
      <c r="I87" s="837"/>
      <c r="J87" s="837"/>
      <c r="K87" s="837"/>
      <c r="L87" s="837"/>
      <c r="M87" s="838"/>
      <c r="N87" s="58">
        <f>L84+L85+L86</f>
        <v>12810.598143167752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55512.591953726922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197</v>
      </c>
      <c r="B36" s="849" t="str">
        <f>VLOOKUP(A36,EQUIPOS!A6:D154,3,FALSE)</f>
        <v>Equipo de perforación (TRACKDRILL), potencia 40 HP, 2100 golpes / minuto</v>
      </c>
      <c r="C36" s="850"/>
      <c r="D36" s="850"/>
      <c r="E36" s="850"/>
      <c r="F36" s="850"/>
      <c r="G36" s="850"/>
      <c r="H36" s="851"/>
      <c r="I36" s="276"/>
      <c r="J36" s="277"/>
      <c r="K36" s="278">
        <f>VLOOKUP(A36,EQUIPOS!A6:D163,4,FALSE)</f>
        <v>143024</v>
      </c>
      <c r="L36" s="279"/>
      <c r="M36" s="345">
        <v>2.5</v>
      </c>
      <c r="N36" s="281">
        <f>K36/M36</f>
        <v>57209.599999999999</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383.00403904575001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57592.604039045749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11205</v>
      </c>
      <c r="N48" s="281">
        <f>K48*M48</f>
        <v>11317.05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11317.05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7660.0807809149992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76569.734819960751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15313.946963992152</v>
      </c>
      <c r="M84" s="871"/>
      <c r="N84" s="57"/>
    </row>
    <row r="85" spans="1:14">
      <c r="B85" s="95" t="s">
        <v>1057</v>
      </c>
      <c r="C85" s="96"/>
      <c r="D85" s="96"/>
      <c r="E85" s="96"/>
      <c r="F85" s="96"/>
      <c r="G85" s="96"/>
      <c r="H85" s="96"/>
      <c r="I85" s="93"/>
      <c r="J85" s="94"/>
      <c r="K85" s="313">
        <v>0.05</v>
      </c>
      <c r="L85" s="870">
        <f>N79*K85</f>
        <v>3828.4867409980379</v>
      </c>
      <c r="M85" s="871"/>
      <c r="N85" s="57"/>
    </row>
    <row r="86" spans="1:14" ht="15" thickBot="1">
      <c r="B86" s="97" t="s">
        <v>1058</v>
      </c>
      <c r="C86" s="98"/>
      <c r="D86" s="98"/>
      <c r="E86" s="98"/>
      <c r="F86" s="98"/>
      <c r="G86" s="98"/>
      <c r="H86" s="98"/>
      <c r="I86" s="99"/>
      <c r="J86" s="100"/>
      <c r="K86" s="314">
        <v>0.05</v>
      </c>
      <c r="L86" s="872">
        <f>N79*K86</f>
        <v>3828.4867409980379</v>
      </c>
      <c r="M86" s="873"/>
      <c r="N86" s="57"/>
    </row>
    <row r="87" spans="1:14" ht="15" thickBot="1">
      <c r="B87" s="836" t="s">
        <v>1037</v>
      </c>
      <c r="C87" s="837"/>
      <c r="D87" s="837"/>
      <c r="E87" s="837"/>
      <c r="F87" s="837"/>
      <c r="G87" s="837"/>
      <c r="H87" s="837"/>
      <c r="I87" s="837"/>
      <c r="J87" s="837"/>
      <c r="K87" s="837"/>
      <c r="L87" s="837"/>
      <c r="M87" s="838"/>
      <c r="N87" s="58">
        <f>L84+L85+L86</f>
        <v>22970.920445988224</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99540.655265948968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197</v>
      </c>
      <c r="B36" s="849" t="str">
        <f>VLOOKUP(A36,EQUIPOS!A6:D154,3,FALSE)</f>
        <v>Equipo de perforación (TRACKDRILL), potencia 40 HP, 2100 golpes / minuto</v>
      </c>
      <c r="C36" s="850"/>
      <c r="D36" s="850"/>
      <c r="E36" s="850"/>
      <c r="F36" s="850"/>
      <c r="G36" s="850"/>
      <c r="H36" s="851"/>
      <c r="I36" s="276"/>
      <c r="J36" s="277"/>
      <c r="K36" s="278">
        <f>VLOOKUP(A36,EQUIPOS!A6:D163,4,FALSE)</f>
        <v>143024</v>
      </c>
      <c r="L36" s="279"/>
      <c r="M36" s="345">
        <v>1.25</v>
      </c>
      <c r="N36" s="281">
        <f>K36/M36</f>
        <v>114419.2</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1021.344104122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115440.544104122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11205</v>
      </c>
      <c r="N48" s="281">
        <f>K48*M48</f>
        <v>11317.05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11317.05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20426.882082439999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147184.47618656201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29436.895237312405</v>
      </c>
      <c r="M84" s="871"/>
      <c r="N84" s="57"/>
    </row>
    <row r="85" spans="1:14">
      <c r="B85" s="95" t="s">
        <v>1057</v>
      </c>
      <c r="C85" s="96"/>
      <c r="D85" s="96"/>
      <c r="E85" s="96"/>
      <c r="F85" s="96"/>
      <c r="G85" s="96"/>
      <c r="H85" s="96"/>
      <c r="I85" s="93"/>
      <c r="J85" s="94"/>
      <c r="K85" s="313">
        <v>0.05</v>
      </c>
      <c r="L85" s="870">
        <f>N79*K85</f>
        <v>7359.2238093281012</v>
      </c>
      <c r="M85" s="871"/>
      <c r="N85" s="57"/>
    </row>
    <row r="86" spans="1:14" ht="15" thickBot="1">
      <c r="B86" s="97" t="s">
        <v>1058</v>
      </c>
      <c r="C86" s="98"/>
      <c r="D86" s="98"/>
      <c r="E86" s="98"/>
      <c r="F86" s="98"/>
      <c r="G86" s="98"/>
      <c r="H86" s="98"/>
      <c r="I86" s="99"/>
      <c r="J86" s="100"/>
      <c r="K86" s="314">
        <v>0.05</v>
      </c>
      <c r="L86" s="872">
        <f>N79*K86</f>
        <v>7359.2238093281012</v>
      </c>
      <c r="M86" s="873"/>
      <c r="N86" s="57"/>
    </row>
    <row r="87" spans="1:14" ht="15" thickBot="1">
      <c r="B87" s="836" t="s">
        <v>1037</v>
      </c>
      <c r="C87" s="837"/>
      <c r="D87" s="837"/>
      <c r="E87" s="837"/>
      <c r="F87" s="837"/>
      <c r="G87" s="837"/>
      <c r="H87" s="837"/>
      <c r="I87" s="837"/>
      <c r="J87" s="837"/>
      <c r="K87" s="837"/>
      <c r="L87" s="837"/>
      <c r="M87" s="838"/>
      <c r="N87" s="58">
        <f>L84+L85+L86</f>
        <v>44155.342855968614</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191339.81904253061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314</v>
      </c>
      <c r="B36" s="849" t="str">
        <f>VLOOKUP(A36,EQUIPOS!A6:D154,3,FALSE)</f>
        <v xml:space="preserve">Retroexcavadora E-200 sobre orugas
</v>
      </c>
      <c r="C36" s="850"/>
      <c r="D36" s="850"/>
      <c r="E36" s="850"/>
      <c r="F36" s="850"/>
      <c r="G36" s="850"/>
      <c r="H36" s="851"/>
      <c r="I36" s="276"/>
      <c r="J36" s="277"/>
      <c r="K36" s="278">
        <f>VLOOKUP(A36,EQUIPOS!A6:D163,4,FALSE)</f>
        <v>245050</v>
      </c>
      <c r="L36" s="279"/>
      <c r="M36" s="345">
        <v>23</v>
      </c>
      <c r="N36" s="281">
        <f>K36/M36</f>
        <v>10654.347826086956</v>
      </c>
    </row>
    <row r="37" spans="1:14">
      <c r="A37" s="119" t="s">
        <v>328</v>
      </c>
      <c r="B37" s="849" t="str">
        <f>VLOOKUP(A37,EQUIPOS!A7:D154,3,FALSE)</f>
        <v xml:space="preserve">Taco metálico o puntal (escamas en concreto)
</v>
      </c>
      <c r="C37" s="850"/>
      <c r="D37" s="850"/>
      <c r="E37" s="850"/>
      <c r="F37" s="850"/>
      <c r="G37" s="850"/>
      <c r="H37" s="851"/>
      <c r="I37" s="430"/>
      <c r="J37" s="431"/>
      <c r="K37" s="278">
        <f>VLOOKUP(A37,EQUIPOS!A7:D164,4,FALSE)</f>
        <v>111.84</v>
      </c>
      <c r="L37" s="344"/>
      <c r="M37" s="345">
        <v>1</v>
      </c>
      <c r="N37" s="281">
        <f>K37/M37</f>
        <v>111.84</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N75*M41</f>
        <v>1021.344104122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11787.531930208956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5320</v>
      </c>
      <c r="N48" s="281">
        <f>K48*M48</f>
        <v>1861.9999999999998</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15400</v>
      </c>
      <c r="N49" s="281">
        <f>K49*M49</f>
        <v>15400</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3308</v>
      </c>
      <c r="N50" s="281">
        <f>K50*M50</f>
        <v>12570.4</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454000</v>
      </c>
      <c r="N51" s="281">
        <f>K51*M51</f>
        <v>81720</v>
      </c>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111552.4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40">
        <f>VLOOKUP(A58,TRANSPORTE!A1:D117,4,FALSE)</f>
        <v>1400</v>
      </c>
      <c r="M58" s="841"/>
      <c r="N58" s="296">
        <f>K58*L58</f>
        <v>252</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252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20426.882082439999</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144018.81401264895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28803.762802529789</v>
      </c>
      <c r="M82" s="871"/>
      <c r="N82" s="57"/>
    </row>
    <row r="83" spans="1:14">
      <c r="B83" s="95" t="s">
        <v>1057</v>
      </c>
      <c r="C83" s="96"/>
      <c r="D83" s="96"/>
      <c r="E83" s="96"/>
      <c r="F83" s="96"/>
      <c r="G83" s="96"/>
      <c r="H83" s="96"/>
      <c r="I83" s="93"/>
      <c r="J83" s="94"/>
      <c r="K83" s="313">
        <v>0.05</v>
      </c>
      <c r="L83" s="870">
        <f>N77*K83</f>
        <v>7200.9407006324473</v>
      </c>
      <c r="M83" s="871"/>
      <c r="N83" s="57"/>
    </row>
    <row r="84" spans="1:14" ht="15" thickBot="1">
      <c r="B84" s="97" t="s">
        <v>1058</v>
      </c>
      <c r="C84" s="98"/>
      <c r="D84" s="98"/>
      <c r="E84" s="98"/>
      <c r="F84" s="98"/>
      <c r="G84" s="98"/>
      <c r="H84" s="98"/>
      <c r="I84" s="99"/>
      <c r="J84" s="100"/>
      <c r="K84" s="314">
        <v>0.05</v>
      </c>
      <c r="L84" s="872">
        <f>N77*K84</f>
        <v>7200.9407006324473</v>
      </c>
      <c r="M84" s="873"/>
      <c r="N84" s="57"/>
    </row>
    <row r="85" spans="1:14" ht="15" thickBot="1">
      <c r="B85" s="836" t="s">
        <v>1037</v>
      </c>
      <c r="C85" s="837"/>
      <c r="D85" s="837"/>
      <c r="E85" s="837"/>
      <c r="F85" s="837"/>
      <c r="G85" s="837"/>
      <c r="H85" s="837"/>
      <c r="I85" s="837"/>
      <c r="J85" s="837"/>
      <c r="K85" s="837"/>
      <c r="L85" s="837"/>
      <c r="M85" s="838"/>
      <c r="N85" s="58">
        <f>L82+L83+L84</f>
        <v>43205.644203794684</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187224.45821644363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N75*M41</f>
        <v>51.067205206099999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4800</v>
      </c>
      <c r="N48" s="281">
        <f>K48*M48</f>
        <v>4800</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1230</v>
      </c>
      <c r="N49" s="281">
        <f>K49*M49</f>
        <v>4920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6" t="s">
        <v>1037</v>
      </c>
      <c r="C53" s="837"/>
      <c r="D53" s="837"/>
      <c r="E53" s="837"/>
      <c r="F53" s="837"/>
      <c r="G53" s="837"/>
      <c r="H53" s="837"/>
      <c r="I53" s="837"/>
      <c r="J53" s="837"/>
      <c r="K53" s="837"/>
      <c r="L53" s="837"/>
      <c r="M53" s="838"/>
      <c r="N53" s="403">
        <f>SUM(N48:N52)</f>
        <v>9720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B58" s="52"/>
      <c r="C58" s="326"/>
      <c r="D58" s="326"/>
      <c r="E58" s="326"/>
      <c r="F58" s="326"/>
      <c r="G58" s="326"/>
      <c r="H58" s="320"/>
      <c r="I58" s="288"/>
      <c r="J58" s="295"/>
      <c r="K58" s="288"/>
      <c r="L58" s="840"/>
      <c r="M58" s="841"/>
      <c r="N58" s="296"/>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133"/>
    </row>
    <row r="75" spans="1:15" ht="15" thickBot="1">
      <c r="B75" s="842" t="s">
        <v>1037</v>
      </c>
      <c r="C75" s="843"/>
      <c r="D75" s="843"/>
      <c r="E75" s="843"/>
      <c r="F75" s="843"/>
      <c r="G75" s="843"/>
      <c r="H75" s="843"/>
      <c r="I75" s="843"/>
      <c r="J75" s="843"/>
      <c r="K75" s="843"/>
      <c r="L75" s="843"/>
      <c r="M75" s="844"/>
      <c r="N75" s="469">
        <f>SUM(N69:N74)</f>
        <v>510.67205206099999</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10281.7392572671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2056.3478514534199</v>
      </c>
      <c r="M82" s="871"/>
      <c r="N82" s="57"/>
    </row>
    <row r="83" spans="1:14">
      <c r="B83" s="95" t="s">
        <v>1057</v>
      </c>
      <c r="C83" s="96"/>
      <c r="D83" s="96"/>
      <c r="E83" s="96"/>
      <c r="F83" s="96"/>
      <c r="G83" s="96"/>
      <c r="H83" s="96"/>
      <c r="I83" s="93"/>
      <c r="J83" s="94"/>
      <c r="K83" s="313">
        <v>0.05</v>
      </c>
      <c r="L83" s="870">
        <f>N77*K83</f>
        <v>514.08696286335498</v>
      </c>
      <c r="M83" s="871"/>
      <c r="N83" s="57"/>
    </row>
    <row r="84" spans="1:14" ht="15" thickBot="1">
      <c r="B84" s="97" t="s">
        <v>1058</v>
      </c>
      <c r="C84" s="98"/>
      <c r="D84" s="98"/>
      <c r="E84" s="98"/>
      <c r="F84" s="98"/>
      <c r="G84" s="98"/>
      <c r="H84" s="98"/>
      <c r="I84" s="99"/>
      <c r="J84" s="100"/>
      <c r="K84" s="314">
        <v>0.05</v>
      </c>
      <c r="L84" s="872">
        <f>N77*K84</f>
        <v>514.08696286335498</v>
      </c>
      <c r="M84" s="873"/>
      <c r="N84" s="57"/>
    </row>
    <row r="85" spans="1:14" ht="15" thickBot="1">
      <c r="B85" s="836" t="s">
        <v>1037</v>
      </c>
      <c r="C85" s="837"/>
      <c r="D85" s="837"/>
      <c r="E85" s="837"/>
      <c r="F85" s="837"/>
      <c r="G85" s="837"/>
      <c r="H85" s="837"/>
      <c r="I85" s="837"/>
      <c r="J85" s="837"/>
      <c r="K85" s="837"/>
      <c r="L85" s="837"/>
      <c r="M85" s="838"/>
      <c r="N85" s="58">
        <f>L82+L83+L84</f>
        <v>3084.5217771801299</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13366.26103444723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269</v>
      </c>
      <c r="B36" s="849" t="str">
        <f>VLOOKUP(A36,EQUIPOS!A6:D154,3,FALSE)</f>
        <v>Motoniveladora  potencia 215 HP, ancho de cuchilla 4,27 m, peso 18 ton.</v>
      </c>
      <c r="C36" s="850"/>
      <c r="D36" s="850"/>
      <c r="E36" s="850"/>
      <c r="F36" s="850"/>
      <c r="G36" s="850"/>
      <c r="H36" s="851"/>
      <c r="I36" s="276"/>
      <c r="J36" s="277"/>
      <c r="K36" s="278">
        <f>VLOOKUP(A36,EQUIPOS!A6:D163,4,FALSE)</f>
        <v>228500</v>
      </c>
      <c r="L36" s="279"/>
      <c r="M36" s="345">
        <v>15</v>
      </c>
      <c r="N36" s="281">
        <f>K36/M36</f>
        <v>15233.333333333334</v>
      </c>
    </row>
    <row r="37" spans="1:14">
      <c r="A37" s="119" t="s">
        <v>365</v>
      </c>
      <c r="B37" s="849" t="str">
        <f>VLOOKUP(A37,EQUIPOS!A7:D154,3,FALSE)</f>
        <v xml:space="preserve">Vibrocompatador, potencia 153 HP, peso 10 Ton. </v>
      </c>
      <c r="C37" s="850"/>
      <c r="D37" s="850"/>
      <c r="E37" s="850"/>
      <c r="F37" s="850"/>
      <c r="G37" s="850"/>
      <c r="H37" s="851"/>
      <c r="I37" s="430"/>
      <c r="J37" s="431"/>
      <c r="K37" s="278">
        <f>VLOOKUP(A37,EQUIPOS!A7:D164,4,FALSE)</f>
        <v>139000</v>
      </c>
      <c r="L37" s="344"/>
      <c r="M37" s="345">
        <v>15</v>
      </c>
      <c r="N37" s="281">
        <f>K37/M37</f>
        <v>9266.6666666666661</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106.39001084604166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24606.39001084604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20000</v>
      </c>
      <c r="N48" s="281">
        <f>K48*M48</f>
        <v>21000</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67</v>
      </c>
      <c r="N49" s="281">
        <f>K49*M49</f>
        <v>2010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23010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40">
        <f>VLOOKUP(A60,TRANSPORTE!A1:D117,4,FALSE)</f>
        <v>1350</v>
      </c>
      <c r="M60" s="841"/>
      <c r="N60" s="296">
        <f>K60*L60</f>
        <v>1417.5</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1417.5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2127.800216920833</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51161.690227766871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10232.338045553375</v>
      </c>
      <c r="M84" s="871"/>
      <c r="N84" s="57"/>
    </row>
    <row r="85" spans="1:14">
      <c r="B85" s="95" t="s">
        <v>1057</v>
      </c>
      <c r="C85" s="96"/>
      <c r="D85" s="96"/>
      <c r="E85" s="96"/>
      <c r="F85" s="96"/>
      <c r="G85" s="96"/>
      <c r="H85" s="96"/>
      <c r="I85" s="93"/>
      <c r="J85" s="94"/>
      <c r="K85" s="313">
        <v>0.05</v>
      </c>
      <c r="L85" s="870">
        <f>N79*K85</f>
        <v>2558.0845113883438</v>
      </c>
      <c r="M85" s="871"/>
      <c r="N85" s="57"/>
    </row>
    <row r="86" spans="1:14" ht="15" thickBot="1">
      <c r="B86" s="97" t="s">
        <v>1058</v>
      </c>
      <c r="C86" s="98"/>
      <c r="D86" s="98"/>
      <c r="E86" s="98"/>
      <c r="F86" s="98"/>
      <c r="G86" s="98"/>
      <c r="H86" s="98"/>
      <c r="I86" s="99"/>
      <c r="J86" s="100"/>
      <c r="K86" s="314">
        <v>0.05</v>
      </c>
      <c r="L86" s="872">
        <f>N79*K86</f>
        <v>2558.0845113883438</v>
      </c>
      <c r="M86" s="873"/>
      <c r="N86" s="57"/>
    </row>
    <row r="87" spans="1:14" ht="15" thickBot="1">
      <c r="B87" s="836" t="s">
        <v>1037</v>
      </c>
      <c r="C87" s="837"/>
      <c r="D87" s="837"/>
      <c r="E87" s="837"/>
      <c r="F87" s="837"/>
      <c r="G87" s="837"/>
      <c r="H87" s="837"/>
      <c r="I87" s="837"/>
      <c r="J87" s="837"/>
      <c r="K87" s="837"/>
      <c r="L87" s="837"/>
      <c r="M87" s="838"/>
      <c r="N87" s="58">
        <f>L84+L85+L86</f>
        <v>15348.507068330064</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66510.197296096929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2.25" customHeight="1" thickBot="1">
      <c r="A31" t="s">
        <v>1929</v>
      </c>
      <c r="B31" s="86" t="s">
        <v>1228</v>
      </c>
      <c r="C31" s="976" t="s">
        <v>2261</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4800</v>
      </c>
      <c r="N50" s="281">
        <f>K50*M50</f>
        <v>9600</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69020</v>
      </c>
      <c r="N51" s="281">
        <f>K51*M51</f>
        <v>34510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120803.8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138374.9696399215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27674.993927984302</v>
      </c>
      <c r="M84" s="871"/>
      <c r="N84" s="57"/>
    </row>
    <row r="85" spans="1:14">
      <c r="B85" s="95" t="s">
        <v>1057</v>
      </c>
      <c r="C85" s="96"/>
      <c r="D85" s="96"/>
      <c r="E85" s="96"/>
      <c r="F85" s="96"/>
      <c r="G85" s="96"/>
      <c r="H85" s="96"/>
      <c r="I85" s="93"/>
      <c r="J85" s="94"/>
      <c r="K85" s="313">
        <v>0.05</v>
      </c>
      <c r="L85" s="870">
        <f>N79*K85</f>
        <v>6918.7484819960755</v>
      </c>
      <c r="M85" s="871"/>
      <c r="N85" s="57"/>
    </row>
    <row r="86" spans="1:14" ht="15" thickBot="1">
      <c r="B86" s="97" t="s">
        <v>1058</v>
      </c>
      <c r="C86" s="98"/>
      <c r="D86" s="98"/>
      <c r="E86" s="98"/>
      <c r="F86" s="98"/>
      <c r="G86" s="98"/>
      <c r="H86" s="98"/>
      <c r="I86" s="99"/>
      <c r="J86" s="100"/>
      <c r="K86" s="314">
        <v>0.05</v>
      </c>
      <c r="L86" s="872">
        <f>N79*K86</f>
        <v>6918.7484819960755</v>
      </c>
      <c r="M86" s="873"/>
      <c r="N86" s="57"/>
    </row>
    <row r="87" spans="1:14" ht="15" thickBot="1">
      <c r="B87" s="836" t="s">
        <v>1037</v>
      </c>
      <c r="C87" s="837"/>
      <c r="D87" s="837"/>
      <c r="E87" s="837"/>
      <c r="F87" s="837"/>
      <c r="G87" s="837"/>
      <c r="H87" s="837"/>
      <c r="I87" s="837"/>
      <c r="J87" s="837"/>
      <c r="K87" s="837"/>
      <c r="L87" s="837"/>
      <c r="M87" s="838"/>
      <c r="N87" s="58">
        <f>L84+L85+L86</f>
        <v>41512.490891976449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179887.46053189796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1.5" customHeight="1" thickBot="1">
      <c r="A31" t="s">
        <v>1929</v>
      </c>
      <c r="B31" s="86" t="s">
        <v>1776</v>
      </c>
      <c r="C31" s="976" t="s">
        <v>2262</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4800</v>
      </c>
      <c r="N50" s="281">
        <f>K50*M50</f>
        <v>9600</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91630</v>
      </c>
      <c r="N51" s="281">
        <f>K51*M51</f>
        <v>45815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132108.79999999999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149679.96963992147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29935.993927984295</v>
      </c>
      <c r="M84" s="871"/>
      <c r="N84" s="57"/>
    </row>
    <row r="85" spans="1:14">
      <c r="B85" s="95" t="s">
        <v>1057</v>
      </c>
      <c r="C85" s="96"/>
      <c r="D85" s="96"/>
      <c r="E85" s="96"/>
      <c r="F85" s="96"/>
      <c r="G85" s="96"/>
      <c r="H85" s="96"/>
      <c r="I85" s="93"/>
      <c r="J85" s="94"/>
      <c r="K85" s="313">
        <v>0.05</v>
      </c>
      <c r="L85" s="870">
        <f>N79*K85</f>
        <v>7483.9984819960737</v>
      </c>
      <c r="M85" s="871"/>
      <c r="N85" s="57"/>
    </row>
    <row r="86" spans="1:14" ht="15" thickBot="1">
      <c r="B86" s="97" t="s">
        <v>1058</v>
      </c>
      <c r="C86" s="98"/>
      <c r="D86" s="98"/>
      <c r="E86" s="98"/>
      <c r="F86" s="98"/>
      <c r="G86" s="98"/>
      <c r="H86" s="98"/>
      <c r="I86" s="99"/>
      <c r="J86" s="100"/>
      <c r="K86" s="314">
        <v>0.05</v>
      </c>
      <c r="L86" s="872">
        <f>N79*K86</f>
        <v>7483.9984819960737</v>
      </c>
      <c r="M86" s="873"/>
      <c r="N86" s="57"/>
    </row>
    <row r="87" spans="1:14" ht="15" thickBot="1">
      <c r="B87" s="836" t="s">
        <v>1037</v>
      </c>
      <c r="C87" s="837"/>
      <c r="D87" s="837"/>
      <c r="E87" s="837"/>
      <c r="F87" s="837"/>
      <c r="G87" s="837"/>
      <c r="H87" s="837"/>
      <c r="I87" s="837"/>
      <c r="J87" s="837"/>
      <c r="K87" s="837"/>
      <c r="L87" s="837"/>
      <c r="M87" s="838"/>
      <c r="N87" s="58">
        <f>L84+L85+L86</f>
        <v>44903.990891976442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194583.9605318979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75" customHeight="1" thickBot="1">
      <c r="A31" t="s">
        <v>1929</v>
      </c>
      <c r="B31" s="86" t="s">
        <v>1777</v>
      </c>
      <c r="C31" s="976" t="s">
        <v>2263</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4800</v>
      </c>
      <c r="N50" s="281">
        <f>K50*M50</f>
        <v>9600</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123000</v>
      </c>
      <c r="N51" s="281">
        <f>K51*M51</f>
        <v>61500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147793.79999999999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165364.96963992147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33072.993927984295</v>
      </c>
      <c r="M84" s="871"/>
      <c r="N84" s="57"/>
    </row>
    <row r="85" spans="1:14">
      <c r="B85" s="95" t="s">
        <v>1057</v>
      </c>
      <c r="C85" s="96"/>
      <c r="D85" s="96"/>
      <c r="E85" s="96"/>
      <c r="F85" s="96"/>
      <c r="G85" s="96"/>
      <c r="H85" s="96"/>
      <c r="I85" s="93"/>
      <c r="J85" s="94"/>
      <c r="K85" s="313">
        <v>0.05</v>
      </c>
      <c r="L85" s="870">
        <f>N79*K85</f>
        <v>8268.2484819960737</v>
      </c>
      <c r="M85" s="871"/>
      <c r="N85" s="57"/>
    </row>
    <row r="86" spans="1:14" ht="15" thickBot="1">
      <c r="B86" s="97" t="s">
        <v>1058</v>
      </c>
      <c r="C86" s="98"/>
      <c r="D86" s="98"/>
      <c r="E86" s="98"/>
      <c r="F86" s="98"/>
      <c r="G86" s="98"/>
      <c r="H86" s="98"/>
      <c r="I86" s="99"/>
      <c r="J86" s="100"/>
      <c r="K86" s="314">
        <v>0.05</v>
      </c>
      <c r="L86" s="872">
        <f>N79*K86</f>
        <v>8268.2484819960737</v>
      </c>
      <c r="M86" s="873"/>
      <c r="N86" s="57"/>
    </row>
    <row r="87" spans="1:14" ht="15" thickBot="1">
      <c r="B87" s="836" t="s">
        <v>1037</v>
      </c>
      <c r="C87" s="837"/>
      <c r="D87" s="837"/>
      <c r="E87" s="837"/>
      <c r="F87" s="837"/>
      <c r="G87" s="837"/>
      <c r="H87" s="837"/>
      <c r="I87" s="837"/>
      <c r="J87" s="837"/>
      <c r="K87" s="837"/>
      <c r="L87" s="837"/>
      <c r="M87" s="838"/>
      <c r="N87" s="58">
        <f>L84+L85+L86</f>
        <v>49609.490891976442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214974.4605318979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7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29.25" customHeight="1" thickBot="1">
      <c r="A31" t="s">
        <v>1929</v>
      </c>
      <c r="B31" s="86" t="s">
        <v>1778</v>
      </c>
      <c r="C31" s="976" t="s">
        <v>2264</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5712</v>
      </c>
      <c r="N49" s="281">
        <f>K49*M49</f>
        <v>6568.7999999999993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4800</v>
      </c>
      <c r="N50" s="281">
        <f>K50*M50</f>
        <v>9600</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123000</v>
      </c>
      <c r="N51" s="281">
        <f>K51*M51</f>
        <v>61500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147793.79999999999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165364.96963992147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33072.993927984295</v>
      </c>
      <c r="M84" s="871"/>
      <c r="N84" s="57"/>
    </row>
    <row r="85" spans="1:14">
      <c r="B85" s="95" t="s">
        <v>1057</v>
      </c>
      <c r="C85" s="96"/>
      <c r="D85" s="96"/>
      <c r="E85" s="96"/>
      <c r="F85" s="96"/>
      <c r="G85" s="96"/>
      <c r="H85" s="96"/>
      <c r="I85" s="93"/>
      <c r="J85" s="94"/>
      <c r="K85" s="313">
        <v>0.05</v>
      </c>
      <c r="L85" s="870">
        <f>N79*K85</f>
        <v>8268.2484819960737</v>
      </c>
      <c r="M85" s="871"/>
      <c r="N85" s="57"/>
    </row>
    <row r="86" spans="1:14" ht="15" thickBot="1">
      <c r="B86" s="97" t="s">
        <v>1058</v>
      </c>
      <c r="C86" s="98"/>
      <c r="D86" s="98"/>
      <c r="E86" s="98"/>
      <c r="F86" s="98"/>
      <c r="G86" s="98"/>
      <c r="H86" s="98"/>
      <c r="I86" s="99"/>
      <c r="J86" s="100"/>
      <c r="K86" s="314">
        <v>0.05</v>
      </c>
      <c r="L86" s="872">
        <f>N79*K86</f>
        <v>8268.2484819960737</v>
      </c>
      <c r="M86" s="873"/>
      <c r="N86" s="57"/>
    </row>
    <row r="87" spans="1:14" ht="15" thickBot="1">
      <c r="B87" s="836" t="s">
        <v>1037</v>
      </c>
      <c r="C87" s="837"/>
      <c r="D87" s="837"/>
      <c r="E87" s="837"/>
      <c r="F87" s="837"/>
      <c r="G87" s="837"/>
      <c r="H87" s="837"/>
      <c r="I87" s="837"/>
      <c r="J87" s="837"/>
      <c r="K87" s="837"/>
      <c r="L87" s="837"/>
      <c r="M87" s="838"/>
      <c r="N87" s="58">
        <f>L84+L85+L86</f>
        <v>49609.490891976442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214974.4605318979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75" customHeight="1" thickBot="1">
      <c r="A31" t="s">
        <v>1929</v>
      </c>
      <c r="B31" s="86" t="s">
        <v>1229</v>
      </c>
      <c r="C31" s="976" t="s">
        <v>1818</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5712</v>
      </c>
      <c r="N49" s="281">
        <f>K49*M49</f>
        <v>2856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4800</v>
      </c>
      <c r="N50" s="281">
        <f>K50*M50</f>
        <v>4800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74000</v>
      </c>
      <c r="N51" s="281">
        <f>K51*M51</f>
        <v>74000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151781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169352.16963992149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33870.433927984297</v>
      </c>
      <c r="M84" s="871"/>
      <c r="N84" s="57"/>
    </row>
    <row r="85" spans="1:14">
      <c r="B85" s="95" t="s">
        <v>1057</v>
      </c>
      <c r="C85" s="96"/>
      <c r="D85" s="96"/>
      <c r="E85" s="96"/>
      <c r="F85" s="96"/>
      <c r="G85" s="96"/>
      <c r="H85" s="96"/>
      <c r="I85" s="93"/>
      <c r="J85" s="94"/>
      <c r="K85" s="313">
        <v>0.05</v>
      </c>
      <c r="L85" s="870">
        <f>N79*K85</f>
        <v>8467.6084819960743</v>
      </c>
      <c r="M85" s="871"/>
      <c r="N85" s="57"/>
    </row>
    <row r="86" spans="1:14" ht="15" thickBot="1">
      <c r="B86" s="97" t="s">
        <v>1058</v>
      </c>
      <c r="C86" s="98"/>
      <c r="D86" s="98"/>
      <c r="E86" s="98"/>
      <c r="F86" s="98"/>
      <c r="G86" s="98"/>
      <c r="H86" s="98"/>
      <c r="I86" s="99"/>
      <c r="J86" s="100"/>
      <c r="K86" s="314">
        <v>0.05</v>
      </c>
      <c r="L86" s="872">
        <f>N79*K86</f>
        <v>8467.6084819960743</v>
      </c>
      <c r="M86" s="873"/>
      <c r="N86" s="57"/>
    </row>
    <row r="87" spans="1:14" ht="15" thickBot="1">
      <c r="B87" s="836" t="s">
        <v>1037</v>
      </c>
      <c r="C87" s="837"/>
      <c r="D87" s="837"/>
      <c r="E87" s="837"/>
      <c r="F87" s="837"/>
      <c r="G87" s="837"/>
      <c r="H87" s="837"/>
      <c r="I87" s="837"/>
      <c r="J87" s="837"/>
      <c r="K87" s="837"/>
      <c r="L87" s="837"/>
      <c r="M87" s="838"/>
      <c r="N87" s="58">
        <f>L84+L85+L86</f>
        <v>50805.650891976446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220157.82053189795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75" customHeight="1" thickBot="1">
      <c r="A31" t="s">
        <v>1929</v>
      </c>
      <c r="B31" s="86" t="s">
        <v>1779</v>
      </c>
      <c r="C31" s="976" t="s">
        <v>1780</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5712</v>
      </c>
      <c r="N49" s="281">
        <f>K49*M49</f>
        <v>2856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4800</v>
      </c>
      <c r="N50" s="281">
        <f>K50*M50</f>
        <v>4800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74000</v>
      </c>
      <c r="N51" s="281">
        <f>K51*M51</f>
        <v>74000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151781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169352.16963992149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33870.433927984297</v>
      </c>
      <c r="M84" s="871"/>
      <c r="N84" s="57"/>
    </row>
    <row r="85" spans="1:14">
      <c r="B85" s="95" t="s">
        <v>1057</v>
      </c>
      <c r="C85" s="96"/>
      <c r="D85" s="96"/>
      <c r="E85" s="96"/>
      <c r="F85" s="96"/>
      <c r="G85" s="96"/>
      <c r="H85" s="96"/>
      <c r="I85" s="93"/>
      <c r="J85" s="94"/>
      <c r="K85" s="313">
        <v>0.05</v>
      </c>
      <c r="L85" s="870">
        <f>N79*K85</f>
        <v>8467.6084819960743</v>
      </c>
      <c r="M85" s="871"/>
      <c r="N85" s="57"/>
    </row>
    <row r="86" spans="1:14" ht="15" thickBot="1">
      <c r="B86" s="97" t="s">
        <v>1058</v>
      </c>
      <c r="C86" s="98"/>
      <c r="D86" s="98"/>
      <c r="E86" s="98"/>
      <c r="F86" s="98"/>
      <c r="G86" s="98"/>
      <c r="H86" s="98"/>
      <c r="I86" s="99"/>
      <c r="J86" s="100"/>
      <c r="K86" s="314">
        <v>0.05</v>
      </c>
      <c r="L86" s="872">
        <f>N79*K86</f>
        <v>8467.6084819960743</v>
      </c>
      <c r="M86" s="873"/>
      <c r="N86" s="57"/>
    </row>
    <row r="87" spans="1:14" ht="15" thickBot="1">
      <c r="B87" s="836" t="s">
        <v>1037</v>
      </c>
      <c r="C87" s="837"/>
      <c r="D87" s="837"/>
      <c r="E87" s="837"/>
      <c r="F87" s="837"/>
      <c r="G87" s="837"/>
      <c r="H87" s="837"/>
      <c r="I87" s="837"/>
      <c r="J87" s="837"/>
      <c r="K87" s="837"/>
      <c r="L87" s="837"/>
      <c r="M87" s="838"/>
      <c r="N87" s="58">
        <f>L84+L85+L86</f>
        <v>50805.650891976446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220157.82053189795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75" customHeight="1" thickBot="1">
      <c r="A31" t="s">
        <v>1929</v>
      </c>
      <c r="B31" s="86" t="s">
        <v>1781</v>
      </c>
      <c r="C31" s="976" t="s">
        <v>1782</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5712</v>
      </c>
      <c r="N49" s="281">
        <f>K49*M49</f>
        <v>2856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4800</v>
      </c>
      <c r="N50" s="281">
        <f>K50*M50</f>
        <v>4800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74000</v>
      </c>
      <c r="N51" s="281">
        <f>K51*M51</f>
        <v>74000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151781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169352.16963992149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33870.433927984297</v>
      </c>
      <c r="M84" s="871"/>
      <c r="N84" s="57"/>
    </row>
    <row r="85" spans="1:14">
      <c r="B85" s="95" t="s">
        <v>1057</v>
      </c>
      <c r="C85" s="96"/>
      <c r="D85" s="96"/>
      <c r="E85" s="96"/>
      <c r="F85" s="96"/>
      <c r="G85" s="96"/>
      <c r="H85" s="96"/>
      <c r="I85" s="93"/>
      <c r="J85" s="94"/>
      <c r="K85" s="313">
        <v>0.05</v>
      </c>
      <c r="L85" s="870">
        <f>N79*K85</f>
        <v>8467.6084819960743</v>
      </c>
      <c r="M85" s="871"/>
      <c r="N85" s="57"/>
    </row>
    <row r="86" spans="1:14" ht="15" thickBot="1">
      <c r="B86" s="97" t="s">
        <v>1058</v>
      </c>
      <c r="C86" s="98"/>
      <c r="D86" s="98"/>
      <c r="E86" s="98"/>
      <c r="F86" s="98"/>
      <c r="G86" s="98"/>
      <c r="H86" s="98"/>
      <c r="I86" s="99"/>
      <c r="J86" s="100"/>
      <c r="K86" s="314">
        <v>0.05</v>
      </c>
      <c r="L86" s="872">
        <f>N79*K86</f>
        <v>8467.6084819960743</v>
      </c>
      <c r="M86" s="873"/>
      <c r="N86" s="57"/>
    </row>
    <row r="87" spans="1:14" ht="15" thickBot="1">
      <c r="B87" s="836" t="s">
        <v>1037</v>
      </c>
      <c r="C87" s="837"/>
      <c r="D87" s="837"/>
      <c r="E87" s="837"/>
      <c r="F87" s="837"/>
      <c r="G87" s="837"/>
      <c r="H87" s="837"/>
      <c r="I87" s="837"/>
      <c r="J87" s="837"/>
      <c r="K87" s="837"/>
      <c r="L87" s="837"/>
      <c r="M87" s="838"/>
      <c r="N87" s="58">
        <f>L84+L85+L86</f>
        <v>50805.650891976446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220157.82053189795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75" customHeight="1" thickBot="1">
      <c r="A31" t="s">
        <v>1929</v>
      </c>
      <c r="B31" s="86" t="s">
        <v>1783</v>
      </c>
      <c r="C31" s="976" t="s">
        <v>1784</v>
      </c>
      <c r="D31" s="977"/>
      <c r="E31" s="977"/>
      <c r="F31" s="977"/>
      <c r="G31" s="977"/>
      <c r="H31" s="977"/>
      <c r="I31" s="977"/>
      <c r="J31" s="100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766.00807809150001</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63750</v>
      </c>
      <c r="N48" s="281">
        <f>K48*M48</f>
        <v>70125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5712</v>
      </c>
      <c r="N49" s="281">
        <f>K49*M49</f>
        <v>2856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4800</v>
      </c>
      <c r="N50" s="281">
        <f>K50*M50</f>
        <v>4800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74000</v>
      </c>
      <c r="N51" s="281">
        <f>K51*M51</f>
        <v>74000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151781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40">
        <f>VLOOKUP(A60,TRANSPORTE!A1:D117,4,FALSE)</f>
        <v>1350</v>
      </c>
      <c r="M60" s="841"/>
      <c r="N60" s="296">
        <f>K60*L60</f>
        <v>1485.0000000000002</v>
      </c>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f>N60+N61+N62+N63+N64</f>
        <v>1485.0000000000002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15320.161561829998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169352.16963992149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33870.433927984297</v>
      </c>
      <c r="M84" s="871"/>
      <c r="N84" s="57"/>
    </row>
    <row r="85" spans="1:14">
      <c r="B85" s="95" t="s">
        <v>1057</v>
      </c>
      <c r="C85" s="96"/>
      <c r="D85" s="96"/>
      <c r="E85" s="96"/>
      <c r="F85" s="96"/>
      <c r="G85" s="96"/>
      <c r="H85" s="96"/>
      <c r="I85" s="93"/>
      <c r="J85" s="94"/>
      <c r="K85" s="313">
        <v>0.05</v>
      </c>
      <c r="L85" s="870">
        <f>N79*K85</f>
        <v>8467.6084819960743</v>
      </c>
      <c r="M85" s="871"/>
      <c r="N85" s="57"/>
    </row>
    <row r="86" spans="1:14" ht="15" thickBot="1">
      <c r="B86" s="97" t="s">
        <v>1058</v>
      </c>
      <c r="C86" s="98"/>
      <c r="D86" s="98"/>
      <c r="E86" s="98"/>
      <c r="F86" s="98"/>
      <c r="G86" s="98"/>
      <c r="H86" s="98"/>
      <c r="I86" s="99"/>
      <c r="J86" s="100"/>
      <c r="K86" s="314">
        <v>0.05</v>
      </c>
      <c r="L86" s="872">
        <f>N79*K86</f>
        <v>8467.6084819960743</v>
      </c>
      <c r="M86" s="873"/>
      <c r="N86" s="57"/>
    </row>
    <row r="87" spans="1:14" ht="15" thickBot="1">
      <c r="B87" s="836" t="s">
        <v>1037</v>
      </c>
      <c r="C87" s="837"/>
      <c r="D87" s="837"/>
      <c r="E87" s="837"/>
      <c r="F87" s="837"/>
      <c r="G87" s="837"/>
      <c r="H87" s="837"/>
      <c r="I87" s="837"/>
      <c r="J87" s="837"/>
      <c r="K87" s="837"/>
      <c r="L87" s="837"/>
      <c r="M87" s="838"/>
      <c r="N87" s="58">
        <f>L84+L85+L86</f>
        <v>50805.650891976446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220157.82053189795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28.5" customHeight="1" thickBot="1">
      <c r="A31" t="s">
        <v>1929</v>
      </c>
      <c r="B31" s="86" t="s">
        <v>1785</v>
      </c>
      <c r="C31" s="976" t="s">
        <v>1786</v>
      </c>
      <c r="D31" s="977"/>
      <c r="E31" s="977"/>
      <c r="F31" s="977"/>
      <c r="G31" s="977"/>
      <c r="H31" s="977"/>
      <c r="I31" s="977"/>
      <c r="J31" s="100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5967</v>
      </c>
      <c r="N48" s="281">
        <f>K48*M48</f>
        <v>7757.1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7757.1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1532.016156183</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9289.1161561830013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1857.8232312366003</v>
      </c>
      <c r="M84" s="871"/>
      <c r="N84" s="57"/>
    </row>
    <row r="85" spans="1:14">
      <c r="B85" s="95" t="s">
        <v>1057</v>
      </c>
      <c r="C85" s="96"/>
      <c r="D85" s="96"/>
      <c r="E85" s="96"/>
      <c r="F85" s="96"/>
      <c r="G85" s="96"/>
      <c r="H85" s="96"/>
      <c r="I85" s="93"/>
      <c r="J85" s="94"/>
      <c r="K85" s="313">
        <v>0.05</v>
      </c>
      <c r="L85" s="870">
        <f>N79*K85</f>
        <v>464.45580780915009</v>
      </c>
      <c r="M85" s="871"/>
      <c r="N85" s="57"/>
    </row>
    <row r="86" spans="1:14" ht="15" thickBot="1">
      <c r="B86" s="97" t="s">
        <v>1058</v>
      </c>
      <c r="C86" s="98"/>
      <c r="D86" s="98"/>
      <c r="E86" s="98"/>
      <c r="F86" s="98"/>
      <c r="G86" s="98"/>
      <c r="H86" s="98"/>
      <c r="I86" s="99"/>
      <c r="J86" s="100"/>
      <c r="K86" s="314">
        <v>0.05</v>
      </c>
      <c r="L86" s="872">
        <f>N79*K86</f>
        <v>464.45580780915009</v>
      </c>
      <c r="M86" s="873"/>
      <c r="N86" s="57"/>
    </row>
    <row r="87" spans="1:14" ht="15" thickBot="1">
      <c r="B87" s="836" t="s">
        <v>1037</v>
      </c>
      <c r="C87" s="837"/>
      <c r="D87" s="837"/>
      <c r="E87" s="837"/>
      <c r="F87" s="837"/>
      <c r="G87" s="837"/>
      <c r="H87" s="837"/>
      <c r="I87" s="837"/>
      <c r="J87" s="837"/>
      <c r="K87" s="837"/>
      <c r="L87" s="837"/>
      <c r="M87" s="838"/>
      <c r="N87" s="58">
        <f>L84+L85+L86</f>
        <v>2786.7348468549003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12075.851003037902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 customHeight="1" thickBot="1">
      <c r="A31" t="s">
        <v>1929</v>
      </c>
      <c r="B31" s="86" t="s">
        <v>1787</v>
      </c>
      <c r="C31" s="976" t="s">
        <v>1788</v>
      </c>
      <c r="D31" s="977"/>
      <c r="E31" s="977"/>
      <c r="F31" s="977"/>
      <c r="G31" s="977"/>
      <c r="H31" s="977"/>
      <c r="I31" s="977"/>
      <c r="J31" s="100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11986</v>
      </c>
      <c r="N48" s="281">
        <f>K48*M48</f>
        <v>15581.800000000001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15581.800000000001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1532.016156183</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17113.816156183002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3422.7632312366004</v>
      </c>
      <c r="M84" s="871"/>
      <c r="N84" s="57"/>
    </row>
    <row r="85" spans="1:14">
      <c r="B85" s="95" t="s">
        <v>1057</v>
      </c>
      <c r="C85" s="96"/>
      <c r="D85" s="96"/>
      <c r="E85" s="96"/>
      <c r="F85" s="96"/>
      <c r="G85" s="96"/>
      <c r="H85" s="96"/>
      <c r="I85" s="93"/>
      <c r="J85" s="94"/>
      <c r="K85" s="313">
        <v>0.05</v>
      </c>
      <c r="L85" s="870">
        <f>N79*K85</f>
        <v>855.6908078091501</v>
      </c>
      <c r="M85" s="871"/>
      <c r="N85" s="57"/>
    </row>
    <row r="86" spans="1:14" ht="15" thickBot="1">
      <c r="B86" s="97" t="s">
        <v>1058</v>
      </c>
      <c r="C86" s="98"/>
      <c r="D86" s="98"/>
      <c r="E86" s="98"/>
      <c r="F86" s="98"/>
      <c r="G86" s="98"/>
      <c r="H86" s="98"/>
      <c r="I86" s="99"/>
      <c r="J86" s="100"/>
      <c r="K86" s="314">
        <v>0.05</v>
      </c>
      <c r="L86" s="872">
        <f>N79*K86</f>
        <v>855.6908078091501</v>
      </c>
      <c r="M86" s="873"/>
      <c r="N86" s="57"/>
    </row>
    <row r="87" spans="1:14" ht="15" thickBot="1">
      <c r="B87" s="836" t="s">
        <v>1037</v>
      </c>
      <c r="C87" s="837"/>
      <c r="D87" s="837"/>
      <c r="E87" s="837"/>
      <c r="F87" s="837"/>
      <c r="G87" s="837"/>
      <c r="H87" s="837"/>
      <c r="I87" s="837"/>
      <c r="J87" s="837"/>
      <c r="K87" s="837"/>
      <c r="L87" s="837"/>
      <c r="M87" s="838"/>
      <c r="N87" s="58">
        <f>L84+L85+L86</f>
        <v>5134.1448468549006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22247.961003037904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75" customHeight="1" thickBot="1">
      <c r="A31" t="s">
        <v>1929</v>
      </c>
      <c r="B31" s="86" t="s">
        <v>1789</v>
      </c>
      <c r="C31" s="976" t="s">
        <v>2265</v>
      </c>
      <c r="D31" s="977"/>
      <c r="E31" s="977"/>
      <c r="F31" s="977"/>
      <c r="G31" s="977"/>
      <c r="H31" s="977"/>
      <c r="I31" s="977"/>
      <c r="J31" s="100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5967</v>
      </c>
      <c r="N48" s="281">
        <f>K48*M48</f>
        <v>7757.1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7757.1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1532.016156183</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9289.1161561830013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1857.8232312366003</v>
      </c>
      <c r="M84" s="871"/>
      <c r="N84" s="57"/>
    </row>
    <row r="85" spans="1:14">
      <c r="B85" s="95" t="s">
        <v>1057</v>
      </c>
      <c r="C85" s="96"/>
      <c r="D85" s="96"/>
      <c r="E85" s="96"/>
      <c r="F85" s="96"/>
      <c r="G85" s="96"/>
      <c r="H85" s="96"/>
      <c r="I85" s="93"/>
      <c r="J85" s="94"/>
      <c r="K85" s="313">
        <v>0.05</v>
      </c>
      <c r="L85" s="870">
        <f>N79*K85</f>
        <v>464.45580780915009</v>
      </c>
      <c r="M85" s="871"/>
      <c r="N85" s="57"/>
    </row>
    <row r="86" spans="1:14" ht="15" thickBot="1">
      <c r="B86" s="97" t="s">
        <v>1058</v>
      </c>
      <c r="C86" s="98"/>
      <c r="D86" s="98"/>
      <c r="E86" s="98"/>
      <c r="F86" s="98"/>
      <c r="G86" s="98"/>
      <c r="H86" s="98"/>
      <c r="I86" s="99"/>
      <c r="J86" s="100"/>
      <c r="K86" s="314">
        <v>0.05</v>
      </c>
      <c r="L86" s="872">
        <f>N79*K86</f>
        <v>464.45580780915009</v>
      </c>
      <c r="M86" s="873"/>
      <c r="N86" s="57"/>
    </row>
    <row r="87" spans="1:14" ht="15" thickBot="1">
      <c r="B87" s="836" t="s">
        <v>1037</v>
      </c>
      <c r="C87" s="837"/>
      <c r="D87" s="837"/>
      <c r="E87" s="837"/>
      <c r="F87" s="837"/>
      <c r="G87" s="837"/>
      <c r="H87" s="837"/>
      <c r="I87" s="837"/>
      <c r="J87" s="837"/>
      <c r="K87" s="837"/>
      <c r="L87" s="837"/>
      <c r="M87" s="838"/>
      <c r="N87" s="58">
        <f>L84+L85+L86</f>
        <v>2786.7348468549003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12075.851003037902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30" customHeight="1" thickBot="1">
      <c r="A31" t="s">
        <v>1929</v>
      </c>
      <c r="B31" s="86" t="s">
        <v>1790</v>
      </c>
      <c r="C31" s="976" t="s">
        <v>2266</v>
      </c>
      <c r="D31" s="977"/>
      <c r="E31" s="977"/>
      <c r="F31" s="977"/>
      <c r="G31" s="977"/>
      <c r="H31" s="977"/>
      <c r="I31" s="977"/>
      <c r="J31" s="100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c r="C41" s="857"/>
      <c r="D41" s="857"/>
      <c r="E41" s="44"/>
      <c r="F41" s="45"/>
      <c r="G41" s="45"/>
      <c r="H41" s="46"/>
      <c r="I41" s="42"/>
      <c r="J41" s="43"/>
      <c r="K41" s="288"/>
      <c r="L41" s="285"/>
      <c r="M41" s="410"/>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11986</v>
      </c>
      <c r="N48" s="281">
        <f>K48*M48</f>
        <v>15581.800000000001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15581.800000000001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1532.016156183</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17113.816156183002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3422.7632312366004</v>
      </c>
      <c r="M84" s="871"/>
      <c r="N84" s="57"/>
    </row>
    <row r="85" spans="1:14">
      <c r="B85" s="95" t="s">
        <v>1057</v>
      </c>
      <c r="C85" s="96"/>
      <c r="D85" s="96"/>
      <c r="E85" s="96"/>
      <c r="F85" s="96"/>
      <c r="G85" s="96"/>
      <c r="H85" s="96"/>
      <c r="I85" s="93"/>
      <c r="J85" s="94"/>
      <c r="K85" s="313">
        <v>0.05</v>
      </c>
      <c r="L85" s="870">
        <f>N79*K85</f>
        <v>855.6908078091501</v>
      </c>
      <c r="M85" s="871"/>
      <c r="N85" s="57"/>
    </row>
    <row r="86" spans="1:14" ht="15" thickBot="1">
      <c r="B86" s="97" t="s">
        <v>1058</v>
      </c>
      <c r="C86" s="98"/>
      <c r="D86" s="98"/>
      <c r="E86" s="98"/>
      <c r="F86" s="98"/>
      <c r="G86" s="98"/>
      <c r="H86" s="98"/>
      <c r="I86" s="99"/>
      <c r="J86" s="100"/>
      <c r="K86" s="314">
        <v>0.05</v>
      </c>
      <c r="L86" s="872">
        <f>N79*K86</f>
        <v>855.6908078091501</v>
      </c>
      <c r="M86" s="873"/>
      <c r="N86" s="57"/>
    </row>
    <row r="87" spans="1:14" ht="15" thickBot="1">
      <c r="B87" s="836" t="s">
        <v>1037</v>
      </c>
      <c r="C87" s="837"/>
      <c r="D87" s="837"/>
      <c r="E87" s="837"/>
      <c r="F87" s="837"/>
      <c r="G87" s="837"/>
      <c r="H87" s="837"/>
      <c r="I87" s="837"/>
      <c r="J87" s="837"/>
      <c r="K87" s="837"/>
      <c r="L87" s="837"/>
      <c r="M87" s="838"/>
      <c r="N87" s="58">
        <f>L84+L85+L86</f>
        <v>5134.1448468549006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22247.961003037904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152</v>
      </c>
      <c r="B36" s="849" t="str">
        <f>VLOOKUP(A36,EQUIPOS!A6:D154,3,FALSE)</f>
        <v xml:space="preserve">Carrotanque de agua(1000 Galones) </v>
      </c>
      <c r="C36" s="850"/>
      <c r="D36" s="850"/>
      <c r="E36" s="850"/>
      <c r="F36" s="850"/>
      <c r="G36" s="850"/>
      <c r="H36" s="851"/>
      <c r="I36" s="276"/>
      <c r="J36" s="277"/>
      <c r="K36" s="278">
        <f>VLOOKUP(A36,EQUIPOS!A6:D163,4,FALSE)</f>
        <v>101920</v>
      </c>
      <c r="L36" s="279"/>
      <c r="M36" s="345">
        <v>15</v>
      </c>
      <c r="N36" s="281">
        <f>K36/M36</f>
        <v>6794.666666666667</v>
      </c>
    </row>
    <row r="37" spans="1:14">
      <c r="A37" s="119" t="s">
        <v>174</v>
      </c>
      <c r="B37" s="849" t="str">
        <f>VLOOKUP(A37,EQUIPOS!A7:D154,3,FALSE)</f>
        <v>Compactador vibratorio tipo DD-20</v>
      </c>
      <c r="C37" s="850"/>
      <c r="D37" s="850"/>
      <c r="E37" s="850"/>
      <c r="F37" s="850"/>
      <c r="G37" s="850"/>
      <c r="H37" s="851"/>
      <c r="I37" s="430"/>
      <c r="J37" s="431"/>
      <c r="K37" s="278">
        <f>VLOOKUP(A37,EQUIPOS!A7:D164,4,FALSE)</f>
        <v>60928</v>
      </c>
      <c r="L37" s="344"/>
      <c r="M37" s="345">
        <v>15</v>
      </c>
      <c r="N37" s="281">
        <f>K37/M37</f>
        <v>4061.8666666666668</v>
      </c>
    </row>
    <row r="38" spans="1:14">
      <c r="A38" s="119" t="s">
        <v>269</v>
      </c>
      <c r="B38" s="849" t="str">
        <f>VLOOKUP(A38,EQUIPOS!A8:D154,3,FALSE)</f>
        <v>Motoniveladora  potencia 215 HP, ancho de cuchilla 4,27 m, peso 18 ton.</v>
      </c>
      <c r="C38" s="850"/>
      <c r="D38" s="850"/>
      <c r="E38" s="850"/>
      <c r="F38" s="850"/>
      <c r="G38" s="850"/>
      <c r="H38" s="851"/>
      <c r="I38" s="337"/>
      <c r="J38" s="339"/>
      <c r="K38" s="278">
        <f>VLOOKUP(A38,EQUIPOS!A8:D165,4,FALSE)</f>
        <v>228500</v>
      </c>
      <c r="L38" s="432"/>
      <c r="M38" s="433">
        <v>15</v>
      </c>
      <c r="N38" s="281">
        <f>K38/M38</f>
        <v>15233.333333333334</v>
      </c>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N75*M41</f>
        <v>42.556004338416663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SUM(N36:N41)</f>
        <v>26132.422671005086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20000</v>
      </c>
      <c r="N48" s="281">
        <f>K48*M48</f>
        <v>26000</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67</v>
      </c>
      <c r="N49" s="281">
        <f>K49*M49</f>
        <v>2010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842" t="s">
        <v>1037</v>
      </c>
      <c r="C53" s="843"/>
      <c r="D53" s="843"/>
      <c r="E53" s="843"/>
      <c r="F53" s="843"/>
      <c r="G53" s="843"/>
      <c r="H53" s="843"/>
      <c r="I53" s="843"/>
      <c r="J53" s="843"/>
      <c r="K53" s="843"/>
      <c r="L53" s="843"/>
      <c r="M53" s="844"/>
      <c r="N53" s="110">
        <f>SUM(N48:N52)</f>
        <v>28010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9" t="s">
        <v>1045</v>
      </c>
      <c r="M57" s="812"/>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40">
        <f>VLOOKUP(A58,TRANSPORTE!A1:D117,4,FALSE)</f>
        <v>1350</v>
      </c>
      <c r="M58" s="841"/>
      <c r="N58" s="296">
        <f>K58*L58</f>
        <v>1755</v>
      </c>
    </row>
    <row r="59" spans="1:14">
      <c r="B59" s="52"/>
      <c r="C59" s="53"/>
      <c r="D59" s="53"/>
      <c r="E59" s="53"/>
      <c r="F59" s="53"/>
      <c r="G59" s="53"/>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5"/>
      <c r="M63" s="826"/>
      <c r="N63" s="133"/>
    </row>
    <row r="64" spans="1:14" ht="15" thickBot="1">
      <c r="B64" s="842" t="s">
        <v>1037</v>
      </c>
      <c r="C64" s="843"/>
      <c r="D64" s="843"/>
      <c r="E64" s="843"/>
      <c r="F64" s="843"/>
      <c r="G64" s="843"/>
      <c r="H64" s="843"/>
      <c r="I64" s="843"/>
      <c r="J64" s="843"/>
      <c r="K64" s="843"/>
      <c r="L64" s="843"/>
      <c r="M64" s="844"/>
      <c r="N64" s="110">
        <f>N58+N59+N60+N61+N62</f>
        <v>1755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88"/>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23"/>
      <c r="C74" s="824"/>
      <c r="D74" s="824"/>
      <c r="E74" s="824"/>
      <c r="F74" s="824"/>
      <c r="G74" s="824"/>
      <c r="H74" s="824"/>
      <c r="I74" s="132"/>
      <c r="J74" s="132"/>
      <c r="K74" s="132"/>
      <c r="L74" s="924"/>
      <c r="M74" s="924"/>
      <c r="N74" s="51"/>
    </row>
    <row r="75" spans="1:15" ht="15" thickBot="1">
      <c r="B75" s="842" t="s">
        <v>1037</v>
      </c>
      <c r="C75" s="843"/>
      <c r="D75" s="843"/>
      <c r="E75" s="843"/>
      <c r="F75" s="843"/>
      <c r="G75" s="843"/>
      <c r="H75" s="843"/>
      <c r="I75" s="843"/>
      <c r="J75" s="843"/>
      <c r="K75" s="843"/>
      <c r="L75" s="843"/>
      <c r="M75" s="844"/>
      <c r="N75" s="310">
        <f>SUM(N69:N74)</f>
        <v>2127.800216920833</v>
      </c>
    </row>
    <row r="76" spans="1:15" ht="15" thickBot="1">
      <c r="B76" s="39"/>
      <c r="C76" s="40"/>
      <c r="D76" s="40"/>
      <c r="E76" s="40"/>
      <c r="F76" s="40"/>
      <c r="G76" s="40"/>
      <c r="H76" s="40"/>
      <c r="I76" s="40"/>
      <c r="J76" s="40"/>
      <c r="K76" s="40"/>
      <c r="L76" s="40"/>
      <c r="M76" s="40"/>
      <c r="N76" s="41"/>
    </row>
    <row r="77" spans="1:15" ht="15" thickBot="1">
      <c r="B77" s="836" t="s">
        <v>1051</v>
      </c>
      <c r="C77" s="837"/>
      <c r="D77" s="837"/>
      <c r="E77" s="837"/>
      <c r="F77" s="837"/>
      <c r="G77" s="837"/>
      <c r="H77" s="837"/>
      <c r="I77" s="837"/>
      <c r="J77" s="837"/>
      <c r="K77" s="837"/>
      <c r="L77" s="837"/>
      <c r="M77" s="838"/>
      <c r="N77" s="105">
        <f>N43+N53+N64+N75</f>
        <v>58025.22288792592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7" t="s">
        <v>1053</v>
      </c>
      <c r="C81" s="828"/>
      <c r="D81" s="828"/>
      <c r="E81" s="828"/>
      <c r="F81" s="828"/>
      <c r="G81" s="828"/>
      <c r="H81" s="828"/>
      <c r="I81" s="323"/>
      <c r="J81" s="343"/>
      <c r="K81" s="311" t="s">
        <v>1054</v>
      </c>
      <c r="L81" s="866" t="s">
        <v>1055</v>
      </c>
      <c r="M81" s="867"/>
      <c r="N81" s="312"/>
    </row>
    <row r="82" spans="1:14">
      <c r="B82" s="868" t="s">
        <v>1056</v>
      </c>
      <c r="C82" s="869"/>
      <c r="D82" s="869"/>
      <c r="E82" s="869"/>
      <c r="F82" s="869"/>
      <c r="G82" s="869"/>
      <c r="H82" s="869"/>
      <c r="I82" s="93"/>
      <c r="J82" s="94"/>
      <c r="K82" s="313">
        <v>0.2</v>
      </c>
      <c r="L82" s="870">
        <f>N77*K82</f>
        <v>11605.044577585184</v>
      </c>
      <c r="M82" s="871"/>
      <c r="N82" s="57"/>
    </row>
    <row r="83" spans="1:14">
      <c r="B83" s="95" t="s">
        <v>1057</v>
      </c>
      <c r="C83" s="96"/>
      <c r="D83" s="96"/>
      <c r="E83" s="96"/>
      <c r="F83" s="96"/>
      <c r="G83" s="96"/>
      <c r="H83" s="96"/>
      <c r="I83" s="93"/>
      <c r="J83" s="94"/>
      <c r="K83" s="313">
        <v>0.05</v>
      </c>
      <c r="L83" s="870">
        <f>N77*K83</f>
        <v>2901.261144396296</v>
      </c>
      <c r="M83" s="871"/>
      <c r="N83" s="57"/>
    </row>
    <row r="84" spans="1:14" ht="15" thickBot="1">
      <c r="B84" s="97" t="s">
        <v>1058</v>
      </c>
      <c r="C84" s="98"/>
      <c r="D84" s="98"/>
      <c r="E84" s="98"/>
      <c r="F84" s="98"/>
      <c r="G84" s="98"/>
      <c r="H84" s="98"/>
      <c r="I84" s="99"/>
      <c r="J84" s="100"/>
      <c r="K84" s="314">
        <v>0.05</v>
      </c>
      <c r="L84" s="872">
        <f>N77*K84</f>
        <v>2901.261144396296</v>
      </c>
      <c r="M84" s="873"/>
      <c r="N84" s="57"/>
    </row>
    <row r="85" spans="1:14" ht="15" thickBot="1">
      <c r="B85" s="836" t="s">
        <v>1037</v>
      </c>
      <c r="C85" s="837"/>
      <c r="D85" s="837"/>
      <c r="E85" s="837"/>
      <c r="F85" s="837"/>
      <c r="G85" s="837"/>
      <c r="H85" s="837"/>
      <c r="I85" s="837"/>
      <c r="J85" s="837"/>
      <c r="K85" s="837"/>
      <c r="L85" s="837"/>
      <c r="M85" s="838"/>
      <c r="N85" s="58">
        <f>L82+L83+L84</f>
        <v>17407.566866377776</v>
      </c>
    </row>
    <row r="86" spans="1:14" ht="15" thickBot="1">
      <c r="B86" s="39"/>
      <c r="C86" s="40"/>
      <c r="D86" s="40"/>
      <c r="E86" s="40"/>
      <c r="F86" s="40"/>
      <c r="G86" s="40"/>
      <c r="H86" s="40"/>
      <c r="I86" s="40"/>
      <c r="J86" s="40"/>
      <c r="K86" s="40"/>
      <c r="L86" s="40"/>
      <c r="M86" s="40"/>
      <c r="N86" s="41"/>
    </row>
    <row r="87" spans="1:14" ht="15" thickBot="1">
      <c r="A87" t="s">
        <v>2122</v>
      </c>
      <c r="B87" s="836" t="s">
        <v>1059</v>
      </c>
      <c r="C87" s="837"/>
      <c r="D87" s="837"/>
      <c r="E87" s="837"/>
      <c r="F87" s="837"/>
      <c r="G87" s="837"/>
      <c r="H87" s="837"/>
      <c r="I87" s="837"/>
      <c r="J87" s="837"/>
      <c r="K87" s="837"/>
      <c r="L87" s="837"/>
      <c r="M87" s="838"/>
      <c r="N87" s="196">
        <f>N77+N85</f>
        <v>75432.789754303696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8" t="s">
        <v>2324</v>
      </c>
      <c r="C104" s="979"/>
      <c r="D104" s="979"/>
      <c r="E104" s="979"/>
      <c r="F104" s="979"/>
      <c r="G104" s="979"/>
      <c r="H104" s="979"/>
      <c r="I104" s="979"/>
      <c r="J104" s="979"/>
      <c r="K104" s="979"/>
      <c r="L104" s="979"/>
      <c r="M104" s="979"/>
      <c r="N104" s="980"/>
    </row>
    <row r="105" spans="2:14" ht="15" customHeight="1">
      <c r="B105" s="978"/>
      <c r="C105" s="979"/>
      <c r="D105" s="979"/>
      <c r="E105" s="979"/>
      <c r="F105" s="979"/>
      <c r="G105" s="979"/>
      <c r="H105" s="979"/>
      <c r="I105" s="979"/>
      <c r="J105" s="979"/>
      <c r="K105" s="979"/>
      <c r="L105" s="979"/>
      <c r="M105" s="979"/>
      <c r="N105" s="980"/>
    </row>
    <row r="106" spans="2:14" ht="30" customHeight="1">
      <c r="B106" s="981" t="s">
        <v>2325</v>
      </c>
      <c r="C106" s="982"/>
      <c r="D106" s="982"/>
      <c r="E106" s="982"/>
      <c r="F106" s="982"/>
      <c r="G106" s="982"/>
      <c r="H106" s="982"/>
      <c r="I106" s="982"/>
      <c r="J106" s="982"/>
      <c r="K106" s="982"/>
      <c r="L106" s="982"/>
      <c r="M106" s="982"/>
      <c r="N106" s="983"/>
    </row>
    <row r="107" spans="2:14">
      <c r="B107" s="981"/>
      <c r="C107" s="982"/>
      <c r="D107" s="982"/>
      <c r="E107" s="982"/>
      <c r="F107" s="982"/>
      <c r="G107" s="982"/>
      <c r="H107" s="982"/>
      <c r="I107" s="982"/>
      <c r="J107" s="982"/>
      <c r="K107" s="982"/>
      <c r="L107" s="982"/>
      <c r="M107" s="982"/>
      <c r="N107" s="98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4"/>
      <c r="K117" s="984"/>
      <c r="L117" s="984"/>
      <c r="M117" s="984"/>
      <c r="N117" s="985"/>
    </row>
    <row r="118" spans="2:14" ht="15" thickBot="1">
      <c r="B118" s="428" t="s">
        <v>2327</v>
      </c>
      <c r="C118" s="429"/>
      <c r="D118" s="429"/>
      <c r="E118" s="268"/>
      <c r="F118" s="268"/>
      <c r="G118" s="268"/>
      <c r="H118" s="268"/>
      <c r="I118" s="268"/>
      <c r="J118" s="986"/>
      <c r="K118" s="986"/>
      <c r="L118" s="986"/>
      <c r="M118" s="986"/>
      <c r="N118"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102.1344104122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14485</v>
      </c>
      <c r="N48" s="281">
        <f>K48*M48</f>
        <v>10139.5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10139.5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51"/>
    </row>
    <row r="77" spans="1:15" ht="15" thickBot="1">
      <c r="B77" s="842" t="s">
        <v>1037</v>
      </c>
      <c r="C77" s="843"/>
      <c r="D77" s="843"/>
      <c r="E77" s="843"/>
      <c r="F77" s="843"/>
      <c r="G77" s="843"/>
      <c r="H77" s="843"/>
      <c r="I77" s="843"/>
      <c r="J77" s="843"/>
      <c r="K77" s="843"/>
      <c r="L77" s="843"/>
      <c r="M77" s="844"/>
      <c r="N77" s="310">
        <f>SUM(N71:N76)</f>
        <v>2042.688208244</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12284.322618656201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2456.8645237312403</v>
      </c>
      <c r="M84" s="871"/>
      <c r="N84" s="57"/>
    </row>
    <row r="85" spans="1:14">
      <c r="B85" s="95" t="s">
        <v>1057</v>
      </c>
      <c r="C85" s="96"/>
      <c r="D85" s="96"/>
      <c r="E85" s="96"/>
      <c r="F85" s="96"/>
      <c r="G85" s="96"/>
      <c r="H85" s="96"/>
      <c r="I85" s="93"/>
      <c r="J85" s="94"/>
      <c r="K85" s="313">
        <v>0.05</v>
      </c>
      <c r="L85" s="870">
        <f>N79*K85</f>
        <v>614.21613093281007</v>
      </c>
      <c r="M85" s="871"/>
      <c r="N85" s="57"/>
    </row>
    <row r="86" spans="1:14" ht="15" thickBot="1">
      <c r="B86" s="97" t="s">
        <v>1058</v>
      </c>
      <c r="C86" s="98"/>
      <c r="D86" s="98"/>
      <c r="E86" s="98"/>
      <c r="F86" s="98"/>
      <c r="G86" s="98"/>
      <c r="H86" s="98"/>
      <c r="I86" s="99"/>
      <c r="J86" s="100"/>
      <c r="K86" s="314">
        <v>0.05</v>
      </c>
      <c r="L86" s="872">
        <f>N79*K86</f>
        <v>614.21613093281007</v>
      </c>
      <c r="M86" s="873"/>
      <c r="N86" s="57"/>
    </row>
    <row r="87" spans="1:14" ht="15" thickBot="1">
      <c r="B87" s="836" t="s">
        <v>1037</v>
      </c>
      <c r="C87" s="837"/>
      <c r="D87" s="837"/>
      <c r="E87" s="837"/>
      <c r="F87" s="837"/>
      <c r="G87" s="837"/>
      <c r="H87" s="837"/>
      <c r="I87" s="837"/>
      <c r="J87" s="837"/>
      <c r="K87" s="837"/>
      <c r="L87" s="837"/>
      <c r="M87" s="838"/>
      <c r="N87" s="58">
        <f>L84+L85+L86</f>
        <v>3685.2967855968609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58">
        <f>N79+N87</f>
        <v>15969.619404253062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510.67205206099999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48500</v>
      </c>
      <c r="N48" s="281">
        <f>K48*M48</f>
        <v>9700</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2200</v>
      </c>
      <c r="N49" s="281">
        <f>K49*M49</f>
        <v>2310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42" t="s">
        <v>1037</v>
      </c>
      <c r="C55" s="843"/>
      <c r="D55" s="843"/>
      <c r="E55" s="843"/>
      <c r="F55" s="843"/>
      <c r="G55" s="843"/>
      <c r="H55" s="843"/>
      <c r="I55" s="843"/>
      <c r="J55" s="843"/>
      <c r="K55" s="843"/>
      <c r="L55" s="843"/>
      <c r="M55" s="844"/>
      <c r="N55" s="110">
        <f>SUM(N48:N54)</f>
        <v>12010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5"/>
      <c r="M65" s="826"/>
      <c r="N65" s="133"/>
    </row>
    <row r="66" spans="1:15" ht="15" thickBot="1">
      <c r="B66" s="842" t="s">
        <v>1037</v>
      </c>
      <c r="C66" s="843"/>
      <c r="D66" s="843"/>
      <c r="E66" s="843"/>
      <c r="F66" s="843"/>
      <c r="G66" s="843"/>
      <c r="H66" s="843"/>
      <c r="I66" s="843"/>
      <c r="J66" s="843"/>
      <c r="K66" s="843"/>
      <c r="L66" s="843"/>
      <c r="M66" s="84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23"/>
      <c r="C76" s="824"/>
      <c r="D76" s="824"/>
      <c r="E76" s="824"/>
      <c r="F76" s="824"/>
      <c r="G76" s="824"/>
      <c r="H76" s="824"/>
      <c r="I76" s="132"/>
      <c r="J76" s="132"/>
      <c r="K76" s="132"/>
      <c r="L76" s="924"/>
      <c r="M76" s="924"/>
      <c r="N76" s="133"/>
    </row>
    <row r="77" spans="1:15" ht="15" thickBot="1">
      <c r="B77" s="842" t="s">
        <v>1037</v>
      </c>
      <c r="C77" s="843"/>
      <c r="D77" s="843"/>
      <c r="E77" s="843"/>
      <c r="F77" s="843"/>
      <c r="G77" s="843"/>
      <c r="H77" s="843"/>
      <c r="I77" s="843"/>
      <c r="J77" s="843"/>
      <c r="K77" s="843"/>
      <c r="L77" s="843"/>
      <c r="M77" s="844"/>
      <c r="N77" s="469">
        <f>SUM(N71:N76)</f>
        <v>10213.44104122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22734.113093280997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4546.8226186561997</v>
      </c>
      <c r="M84" s="871"/>
      <c r="N84" s="57"/>
    </row>
    <row r="85" spans="1:14">
      <c r="B85" s="95" t="s">
        <v>1057</v>
      </c>
      <c r="C85" s="96"/>
      <c r="D85" s="96"/>
      <c r="E85" s="96"/>
      <c r="F85" s="96"/>
      <c r="G85" s="96"/>
      <c r="H85" s="96"/>
      <c r="I85" s="93"/>
      <c r="J85" s="94"/>
      <c r="K85" s="313">
        <v>0.05</v>
      </c>
      <c r="L85" s="870">
        <f>N79*K85</f>
        <v>1136.7056546640499</v>
      </c>
      <c r="M85" s="871"/>
      <c r="N85" s="57"/>
    </row>
    <row r="86" spans="1:14" ht="15" thickBot="1">
      <c r="B86" s="97" t="s">
        <v>1058</v>
      </c>
      <c r="C86" s="98"/>
      <c r="D86" s="98"/>
      <c r="E86" s="98"/>
      <c r="F86" s="98"/>
      <c r="G86" s="98"/>
      <c r="H86" s="98"/>
      <c r="I86" s="99"/>
      <c r="J86" s="100"/>
      <c r="K86" s="314">
        <v>0.05</v>
      </c>
      <c r="L86" s="872">
        <f>N79*K86</f>
        <v>1136.7056546640499</v>
      </c>
      <c r="M86" s="873"/>
      <c r="N86" s="57"/>
    </row>
    <row r="87" spans="1:14" ht="15" thickBot="1">
      <c r="B87" s="836" t="s">
        <v>1037</v>
      </c>
      <c r="C87" s="837"/>
      <c r="D87" s="837"/>
      <c r="E87" s="837"/>
      <c r="F87" s="837"/>
      <c r="G87" s="837"/>
      <c r="H87" s="837"/>
      <c r="I87" s="837"/>
      <c r="J87" s="837"/>
      <c r="K87" s="837"/>
      <c r="L87" s="837"/>
      <c r="M87" s="838"/>
      <c r="N87" s="58">
        <f>L84+L85+L86</f>
        <v>6820.233927984299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29554.347021265297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8.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1500</v>
      </c>
      <c r="N36" s="281">
        <f>K36/M36</f>
        <v>32</v>
      </c>
    </row>
    <row r="37" spans="1:14">
      <c r="A37" s="119" t="s">
        <v>361</v>
      </c>
      <c r="B37" s="849" t="str">
        <f>VLOOKUP(A37,EQUIPOS!A7:D154,3,FALSE)</f>
        <v>Vehículo delineador</v>
      </c>
      <c r="C37" s="850"/>
      <c r="D37" s="850"/>
      <c r="E37" s="850"/>
      <c r="F37" s="850"/>
      <c r="G37" s="850"/>
      <c r="H37" s="851"/>
      <c r="I37" s="430"/>
      <c r="J37" s="431"/>
      <c r="K37" s="278">
        <f>VLOOKUP(A37,EQUIPOS!A7:D164,4,FALSE)</f>
        <v>135000</v>
      </c>
      <c r="L37" s="344"/>
      <c r="M37" s="345">
        <v>1500</v>
      </c>
      <c r="N37" s="281">
        <f>K37/M37</f>
        <v>90</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0.21278002169208332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122.21278002169208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5355</v>
      </c>
      <c r="N48" s="281">
        <f>K48*M48</f>
        <v>246.32999999999998</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77350</v>
      </c>
      <c r="N49" s="281">
        <f>K49*M49</f>
        <v>1082.9000000000001</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22000</v>
      </c>
      <c r="N50" s="281">
        <f>K50*M50</f>
        <v>9.4599999999999991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1338.69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21.278002169208332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1482.1807821909006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296.43615643818015</v>
      </c>
      <c r="M84" s="871"/>
      <c r="N84" s="57"/>
    </row>
    <row r="85" spans="1:14">
      <c r="B85" s="95" t="s">
        <v>1057</v>
      </c>
      <c r="C85" s="96"/>
      <c r="D85" s="96"/>
      <c r="E85" s="96"/>
      <c r="F85" s="96"/>
      <c r="G85" s="96"/>
      <c r="H85" s="96"/>
      <c r="I85" s="93"/>
      <c r="J85" s="94"/>
      <c r="K85" s="313">
        <v>0.05</v>
      </c>
      <c r="L85" s="870">
        <f>N79*K85</f>
        <v>74.109039109545037</v>
      </c>
      <c r="M85" s="871"/>
      <c r="N85" s="57"/>
    </row>
    <row r="86" spans="1:14" ht="15" thickBot="1">
      <c r="B86" s="97" t="s">
        <v>1058</v>
      </c>
      <c r="C86" s="98"/>
      <c r="D86" s="98"/>
      <c r="E86" s="98"/>
      <c r="F86" s="98"/>
      <c r="G86" s="98"/>
      <c r="H86" s="98"/>
      <c r="I86" s="99"/>
      <c r="J86" s="100"/>
      <c r="K86" s="314">
        <v>0.05</v>
      </c>
      <c r="L86" s="872">
        <f>N79*K86</f>
        <v>74.109039109545037</v>
      </c>
      <c r="M86" s="873"/>
      <c r="N86" s="57"/>
    </row>
    <row r="87" spans="1:14" ht="15" thickBot="1">
      <c r="B87" s="836" t="s">
        <v>1037</v>
      </c>
      <c r="C87" s="837"/>
      <c r="D87" s="837"/>
      <c r="E87" s="837"/>
      <c r="F87" s="837"/>
      <c r="G87" s="837"/>
      <c r="H87" s="837"/>
      <c r="I87" s="837"/>
      <c r="J87" s="837"/>
      <c r="K87" s="837"/>
      <c r="L87" s="837"/>
      <c r="M87" s="838"/>
      <c r="N87" s="58">
        <f>L84+L85+L86</f>
        <v>444.65423465727025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1926.8350168481709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1200</v>
      </c>
      <c r="N36" s="281">
        <f>K36/M36</f>
        <v>40</v>
      </c>
    </row>
    <row r="37" spans="1:14">
      <c r="A37" s="119" t="s">
        <v>201</v>
      </c>
      <c r="B37" s="849" t="str">
        <f>VLOOKUP(A37,EQUIPOS!A7:D154,3,FALSE)</f>
        <v>Equipo autopropulsado para pintura termoplástica</v>
      </c>
      <c r="C37" s="850"/>
      <c r="D37" s="850"/>
      <c r="E37" s="850"/>
      <c r="F37" s="850"/>
      <c r="G37" s="850"/>
      <c r="H37" s="851"/>
      <c r="I37" s="430"/>
      <c r="J37" s="431"/>
      <c r="K37" s="278">
        <f>VLOOKUP(A37,EQUIPOS!A7:D164,4,FALSE)</f>
        <v>132400</v>
      </c>
      <c r="L37" s="344"/>
      <c r="M37" s="345">
        <v>1200</v>
      </c>
      <c r="N37" s="281">
        <f>K37/M37</f>
        <v>110.33333333333333</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0.37236503796114584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150.70569837129446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5355</v>
      </c>
      <c r="N48" s="281">
        <f>K48*M48</f>
        <v>578.34</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8120</v>
      </c>
      <c r="N49" s="281">
        <f>K49*M49</f>
        <v>633.36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1211.7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37.236503796114583</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1399.6422021674091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279.92844043348185</v>
      </c>
      <c r="M84" s="871"/>
      <c r="N84" s="57"/>
    </row>
    <row r="85" spans="1:14">
      <c r="B85" s="95" t="s">
        <v>1057</v>
      </c>
      <c r="C85" s="96"/>
      <c r="D85" s="96"/>
      <c r="E85" s="96"/>
      <c r="F85" s="96"/>
      <c r="G85" s="96"/>
      <c r="H85" s="96"/>
      <c r="I85" s="93"/>
      <c r="J85" s="94"/>
      <c r="K85" s="313">
        <v>0.05</v>
      </c>
      <c r="L85" s="870">
        <f>N79*K85</f>
        <v>69.982110108370463</v>
      </c>
      <c r="M85" s="871"/>
      <c r="N85" s="57"/>
    </row>
    <row r="86" spans="1:14" ht="15" thickBot="1">
      <c r="B86" s="97" t="s">
        <v>1058</v>
      </c>
      <c r="C86" s="98"/>
      <c r="D86" s="98"/>
      <c r="E86" s="98"/>
      <c r="F86" s="98"/>
      <c r="G86" s="98"/>
      <c r="H86" s="98"/>
      <c r="I86" s="99"/>
      <c r="J86" s="100"/>
      <c r="K86" s="314">
        <v>0.05</v>
      </c>
      <c r="L86" s="872">
        <f>N79*K86</f>
        <v>69.982110108370463</v>
      </c>
      <c r="M86" s="873"/>
      <c r="N86" s="57"/>
    </row>
    <row r="87" spans="1:14" ht="15" thickBot="1">
      <c r="B87" s="836" t="s">
        <v>1037</v>
      </c>
      <c r="C87" s="837"/>
      <c r="D87" s="837"/>
      <c r="E87" s="837"/>
      <c r="F87" s="837"/>
      <c r="G87" s="837"/>
      <c r="H87" s="837"/>
      <c r="I87" s="837"/>
      <c r="J87" s="837"/>
      <c r="K87" s="837"/>
      <c r="L87" s="837"/>
      <c r="M87" s="838"/>
      <c r="N87" s="58">
        <f>L84+L85+L86</f>
        <v>419.89266065022281</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1819.5348628176318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199</v>
      </c>
      <c r="B36" s="849" t="str">
        <f>VLOOKUP(A36,EQUIPOS!A6:D154,3,FALSE)</f>
        <v xml:space="preserve">Equipo de pintura (Compresor), Presión máxima de trabajo 3300 psi.
</v>
      </c>
      <c r="C36" s="850"/>
      <c r="D36" s="850"/>
      <c r="E36" s="850"/>
      <c r="F36" s="850"/>
      <c r="G36" s="850"/>
      <c r="H36" s="851"/>
      <c r="I36" s="276"/>
      <c r="J36" s="277"/>
      <c r="K36" s="278">
        <f>VLOOKUP(A36,EQUIPOS!A6:D163,4,FALSE)</f>
        <v>19500</v>
      </c>
      <c r="L36" s="279"/>
      <c r="M36" s="345">
        <v>6.1</v>
      </c>
      <c r="N36" s="281">
        <f>K36/M36</f>
        <v>3196.7213114754099</v>
      </c>
    </row>
    <row r="37" spans="1:14">
      <c r="A37" s="119" t="s">
        <v>138</v>
      </c>
      <c r="B37" s="849" t="str">
        <f>VLOOKUP(A37,EQUIPOS!A7:D154,3,FALSE)</f>
        <v>Camioneta D-300</v>
      </c>
      <c r="C37" s="850"/>
      <c r="D37" s="850"/>
      <c r="E37" s="850"/>
      <c r="F37" s="850"/>
      <c r="G37" s="850"/>
      <c r="H37" s="851"/>
      <c r="I37" s="430"/>
      <c r="J37" s="431"/>
      <c r="K37" s="278">
        <f>VLOOKUP(A37,EQUIPOS!A7:D164,4,FALSE)</f>
        <v>48000</v>
      </c>
      <c r="L37" s="344"/>
      <c r="M37" s="345">
        <v>6.1</v>
      </c>
      <c r="N37" s="281">
        <f>K37/M37</f>
        <v>7868.8524590163943</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73.252138615307373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11138.825909107112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5355</v>
      </c>
      <c r="N48" s="281">
        <f>K48*M48</f>
        <v>2045.6100000000001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22000</v>
      </c>
      <c r="N49" s="281">
        <f>K49*M49</f>
        <v>1100</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77350</v>
      </c>
      <c r="N50" s="281">
        <f>K50*M50</f>
        <v>9282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12427.61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7325.2138615307376</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30891.64977063785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6178.3299541275701</v>
      </c>
      <c r="M84" s="871"/>
      <c r="N84" s="57"/>
    </row>
    <row r="85" spans="1:14">
      <c r="B85" s="95" t="s">
        <v>1057</v>
      </c>
      <c r="C85" s="96"/>
      <c r="D85" s="96"/>
      <c r="E85" s="96"/>
      <c r="F85" s="96"/>
      <c r="G85" s="96"/>
      <c r="H85" s="96"/>
      <c r="I85" s="93"/>
      <c r="J85" s="94"/>
      <c r="K85" s="313">
        <v>0.05</v>
      </c>
      <c r="L85" s="870">
        <f>N79*K85</f>
        <v>1544.5824885318925</v>
      </c>
      <c r="M85" s="871"/>
      <c r="N85" s="57"/>
    </row>
    <row r="86" spans="1:14" ht="15" thickBot="1">
      <c r="B86" s="97" t="s">
        <v>1058</v>
      </c>
      <c r="C86" s="98"/>
      <c r="D86" s="98"/>
      <c r="E86" s="98"/>
      <c r="F86" s="98"/>
      <c r="G86" s="98"/>
      <c r="H86" s="98"/>
      <c r="I86" s="99"/>
      <c r="J86" s="100"/>
      <c r="K86" s="314">
        <v>0.05</v>
      </c>
      <c r="L86" s="872">
        <f>N79*K86</f>
        <v>1544.5824885318925</v>
      </c>
      <c r="M86" s="873"/>
      <c r="N86" s="57"/>
    </row>
    <row r="87" spans="1:14" ht="15" thickBot="1">
      <c r="B87" s="836" t="s">
        <v>1037</v>
      </c>
      <c r="C87" s="837"/>
      <c r="D87" s="837"/>
      <c r="E87" s="837"/>
      <c r="F87" s="837"/>
      <c r="G87" s="837"/>
      <c r="H87" s="837"/>
      <c r="I87" s="837"/>
      <c r="J87" s="837"/>
      <c r="K87" s="837"/>
      <c r="L87" s="837"/>
      <c r="M87" s="838"/>
      <c r="N87" s="58">
        <f>L84+L85+L86</f>
        <v>9267.4949311913551</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40159.144701829209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6</v>
      </c>
      <c r="N36" s="281">
        <f>K36/M36</f>
        <v>8000</v>
      </c>
    </row>
    <row r="37" spans="1:14">
      <c r="A37" s="119" t="s">
        <v>1795</v>
      </c>
      <c r="B37" s="849" t="str">
        <f>VLOOKUP(A37,EQUIPOS!A7:D154,3,FALSE)</f>
        <v>Caldera para pintura termoplástica</v>
      </c>
      <c r="C37" s="850"/>
      <c r="D37" s="850"/>
      <c r="E37" s="850"/>
      <c r="F37" s="850"/>
      <c r="G37" s="850"/>
      <c r="H37" s="851"/>
      <c r="I37" s="430"/>
      <c r="J37" s="431"/>
      <c r="K37" s="278">
        <f>VLOOKUP(A37,EQUIPOS!A7:D164,4,FALSE)</f>
        <v>50922.8</v>
      </c>
      <c r="L37" s="344"/>
      <c r="M37" s="345">
        <v>6</v>
      </c>
      <c r="N37" s="281">
        <f>K37/M37</f>
        <v>8487.1333333333332</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85.112008676833327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16572.245342010166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5355</v>
      </c>
      <c r="N48" s="281">
        <f>K48*M48</f>
        <v>4819.5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8120</v>
      </c>
      <c r="N49" s="281">
        <f>K49*M49</f>
        <v>5278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10097.5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8511.200867683332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35180.946209693502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7036.1892419387004</v>
      </c>
      <c r="M84" s="871"/>
      <c r="N84" s="57"/>
    </row>
    <row r="85" spans="1:14">
      <c r="B85" s="95" t="s">
        <v>1057</v>
      </c>
      <c r="C85" s="96"/>
      <c r="D85" s="96"/>
      <c r="E85" s="96"/>
      <c r="F85" s="96"/>
      <c r="G85" s="96"/>
      <c r="H85" s="96"/>
      <c r="I85" s="93"/>
      <c r="J85" s="94"/>
      <c r="K85" s="313">
        <v>0.05</v>
      </c>
      <c r="L85" s="870">
        <f>N79*K85</f>
        <v>1759.0473104846751</v>
      </c>
      <c r="M85" s="871"/>
      <c r="N85" s="57"/>
    </row>
    <row r="86" spans="1:14" ht="15" thickBot="1">
      <c r="B86" s="97" t="s">
        <v>1058</v>
      </c>
      <c r="C86" s="98"/>
      <c r="D86" s="98"/>
      <c r="E86" s="98"/>
      <c r="F86" s="98"/>
      <c r="G86" s="98"/>
      <c r="H86" s="98"/>
      <c r="I86" s="99"/>
      <c r="J86" s="100"/>
      <c r="K86" s="314">
        <v>0.05</v>
      </c>
      <c r="L86" s="872">
        <f>N79*K86</f>
        <v>1759.0473104846751</v>
      </c>
      <c r="M86" s="873"/>
      <c r="N86" s="57"/>
    </row>
    <row r="87" spans="1:14" ht="15" thickBot="1">
      <c r="B87" s="836" t="s">
        <v>1037</v>
      </c>
      <c r="C87" s="837"/>
      <c r="D87" s="837"/>
      <c r="E87" s="837"/>
      <c r="F87" s="837"/>
      <c r="G87" s="837"/>
      <c r="H87" s="837"/>
      <c r="I87" s="837"/>
      <c r="J87" s="837"/>
      <c r="K87" s="837"/>
      <c r="L87" s="837"/>
      <c r="M87" s="838"/>
      <c r="N87" s="58">
        <f>L84+L85+L86</f>
        <v>10554.283862908051</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45735.230072601553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250</v>
      </c>
      <c r="N36" s="281">
        <f>K36/M36</f>
        <v>192</v>
      </c>
    </row>
    <row r="37" spans="1:14">
      <c r="A37" s="119" t="s">
        <v>251</v>
      </c>
      <c r="B37" s="849" t="str">
        <f>VLOOKUP(A37,EQUIPOS!A7:D154,3,FALSE)</f>
        <v>Maquina térmica pegatachas</v>
      </c>
      <c r="C37" s="850"/>
      <c r="D37" s="850"/>
      <c r="E37" s="850"/>
      <c r="F37" s="850"/>
      <c r="G37" s="850"/>
      <c r="H37" s="851"/>
      <c r="I37" s="430"/>
      <c r="J37" s="431"/>
      <c r="K37" s="278">
        <f>VLOOKUP(A37,EQUIPOS!A7:D164,4,FALSE)</f>
        <v>32666.799999999999</v>
      </c>
      <c r="L37" s="344"/>
      <c r="M37" s="345">
        <v>250</v>
      </c>
      <c r="N37" s="281">
        <f>K37/M37</f>
        <v>130.66720000000001</v>
      </c>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1.0213441041219999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323.688544104122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8120</v>
      </c>
      <c r="N48" s="281">
        <f>K48*M48</f>
        <v>649.6</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4069</v>
      </c>
      <c r="N49" s="281">
        <f>K49*M49</f>
        <v>4069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4718.6000000000004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102.1344104122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5144.4229545163225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1028.8845909032646</v>
      </c>
      <c r="M84" s="871"/>
      <c r="N84" s="57"/>
    </row>
    <row r="85" spans="1:14">
      <c r="B85" s="95" t="s">
        <v>1057</v>
      </c>
      <c r="C85" s="96"/>
      <c r="D85" s="96"/>
      <c r="E85" s="96"/>
      <c r="F85" s="96"/>
      <c r="G85" s="96"/>
      <c r="H85" s="96"/>
      <c r="I85" s="93"/>
      <c r="J85" s="94"/>
      <c r="K85" s="313">
        <v>0.05</v>
      </c>
      <c r="L85" s="870">
        <f>N79*K85</f>
        <v>257.22114772581614</v>
      </c>
      <c r="M85" s="871"/>
      <c r="N85" s="57"/>
    </row>
    <row r="86" spans="1:14" ht="15" thickBot="1">
      <c r="B86" s="97" t="s">
        <v>1058</v>
      </c>
      <c r="C86" s="98"/>
      <c r="D86" s="98"/>
      <c r="E86" s="98"/>
      <c r="F86" s="98"/>
      <c r="G86" s="98"/>
      <c r="H86" s="98"/>
      <c r="I86" s="99"/>
      <c r="J86" s="100"/>
      <c r="K86" s="314">
        <v>0.05</v>
      </c>
      <c r="L86" s="872">
        <f>N79*K86</f>
        <v>257.22114772581614</v>
      </c>
      <c r="M86" s="873"/>
      <c r="N86" s="57"/>
    </row>
    <row r="87" spans="1:14" ht="15" thickBot="1">
      <c r="B87" s="836" t="s">
        <v>1037</v>
      </c>
      <c r="C87" s="837"/>
      <c r="D87" s="837"/>
      <c r="E87" s="837"/>
      <c r="F87" s="837"/>
      <c r="G87" s="837"/>
      <c r="H87" s="837"/>
      <c r="I87" s="837"/>
      <c r="J87" s="837"/>
      <c r="K87" s="837"/>
      <c r="L87" s="837"/>
      <c r="M87" s="838"/>
      <c r="N87" s="58">
        <f>L84+L85+L86</f>
        <v>1543.3268863548967</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6687.749840871219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3.75</v>
      </c>
      <c r="N36" s="281">
        <f>K36/M36</f>
        <v>12800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85.112008676833327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12885.112008676833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142800</v>
      </c>
      <c r="N48" s="281">
        <f>K48*M48</f>
        <v>142800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297202</v>
      </c>
      <c r="N49" s="281">
        <f>K49*M49</f>
        <v>297202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436300</v>
      </c>
      <c r="N50" s="281">
        <f>K50*M50</f>
        <v>13089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453091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8511.200867683332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474487.31287636014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94897.462575272031</v>
      </c>
      <c r="M84" s="871"/>
      <c r="N84" s="57"/>
    </row>
    <row r="85" spans="1:14">
      <c r="B85" s="95" t="s">
        <v>1057</v>
      </c>
      <c r="C85" s="96"/>
      <c r="D85" s="96"/>
      <c r="E85" s="96"/>
      <c r="F85" s="96"/>
      <c r="G85" s="96"/>
      <c r="H85" s="96"/>
      <c r="I85" s="93"/>
      <c r="J85" s="94"/>
      <c r="K85" s="313">
        <v>0.05</v>
      </c>
      <c r="L85" s="870">
        <f>N79*K85</f>
        <v>23724.365643818008</v>
      </c>
      <c r="M85" s="871"/>
      <c r="N85" s="57"/>
    </row>
    <row r="86" spans="1:14" ht="15" thickBot="1">
      <c r="B86" s="97" t="s">
        <v>1058</v>
      </c>
      <c r="C86" s="98"/>
      <c r="D86" s="98"/>
      <c r="E86" s="98"/>
      <c r="F86" s="98"/>
      <c r="G86" s="98"/>
      <c r="H86" s="98"/>
      <c r="I86" s="99"/>
      <c r="J86" s="100"/>
      <c r="K86" s="314">
        <v>0.05</v>
      </c>
      <c r="L86" s="872">
        <f>N79*K86</f>
        <v>23724.365643818008</v>
      </c>
      <c r="M86" s="873"/>
      <c r="N86" s="57"/>
    </row>
    <row r="87" spans="1:14" ht="15" thickBot="1">
      <c r="B87" s="836" t="s">
        <v>1037</v>
      </c>
      <c r="C87" s="837"/>
      <c r="D87" s="837"/>
      <c r="E87" s="837"/>
      <c r="F87" s="837"/>
      <c r="G87" s="837"/>
      <c r="H87" s="837"/>
      <c r="I87" s="837"/>
      <c r="J87" s="837"/>
      <c r="K87" s="837"/>
      <c r="L87" s="837"/>
      <c r="M87" s="838"/>
      <c r="N87" s="58">
        <f>L84+L85+L86</f>
        <v>142346.19386290805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616833.5067392682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8.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3.75</v>
      </c>
      <c r="N36" s="281">
        <f>K36/M36</f>
        <v>12800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85.112008676833327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12885.112008676833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142800</v>
      </c>
      <c r="N48" s="281">
        <f>K48*M48</f>
        <v>142800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324215</v>
      </c>
      <c r="N49" s="281">
        <f>K49*M49</f>
        <v>324215</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436300</v>
      </c>
      <c r="N50" s="281">
        <f>K50*M50</f>
        <v>13089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480104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8511.200867683332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501500.31287636014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100300.06257527204</v>
      </c>
      <c r="M84" s="871"/>
      <c r="N84" s="57"/>
    </row>
    <row r="85" spans="1:14">
      <c r="B85" s="95" t="s">
        <v>1057</v>
      </c>
      <c r="C85" s="96"/>
      <c r="D85" s="96"/>
      <c r="E85" s="96"/>
      <c r="F85" s="96"/>
      <c r="G85" s="96"/>
      <c r="H85" s="96"/>
      <c r="I85" s="93"/>
      <c r="J85" s="94"/>
      <c r="K85" s="313">
        <v>0.05</v>
      </c>
      <c r="L85" s="870">
        <f>N79*K85</f>
        <v>25075.015643818009</v>
      </c>
      <c r="M85" s="871"/>
      <c r="N85" s="57"/>
    </row>
    <row r="86" spans="1:14" ht="15" thickBot="1">
      <c r="B86" s="97" t="s">
        <v>1058</v>
      </c>
      <c r="C86" s="98"/>
      <c r="D86" s="98"/>
      <c r="E86" s="98"/>
      <c r="F86" s="98"/>
      <c r="G86" s="98"/>
      <c r="H86" s="98"/>
      <c r="I86" s="99"/>
      <c r="J86" s="100"/>
      <c r="K86" s="314">
        <v>0.05</v>
      </c>
      <c r="L86" s="872">
        <f>N79*K86</f>
        <v>25075.015643818009</v>
      </c>
      <c r="M86" s="873"/>
      <c r="N86" s="57"/>
    </row>
    <row r="87" spans="1:14" ht="15" thickBot="1">
      <c r="B87" s="836" t="s">
        <v>1037</v>
      </c>
      <c r="C87" s="837"/>
      <c r="D87" s="837"/>
      <c r="E87" s="837"/>
      <c r="F87" s="837"/>
      <c r="G87" s="837"/>
      <c r="H87" s="837"/>
      <c r="I87" s="837"/>
      <c r="J87" s="837"/>
      <c r="K87" s="837"/>
      <c r="L87" s="837"/>
      <c r="M87" s="838"/>
      <c r="N87" s="58">
        <f>L84+L85+L86</f>
        <v>150450.09386290805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651950.40673926822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3</v>
      </c>
      <c r="N36" s="281">
        <f>K36/M36</f>
        <v>16000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42.55600433841667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16042.556004338418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333200</v>
      </c>
      <c r="N48" s="281">
        <f>K48*M48</f>
        <v>333200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436300</v>
      </c>
      <c r="N49" s="281">
        <f>K49*M49</f>
        <v>26178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359378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4255.6004338416669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379676.15643818007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75935.231287636023</v>
      </c>
      <c r="M84" s="871"/>
      <c r="N84" s="57"/>
    </row>
    <row r="85" spans="1:14">
      <c r="B85" s="95" t="s">
        <v>1057</v>
      </c>
      <c r="C85" s="96"/>
      <c r="D85" s="96"/>
      <c r="E85" s="96"/>
      <c r="F85" s="96"/>
      <c r="G85" s="96"/>
      <c r="H85" s="96"/>
      <c r="I85" s="93"/>
      <c r="J85" s="94"/>
      <c r="K85" s="313">
        <v>0.05</v>
      </c>
      <c r="L85" s="870">
        <f>N79*K85</f>
        <v>18983.807821909006</v>
      </c>
      <c r="M85" s="871"/>
      <c r="N85" s="57"/>
    </row>
    <row r="86" spans="1:14" ht="15" thickBot="1">
      <c r="B86" s="97" t="s">
        <v>1058</v>
      </c>
      <c r="C86" s="98"/>
      <c r="D86" s="98"/>
      <c r="E86" s="98"/>
      <c r="F86" s="98"/>
      <c r="G86" s="98"/>
      <c r="H86" s="98"/>
      <c r="I86" s="99"/>
      <c r="J86" s="100"/>
      <c r="K86" s="314">
        <v>0.05</v>
      </c>
      <c r="L86" s="872">
        <f>N79*K86</f>
        <v>18983.807821909006</v>
      </c>
      <c r="M86" s="873"/>
      <c r="N86" s="57"/>
    </row>
    <row r="87" spans="1:14" ht="15" thickBot="1">
      <c r="B87" s="836" t="s">
        <v>1037</v>
      </c>
      <c r="C87" s="837"/>
      <c r="D87" s="837"/>
      <c r="E87" s="837"/>
      <c r="F87" s="837"/>
      <c r="G87" s="837"/>
      <c r="H87" s="837"/>
      <c r="I87" s="837"/>
      <c r="J87" s="837"/>
      <c r="K87" s="837"/>
      <c r="L87" s="837"/>
      <c r="M87" s="838"/>
      <c r="N87" s="58">
        <f>L84+L85+L86</f>
        <v>113902.84693145404</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493579.0033696341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135</v>
      </c>
      <c r="B36" s="849" t="str">
        <f>VLOOKUP(A36,EQUIPOS!A6:D154,3,FALSE)</f>
        <v>Camión 350</v>
      </c>
      <c r="C36" s="850"/>
      <c r="D36" s="850"/>
      <c r="E36" s="850"/>
      <c r="F36" s="850"/>
      <c r="G36" s="850"/>
      <c r="H36" s="851"/>
      <c r="I36" s="276"/>
      <c r="J36" s="277"/>
      <c r="K36" s="278">
        <f>VLOOKUP(A36,EQUIPOS!A6:D163,4,FALSE)</f>
        <v>54000</v>
      </c>
      <c r="L36" s="279"/>
      <c r="M36" s="345">
        <v>6.25</v>
      </c>
      <c r="N36" s="281">
        <f>K36/M36</f>
        <v>8640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306.40323123659999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8946.4032312365998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130900</v>
      </c>
      <c r="N48" s="281">
        <f>K48*M48</f>
        <v>32725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391748</v>
      </c>
      <c r="N49" s="281">
        <f>K49*M49</f>
        <v>94854.237288135599</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127579.2372881356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6128.0646247320001</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142653.7051441042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28530.741028820841</v>
      </c>
      <c r="M84" s="871"/>
      <c r="N84" s="57"/>
    </row>
    <row r="85" spans="1:14">
      <c r="B85" s="95" t="s">
        <v>1057</v>
      </c>
      <c r="C85" s="96"/>
      <c r="D85" s="96"/>
      <c r="E85" s="96"/>
      <c r="F85" s="96"/>
      <c r="G85" s="96"/>
      <c r="H85" s="96"/>
      <c r="I85" s="93"/>
      <c r="J85" s="94"/>
      <c r="K85" s="313">
        <v>0.05</v>
      </c>
      <c r="L85" s="870">
        <f>N79*K85</f>
        <v>7132.6852572052103</v>
      </c>
      <c r="M85" s="871"/>
      <c r="N85" s="57"/>
    </row>
    <row r="86" spans="1:14" ht="15" thickBot="1">
      <c r="B86" s="97" t="s">
        <v>1058</v>
      </c>
      <c r="C86" s="98"/>
      <c r="D86" s="98"/>
      <c r="E86" s="98"/>
      <c r="F86" s="98"/>
      <c r="G86" s="98"/>
      <c r="H86" s="98"/>
      <c r="I86" s="99"/>
      <c r="J86" s="100"/>
      <c r="K86" s="314">
        <v>0.05</v>
      </c>
      <c r="L86" s="872">
        <f>N79*K86</f>
        <v>7132.6852572052103</v>
      </c>
      <c r="M86" s="873"/>
      <c r="N86" s="57"/>
    </row>
    <row r="87" spans="1:14" ht="15" thickBot="1">
      <c r="B87" s="836" t="s">
        <v>1037</v>
      </c>
      <c r="C87" s="837"/>
      <c r="D87" s="837"/>
      <c r="E87" s="837"/>
      <c r="F87" s="837"/>
      <c r="G87" s="837"/>
      <c r="H87" s="837"/>
      <c r="I87" s="837"/>
      <c r="J87" s="837"/>
      <c r="K87" s="837"/>
      <c r="L87" s="837"/>
      <c r="M87" s="838"/>
      <c r="N87" s="58">
        <f>L84+L85+L86</f>
        <v>42796.111543231258</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185449.81668733546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34.044803470733335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75000</v>
      </c>
      <c r="N48" s="281">
        <f>K48*M48</f>
        <v>75000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75000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3404.4803470733332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78438.525150544068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15687.705030108815</v>
      </c>
      <c r="M84" s="871"/>
      <c r="N84" s="57"/>
    </row>
    <row r="85" spans="1:14">
      <c r="B85" s="95" t="s">
        <v>1057</v>
      </c>
      <c r="C85" s="96"/>
      <c r="D85" s="96"/>
      <c r="E85" s="96"/>
      <c r="F85" s="96"/>
      <c r="G85" s="96"/>
      <c r="H85" s="96"/>
      <c r="I85" s="93"/>
      <c r="J85" s="94"/>
      <c r="K85" s="313">
        <v>0.05</v>
      </c>
      <c r="L85" s="870">
        <f>N79*K85</f>
        <v>3921.9262575272037</v>
      </c>
      <c r="M85" s="871"/>
      <c r="N85" s="57"/>
    </row>
    <row r="86" spans="1:14" ht="15" thickBot="1">
      <c r="B86" s="97" t="s">
        <v>1058</v>
      </c>
      <c r="C86" s="98"/>
      <c r="D86" s="98"/>
      <c r="E86" s="98"/>
      <c r="F86" s="98"/>
      <c r="G86" s="98"/>
      <c r="H86" s="98"/>
      <c r="I86" s="99"/>
      <c r="J86" s="100"/>
      <c r="K86" s="314">
        <v>0.05</v>
      </c>
      <c r="L86" s="872">
        <f>N79*K86</f>
        <v>3921.9262575272037</v>
      </c>
      <c r="M86" s="873"/>
      <c r="N86" s="57"/>
    </row>
    <row r="87" spans="1:14" ht="15" thickBot="1">
      <c r="B87" s="836" t="s">
        <v>1037</v>
      </c>
      <c r="C87" s="837"/>
      <c r="D87" s="837"/>
      <c r="E87" s="837"/>
      <c r="F87" s="837"/>
      <c r="G87" s="837"/>
      <c r="H87" s="837"/>
      <c r="I87" s="837"/>
      <c r="J87" s="837"/>
      <c r="K87" s="837"/>
      <c r="L87" s="837"/>
      <c r="M87" s="838"/>
      <c r="N87" s="58">
        <f>L84+L85+L86</f>
        <v>23531.557545163221</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101970.08269570729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35.218762211103453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68000</v>
      </c>
      <c r="N48" s="281">
        <f>K48*M48</f>
        <v>68000</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68000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3521.8762211103449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71557.094983321454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14311.418996664292</v>
      </c>
      <c r="M84" s="871"/>
      <c r="N84" s="57"/>
    </row>
    <row r="85" spans="1:14">
      <c r="B85" s="95" t="s">
        <v>1057</v>
      </c>
      <c r="C85" s="96"/>
      <c r="D85" s="96"/>
      <c r="E85" s="96"/>
      <c r="F85" s="96"/>
      <c r="G85" s="96"/>
      <c r="H85" s="96"/>
      <c r="I85" s="93"/>
      <c r="J85" s="94"/>
      <c r="K85" s="313">
        <v>0.05</v>
      </c>
      <c r="L85" s="870">
        <f>N79*K85</f>
        <v>3577.8547491660729</v>
      </c>
      <c r="M85" s="871"/>
      <c r="N85" s="57"/>
    </row>
    <row r="86" spans="1:14" ht="15" thickBot="1">
      <c r="B86" s="97" t="s">
        <v>1058</v>
      </c>
      <c r="C86" s="98"/>
      <c r="D86" s="98"/>
      <c r="E86" s="98"/>
      <c r="F86" s="98"/>
      <c r="G86" s="98"/>
      <c r="H86" s="98"/>
      <c r="I86" s="99"/>
      <c r="J86" s="100"/>
      <c r="K86" s="314">
        <v>0.05</v>
      </c>
      <c r="L86" s="872">
        <f>N79*K86</f>
        <v>3577.8547491660729</v>
      </c>
      <c r="M86" s="873"/>
      <c r="N86" s="57"/>
    </row>
    <row r="87" spans="1:14" ht="15" thickBot="1">
      <c r="B87" s="836" t="s">
        <v>1037</v>
      </c>
      <c r="C87" s="837"/>
      <c r="D87" s="837"/>
      <c r="E87" s="837"/>
      <c r="F87" s="837"/>
      <c r="G87" s="837"/>
      <c r="H87" s="837"/>
      <c r="I87" s="837"/>
      <c r="J87" s="837"/>
      <c r="K87" s="837"/>
      <c r="L87" s="837"/>
      <c r="M87" s="838"/>
      <c r="N87" s="58">
        <f>L84+L85+L86</f>
        <v>21467.128494996436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93024.223478317886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35.218762211103453</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27370</v>
      </c>
      <c r="N48" s="281">
        <f>K48*M48</f>
        <v>27370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27370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3521.8762211103449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30927.094983321451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6185.4189966642907</v>
      </c>
      <c r="M84" s="871"/>
      <c r="N84" s="57"/>
    </row>
    <row r="85" spans="1:14">
      <c r="B85" s="95" t="s">
        <v>1057</v>
      </c>
      <c r="C85" s="96"/>
      <c r="D85" s="96"/>
      <c r="E85" s="96"/>
      <c r="F85" s="96"/>
      <c r="G85" s="96"/>
      <c r="H85" s="96"/>
      <c r="I85" s="93"/>
      <c r="J85" s="94"/>
      <c r="K85" s="313">
        <v>0.05</v>
      </c>
      <c r="L85" s="870">
        <f>N79*K85</f>
        <v>1546.3547491660727</v>
      </c>
      <c r="M85" s="871"/>
      <c r="N85" s="57"/>
    </row>
    <row r="86" spans="1:14" ht="15" thickBot="1">
      <c r="B86" s="97" t="s">
        <v>1058</v>
      </c>
      <c r="C86" s="98"/>
      <c r="D86" s="98"/>
      <c r="E86" s="98"/>
      <c r="F86" s="98"/>
      <c r="G86" s="98"/>
      <c r="H86" s="98"/>
      <c r="I86" s="99"/>
      <c r="J86" s="100"/>
      <c r="K86" s="314">
        <v>0.05</v>
      </c>
      <c r="L86" s="872">
        <f>N79*K86</f>
        <v>1546.3547491660727</v>
      </c>
      <c r="M86" s="873"/>
      <c r="N86" s="57"/>
    </row>
    <row r="87" spans="1:14" ht="15" thickBot="1">
      <c r="B87" s="836" t="s">
        <v>1037</v>
      </c>
      <c r="C87" s="837"/>
      <c r="D87" s="837"/>
      <c r="E87" s="837"/>
      <c r="F87" s="837"/>
      <c r="G87" s="837"/>
      <c r="H87" s="837"/>
      <c r="I87" s="837"/>
      <c r="J87" s="837"/>
      <c r="K87" s="837"/>
      <c r="L87" s="837"/>
      <c r="M87" s="838"/>
      <c r="N87" s="58">
        <f>L84+L85+L86</f>
        <v>9278.1284949964356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40205.223478317886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363</v>
      </c>
      <c r="B36" s="849" t="str">
        <f>VLOOKUP(A36,EQUIPOS!A6:D154,3,FALSE)</f>
        <v>Vibrador de concreto, Motor de 3 hp a 18.000 rpm Mangueras de 4 mt</v>
      </c>
      <c r="C36" s="850"/>
      <c r="D36" s="850"/>
      <c r="E36" s="850"/>
      <c r="F36" s="850"/>
      <c r="G36" s="850"/>
      <c r="H36" s="851"/>
      <c r="I36" s="276"/>
      <c r="J36" s="277"/>
      <c r="K36" s="278">
        <f>VLOOKUP(A36,EQUIPOS!A6:D163,4,FALSE)</f>
        <v>5000</v>
      </c>
      <c r="L36" s="279"/>
      <c r="M36" s="345">
        <v>1.25</v>
      </c>
      <c r="N36" s="281">
        <f>K36/M36</f>
        <v>4000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0.02</v>
      </c>
      <c r="N41" s="353">
        <f>N77*M41</f>
        <v>510.67205206099999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4510.6720520609997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3308</v>
      </c>
      <c r="N48" s="281">
        <f>K48*M48</f>
        <v>31756.799999999999</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454000</v>
      </c>
      <c r="N49" s="281">
        <f>K49*M49</f>
        <v>54480</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24100</v>
      </c>
      <c r="N50" s="281">
        <f>K50*M50</f>
        <v>12050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98286.8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25533.60260305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128331.07465511101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25666.214931022201</v>
      </c>
      <c r="M84" s="871"/>
      <c r="N84" s="57"/>
    </row>
    <row r="85" spans="1:14">
      <c r="B85" s="95" t="s">
        <v>1057</v>
      </c>
      <c r="C85" s="96"/>
      <c r="D85" s="96"/>
      <c r="E85" s="96"/>
      <c r="F85" s="96"/>
      <c r="G85" s="96"/>
      <c r="H85" s="96"/>
      <c r="I85" s="93"/>
      <c r="J85" s="94"/>
      <c r="K85" s="313">
        <v>0.05</v>
      </c>
      <c r="L85" s="870">
        <f>N79*K85</f>
        <v>6416.5537327555503</v>
      </c>
      <c r="M85" s="871"/>
      <c r="N85" s="57"/>
    </row>
    <row r="86" spans="1:14" ht="15" thickBot="1">
      <c r="B86" s="97" t="s">
        <v>1058</v>
      </c>
      <c r="C86" s="98"/>
      <c r="D86" s="98"/>
      <c r="E86" s="98"/>
      <c r="F86" s="98"/>
      <c r="G86" s="98"/>
      <c r="H86" s="98"/>
      <c r="I86" s="99"/>
      <c r="J86" s="100"/>
      <c r="K86" s="314">
        <v>0.05</v>
      </c>
      <c r="L86" s="872">
        <f>N79*K86</f>
        <v>6416.5537327555503</v>
      </c>
      <c r="M86" s="873"/>
      <c r="N86" s="57"/>
    </row>
    <row r="87" spans="1:14" ht="15" thickBot="1">
      <c r="B87" s="836" t="s">
        <v>1037</v>
      </c>
      <c r="C87" s="837"/>
      <c r="D87" s="837"/>
      <c r="E87" s="837"/>
      <c r="F87" s="837"/>
      <c r="G87" s="837"/>
      <c r="H87" s="837"/>
      <c r="I87" s="837"/>
      <c r="J87" s="837"/>
      <c r="K87" s="837"/>
      <c r="L87" s="837"/>
      <c r="M87" s="838"/>
      <c r="N87" s="58">
        <f>L84+L85+L86</f>
        <v>38499.322396533302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166830.39705164431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7.2953150294428575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10000</v>
      </c>
      <c r="N48" s="281">
        <f>K48*M48</f>
        <v>10000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10000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729.53150294428576</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10736.82681797373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2147.3653635947462</v>
      </c>
      <c r="M84" s="871"/>
      <c r="N84" s="57"/>
    </row>
    <row r="85" spans="1:14">
      <c r="B85" s="95" t="s">
        <v>1057</v>
      </c>
      <c r="C85" s="96"/>
      <c r="D85" s="96"/>
      <c r="E85" s="96"/>
      <c r="F85" s="96"/>
      <c r="G85" s="96"/>
      <c r="H85" s="96"/>
      <c r="I85" s="93"/>
      <c r="J85" s="94"/>
      <c r="K85" s="313">
        <v>0.05</v>
      </c>
      <c r="L85" s="870">
        <f>N79*K85</f>
        <v>536.84134089868655</v>
      </c>
      <c r="M85" s="871"/>
      <c r="N85" s="57"/>
    </row>
    <row r="86" spans="1:14" ht="15" thickBot="1">
      <c r="B86" s="97" t="s">
        <v>1058</v>
      </c>
      <c r="C86" s="98"/>
      <c r="D86" s="98"/>
      <c r="E86" s="98"/>
      <c r="F86" s="98"/>
      <c r="G86" s="98"/>
      <c r="H86" s="98"/>
      <c r="I86" s="99"/>
      <c r="J86" s="100"/>
      <c r="K86" s="314">
        <v>0.05</v>
      </c>
      <c r="L86" s="872">
        <f>N79*K86</f>
        <v>536.84134089868655</v>
      </c>
      <c r="M86" s="873"/>
      <c r="N86" s="57"/>
    </row>
    <row r="87" spans="1:14" ht="15" thickBot="1">
      <c r="B87" s="836" t="s">
        <v>1037</v>
      </c>
      <c r="C87" s="837"/>
      <c r="D87" s="837"/>
      <c r="E87" s="837"/>
      <c r="F87" s="837"/>
      <c r="G87" s="837"/>
      <c r="H87" s="837"/>
      <c r="I87" s="837"/>
      <c r="J87" s="837"/>
      <c r="K87" s="837"/>
      <c r="L87" s="837"/>
      <c r="M87" s="838"/>
      <c r="N87" s="58">
        <f>L84+L85+L86</f>
        <v>3221.0480453921195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13957.874863365849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25"/>
      <c r="C1" s="937"/>
      <c r="D1" s="938"/>
      <c r="E1" s="938"/>
      <c r="F1" s="938"/>
      <c r="G1" s="938"/>
      <c r="H1" s="938"/>
      <c r="I1" s="938"/>
      <c r="J1" s="939"/>
      <c r="K1" s="940" t="s">
        <v>1017</v>
      </c>
      <c r="L1" s="942" t="s">
        <v>2304</v>
      </c>
      <c r="M1" s="943"/>
      <c r="N1" s="944"/>
    </row>
    <row r="2" spans="2:14" ht="24.75" customHeight="1">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160</v>
      </c>
      <c r="N36" s="281">
        <f>K36/M36</f>
        <v>300</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19.1502019522875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319.15020195228749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28500</v>
      </c>
      <c r="N48" s="281">
        <f>K48*M48</f>
        <v>28500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436300</v>
      </c>
      <c r="N49" s="281">
        <f>K49*M49</f>
        <v>13089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41589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1915.0201952287498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43823.170397181035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8764.6340794362077</v>
      </c>
      <c r="M84" s="871"/>
      <c r="N84" s="57"/>
    </row>
    <row r="85" spans="1:14">
      <c r="B85" s="95" t="s">
        <v>1057</v>
      </c>
      <c r="C85" s="96"/>
      <c r="D85" s="96"/>
      <c r="E85" s="96"/>
      <c r="F85" s="96"/>
      <c r="G85" s="96"/>
      <c r="H85" s="96"/>
      <c r="I85" s="93"/>
      <c r="J85" s="94"/>
      <c r="K85" s="313">
        <v>0.05</v>
      </c>
      <c r="L85" s="870">
        <f>N79*K85</f>
        <v>2191.1585198590519</v>
      </c>
      <c r="M85" s="871"/>
      <c r="N85" s="57"/>
    </row>
    <row r="86" spans="1:14" ht="15" thickBot="1">
      <c r="B86" s="97" t="s">
        <v>1058</v>
      </c>
      <c r="C86" s="98"/>
      <c r="D86" s="98"/>
      <c r="E86" s="98"/>
      <c r="F86" s="98"/>
      <c r="G86" s="98"/>
      <c r="H86" s="98"/>
      <c r="I86" s="99"/>
      <c r="J86" s="100"/>
      <c r="K86" s="314">
        <v>0.05</v>
      </c>
      <c r="L86" s="872">
        <f>N79*K86</f>
        <v>2191.1585198590519</v>
      </c>
      <c r="M86" s="873"/>
      <c r="N86" s="57"/>
    </row>
    <row r="87" spans="1:14" ht="15" thickBot="1">
      <c r="B87" s="836" t="s">
        <v>1037</v>
      </c>
      <c r="C87" s="837"/>
      <c r="D87" s="837"/>
      <c r="E87" s="837"/>
      <c r="F87" s="837"/>
      <c r="G87" s="837"/>
      <c r="H87" s="837"/>
      <c r="I87" s="837"/>
      <c r="J87" s="837"/>
      <c r="K87" s="837"/>
      <c r="L87" s="837"/>
      <c r="M87" s="838"/>
      <c r="N87" s="58">
        <f>L84+L85+L86</f>
        <v>13146.95111915431</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56970.121516335348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68.08960694146667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6500</v>
      </c>
      <c r="N48" s="281">
        <f>K48*M48</f>
        <v>260</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8700</v>
      </c>
      <c r="N49" s="281">
        <f>K49*M49</f>
        <v>3480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300</v>
      </c>
      <c r="N50" s="281">
        <f>K50*M50</f>
        <v>900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4640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680.89606941466661</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5388.9856763561329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1077.7971352712266</v>
      </c>
      <c r="M84" s="871"/>
      <c r="N84" s="57"/>
    </row>
    <row r="85" spans="1:14">
      <c r="B85" s="95" t="s">
        <v>1057</v>
      </c>
      <c r="C85" s="96"/>
      <c r="D85" s="96"/>
      <c r="E85" s="96"/>
      <c r="F85" s="96"/>
      <c r="G85" s="96"/>
      <c r="H85" s="96"/>
      <c r="I85" s="93"/>
      <c r="J85" s="94"/>
      <c r="K85" s="313">
        <v>0.05</v>
      </c>
      <c r="L85" s="870">
        <f>N79*K85</f>
        <v>269.44928381780664</v>
      </c>
      <c r="M85" s="871"/>
      <c r="N85" s="57"/>
    </row>
    <row r="86" spans="1:14" ht="15" thickBot="1">
      <c r="B86" s="97" t="s">
        <v>1058</v>
      </c>
      <c r="C86" s="98"/>
      <c r="D86" s="98"/>
      <c r="E86" s="98"/>
      <c r="F86" s="98"/>
      <c r="G86" s="98"/>
      <c r="H86" s="98"/>
      <c r="I86" s="99"/>
      <c r="J86" s="100"/>
      <c r="K86" s="314">
        <v>0.05</v>
      </c>
      <c r="L86" s="872">
        <f>N79*K86</f>
        <v>269.44928381780664</v>
      </c>
      <c r="M86" s="873"/>
      <c r="N86" s="57"/>
    </row>
    <row r="87" spans="1:14" ht="15" thickBot="1">
      <c r="B87" s="836" t="s">
        <v>1037</v>
      </c>
      <c r="C87" s="837"/>
      <c r="D87" s="837"/>
      <c r="E87" s="837"/>
      <c r="F87" s="837"/>
      <c r="G87" s="837"/>
      <c r="H87" s="837"/>
      <c r="I87" s="837"/>
      <c r="J87" s="837"/>
      <c r="K87" s="837"/>
      <c r="L87" s="837"/>
      <c r="M87" s="838"/>
      <c r="N87" s="58">
        <f>L84+L85+L86</f>
        <v>1616.6957029068399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7005.6813792629728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68.08960694146667</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34800</v>
      </c>
      <c r="N48" s="281">
        <f>K48*M48</f>
        <v>13920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300</v>
      </c>
      <c r="N49" s="281">
        <f>K49*M49</f>
        <v>900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14820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680.89606941466661</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15568.985676356133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3113.7971352712266</v>
      </c>
      <c r="M84" s="871"/>
      <c r="N84" s="57"/>
    </row>
    <row r="85" spans="1:14">
      <c r="B85" s="95" t="s">
        <v>1057</v>
      </c>
      <c r="C85" s="96"/>
      <c r="D85" s="96"/>
      <c r="E85" s="96"/>
      <c r="F85" s="96"/>
      <c r="G85" s="96"/>
      <c r="H85" s="96"/>
      <c r="I85" s="93"/>
      <c r="J85" s="94"/>
      <c r="K85" s="313">
        <v>0.05</v>
      </c>
      <c r="L85" s="870">
        <f>N79*K85</f>
        <v>778.44928381780664</v>
      </c>
      <c r="M85" s="871"/>
      <c r="N85" s="57"/>
    </row>
    <row r="86" spans="1:14" ht="15" thickBot="1">
      <c r="B86" s="97" t="s">
        <v>1058</v>
      </c>
      <c r="C86" s="98"/>
      <c r="D86" s="98"/>
      <c r="E86" s="98"/>
      <c r="F86" s="98"/>
      <c r="G86" s="98"/>
      <c r="H86" s="98"/>
      <c r="I86" s="99"/>
      <c r="J86" s="100"/>
      <c r="K86" s="314">
        <v>0.05</v>
      </c>
      <c r="L86" s="872">
        <f>N79*K86</f>
        <v>778.44928381780664</v>
      </c>
      <c r="M86" s="873"/>
      <c r="N86" s="57"/>
    </row>
    <row r="87" spans="1:14" ht="15" thickBot="1">
      <c r="B87" s="836" t="s">
        <v>1037</v>
      </c>
      <c r="C87" s="837"/>
      <c r="D87" s="837"/>
      <c r="E87" s="837"/>
      <c r="F87" s="837"/>
      <c r="G87" s="837"/>
      <c r="H87" s="837"/>
      <c r="I87" s="837"/>
      <c r="J87" s="837"/>
      <c r="K87" s="837"/>
      <c r="L87" s="837"/>
      <c r="M87" s="838"/>
      <c r="N87" s="58">
        <f>L84+L85+L86</f>
        <v>4670.6957029068399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20239.681379262973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272.35842776586668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6500</v>
      </c>
      <c r="N48" s="281">
        <f>K48*M48</f>
        <v>520</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8700</v>
      </c>
      <c r="N49" s="281">
        <f>K49*M49</f>
        <v>3480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300</v>
      </c>
      <c r="N50" s="281">
        <f>K50*M50</f>
        <v>900</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19300</v>
      </c>
      <c r="N51" s="281">
        <f>K51*M51</f>
        <v>28950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33850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51"/>
    </row>
    <row r="77" spans="1:15" ht="15" thickBot="1">
      <c r="B77" s="836" t="s">
        <v>1037</v>
      </c>
      <c r="C77" s="837"/>
      <c r="D77" s="837"/>
      <c r="E77" s="837"/>
      <c r="F77" s="837"/>
      <c r="G77" s="837"/>
      <c r="H77" s="837"/>
      <c r="I77" s="837"/>
      <c r="J77" s="837"/>
      <c r="K77" s="837"/>
      <c r="L77" s="837"/>
      <c r="M77" s="838"/>
      <c r="N77" s="310">
        <f>SUM(N71:N76)</f>
        <v>2723.5842776586665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36845.942705424532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7369.1885410849063</v>
      </c>
      <c r="M84" s="871"/>
      <c r="N84" s="57"/>
    </row>
    <row r="85" spans="1:14">
      <c r="B85" s="95" t="s">
        <v>1057</v>
      </c>
      <c r="C85" s="96"/>
      <c r="D85" s="96"/>
      <c r="E85" s="96"/>
      <c r="F85" s="96"/>
      <c r="G85" s="96"/>
      <c r="H85" s="96"/>
      <c r="I85" s="93"/>
      <c r="J85" s="94"/>
      <c r="K85" s="313">
        <v>0.05</v>
      </c>
      <c r="L85" s="870">
        <f>N79*K85</f>
        <v>1842.2971352712266</v>
      </c>
      <c r="M85" s="871"/>
      <c r="N85" s="57"/>
    </row>
    <row r="86" spans="1:14" ht="15" thickBot="1">
      <c r="B86" s="97" t="s">
        <v>1058</v>
      </c>
      <c r="C86" s="98"/>
      <c r="D86" s="98"/>
      <c r="E86" s="98"/>
      <c r="F86" s="98"/>
      <c r="G86" s="98"/>
      <c r="H86" s="98"/>
      <c r="I86" s="99"/>
      <c r="J86" s="100"/>
      <c r="K86" s="314">
        <v>0.05</v>
      </c>
      <c r="L86" s="872">
        <f>N79*K86</f>
        <v>1842.2971352712266</v>
      </c>
      <c r="M86" s="873"/>
      <c r="N86" s="57"/>
    </row>
    <row r="87" spans="1:14" ht="15" thickBot="1">
      <c r="B87" s="836" t="s">
        <v>1037</v>
      </c>
      <c r="C87" s="837"/>
      <c r="D87" s="837"/>
      <c r="E87" s="837"/>
      <c r="F87" s="837"/>
      <c r="G87" s="837"/>
      <c r="H87" s="837"/>
      <c r="I87" s="837"/>
      <c r="J87" s="837"/>
      <c r="K87" s="837"/>
      <c r="L87" s="837"/>
      <c r="M87" s="838"/>
      <c r="N87" s="58">
        <f>L84+L85+L86</f>
        <v>11053.782811627359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47899.725517051891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272.35842776586668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34800</v>
      </c>
      <c r="N48" s="281">
        <f>K48*M48</f>
        <v>13920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300</v>
      </c>
      <c r="N49" s="281">
        <f>K49*M49</f>
        <v>900</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19300</v>
      </c>
      <c r="N50" s="281">
        <f>K50*M50</f>
        <v>28950</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43770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2723.5842776586665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46765.942705424532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9353.1885410849063</v>
      </c>
      <c r="M84" s="871"/>
      <c r="N84" s="57"/>
    </row>
    <row r="85" spans="1:14">
      <c r="B85" s="95" t="s">
        <v>1057</v>
      </c>
      <c r="C85" s="96"/>
      <c r="D85" s="96"/>
      <c r="E85" s="96"/>
      <c r="F85" s="96"/>
      <c r="G85" s="96"/>
      <c r="H85" s="96"/>
      <c r="I85" s="93"/>
      <c r="J85" s="94"/>
      <c r="K85" s="313">
        <v>0.05</v>
      </c>
      <c r="L85" s="870">
        <f>N79*K85</f>
        <v>2338.2971352712266</v>
      </c>
      <c r="M85" s="871"/>
      <c r="N85" s="57"/>
    </row>
    <row r="86" spans="1:14" ht="15" thickBot="1">
      <c r="B86" s="97" t="s">
        <v>1058</v>
      </c>
      <c r="C86" s="98"/>
      <c r="D86" s="98"/>
      <c r="E86" s="98"/>
      <c r="F86" s="98"/>
      <c r="G86" s="98"/>
      <c r="H86" s="98"/>
      <c r="I86" s="99"/>
      <c r="J86" s="100"/>
      <c r="K86" s="314">
        <v>0.05</v>
      </c>
      <c r="L86" s="872">
        <f>N79*K86</f>
        <v>2338.2971352712266</v>
      </c>
      <c r="M86" s="873"/>
      <c r="N86" s="57"/>
    </row>
    <row r="87" spans="1:14" ht="15" thickBot="1">
      <c r="B87" s="836" t="s">
        <v>1037</v>
      </c>
      <c r="C87" s="837"/>
      <c r="D87" s="837"/>
      <c r="E87" s="837"/>
      <c r="F87" s="837"/>
      <c r="G87" s="837"/>
      <c r="H87" s="837"/>
      <c r="I87" s="837"/>
      <c r="J87" s="837"/>
      <c r="K87" s="837"/>
      <c r="L87" s="837"/>
      <c r="M87" s="838"/>
      <c r="N87" s="58">
        <f>L84+L85+L86</f>
        <v>14029.782811627359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60795.725517051891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241</v>
      </c>
      <c r="B36" s="849" t="str">
        <f>VLOOKUP(A36,EQUIPOS!A6:D154,3,FALSE)</f>
        <v>Grúa (capacidad 15 ton)</v>
      </c>
      <c r="C36" s="850"/>
      <c r="D36" s="850"/>
      <c r="E36" s="850"/>
      <c r="F36" s="850"/>
      <c r="G36" s="850"/>
      <c r="H36" s="851"/>
      <c r="I36" s="276"/>
      <c r="J36" s="277"/>
      <c r="K36" s="278">
        <f>VLOOKUP(A36,EQUIPOS!A6:D163,4,FALSE)</f>
        <v>192616</v>
      </c>
      <c r="L36" s="279"/>
      <c r="M36" s="345">
        <v>0.75</v>
      </c>
      <c r="N36" s="281">
        <f>K36/M36</f>
        <v>256821.33333333334</v>
      </c>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0.2</v>
      </c>
      <c r="N41" s="353">
        <f>N77*M41</f>
        <v>8511.2008676833339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265332.53420101665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16300</v>
      </c>
      <c r="N48" s="281">
        <f>K48*M48</f>
        <v>16300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16300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42556.004338416664</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324188.53853943333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64837.707707886671</v>
      </c>
      <c r="M84" s="871"/>
      <c r="N84" s="57"/>
    </row>
    <row r="85" spans="1:14">
      <c r="B85" s="95" t="s">
        <v>1057</v>
      </c>
      <c r="C85" s="96"/>
      <c r="D85" s="96"/>
      <c r="E85" s="96"/>
      <c r="F85" s="96"/>
      <c r="G85" s="96"/>
      <c r="H85" s="96"/>
      <c r="I85" s="93"/>
      <c r="J85" s="94"/>
      <c r="K85" s="313">
        <v>0.05</v>
      </c>
      <c r="L85" s="870">
        <f>N79*K85</f>
        <v>16209.426926971668</v>
      </c>
      <c r="M85" s="871"/>
      <c r="N85" s="57"/>
    </row>
    <row r="86" spans="1:14" ht="15" thickBot="1">
      <c r="B86" s="97" t="s">
        <v>1058</v>
      </c>
      <c r="C86" s="98"/>
      <c r="D86" s="98"/>
      <c r="E86" s="98"/>
      <c r="F86" s="98"/>
      <c r="G86" s="98"/>
      <c r="H86" s="98"/>
      <c r="I86" s="99"/>
      <c r="J86" s="100"/>
      <c r="K86" s="314">
        <v>0.05</v>
      </c>
      <c r="L86" s="872">
        <f>N79*K86</f>
        <v>16209.426926971668</v>
      </c>
      <c r="M86" s="873"/>
      <c r="N86" s="57"/>
    </row>
    <row r="87" spans="1:14" ht="15" thickBot="1">
      <c r="B87" s="836" t="s">
        <v>1037</v>
      </c>
      <c r="C87" s="837"/>
      <c r="D87" s="837"/>
      <c r="E87" s="837"/>
      <c r="F87" s="837"/>
      <c r="G87" s="837"/>
      <c r="H87" s="837"/>
      <c r="I87" s="837"/>
      <c r="J87" s="837"/>
      <c r="K87" s="837"/>
      <c r="L87" s="837"/>
      <c r="M87" s="838"/>
      <c r="N87" s="58">
        <f>L84+L85+L86</f>
        <v>97256.561561830022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421445.10010126338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0.2</v>
      </c>
      <c r="N41" s="353">
        <f>N77*M41</f>
        <v>6383.4006507624999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16300</v>
      </c>
      <c r="N48" s="281">
        <f>K48*M48</f>
        <v>16300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16300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51"/>
    </row>
    <row r="77" spans="1:15" ht="15" thickBot="1">
      <c r="B77" s="836" t="s">
        <v>1037</v>
      </c>
      <c r="C77" s="837"/>
      <c r="D77" s="837"/>
      <c r="E77" s="837"/>
      <c r="F77" s="837"/>
      <c r="G77" s="837"/>
      <c r="H77" s="837"/>
      <c r="I77" s="837"/>
      <c r="J77" s="837"/>
      <c r="K77" s="837"/>
      <c r="L77" s="837"/>
      <c r="M77" s="838"/>
      <c r="N77" s="310">
        <f>SUM(N71:N76)</f>
        <v>31917.003253812498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54600.403904574996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10920.080780914999</v>
      </c>
      <c r="M84" s="871"/>
      <c r="N84" s="57"/>
    </row>
    <row r="85" spans="1:14">
      <c r="B85" s="95" t="s">
        <v>1057</v>
      </c>
      <c r="C85" s="96"/>
      <c r="D85" s="96"/>
      <c r="E85" s="96"/>
      <c r="F85" s="96"/>
      <c r="G85" s="96"/>
      <c r="H85" s="96"/>
      <c r="I85" s="93"/>
      <c r="J85" s="94"/>
      <c r="K85" s="313">
        <v>0.05</v>
      </c>
      <c r="L85" s="870">
        <f>N79*K85</f>
        <v>2730.0201952287498</v>
      </c>
      <c r="M85" s="871"/>
      <c r="N85" s="57"/>
    </row>
    <row r="86" spans="1:14" ht="15" thickBot="1">
      <c r="B86" s="97" t="s">
        <v>1058</v>
      </c>
      <c r="C86" s="98"/>
      <c r="D86" s="98"/>
      <c r="E86" s="98"/>
      <c r="F86" s="98"/>
      <c r="G86" s="98"/>
      <c r="H86" s="98"/>
      <c r="I86" s="99"/>
      <c r="J86" s="100"/>
      <c r="K86" s="314">
        <v>0.05</v>
      </c>
      <c r="L86" s="872">
        <f>N79*K86</f>
        <v>2730.0201952287498</v>
      </c>
      <c r="M86" s="873"/>
      <c r="N86" s="57"/>
    </row>
    <row r="87" spans="1:14" ht="15" thickBot="1">
      <c r="B87" s="836" t="s">
        <v>1037</v>
      </c>
      <c r="C87" s="837"/>
      <c r="D87" s="837"/>
      <c r="E87" s="837"/>
      <c r="F87" s="837"/>
      <c r="G87" s="837"/>
      <c r="H87" s="837"/>
      <c r="I87" s="837"/>
      <c r="J87" s="837"/>
      <c r="K87" s="837"/>
      <c r="L87" s="837"/>
      <c r="M87" s="838"/>
      <c r="N87" s="58">
        <f>L84+L85+L86</f>
        <v>16380.121171372499</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70980.525075947487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0.15</v>
      </c>
      <c r="N41" s="353">
        <f>N77*M41</f>
        <v>2553.3602603049999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16300</v>
      </c>
      <c r="N48" s="281">
        <f>K48*M48</f>
        <v>16300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16300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51"/>
    </row>
    <row r="77" spans="1:15" ht="15" thickBot="1">
      <c r="B77" s="836" t="s">
        <v>1037</v>
      </c>
      <c r="C77" s="837"/>
      <c r="D77" s="837"/>
      <c r="E77" s="837"/>
      <c r="F77" s="837"/>
      <c r="G77" s="837"/>
      <c r="H77" s="837"/>
      <c r="I77" s="837"/>
      <c r="J77" s="837"/>
      <c r="K77" s="837"/>
      <c r="L77" s="837"/>
      <c r="M77" s="838"/>
      <c r="N77" s="310">
        <f>SUM(N71:N76)</f>
        <v>17022.401735366668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35875.761995671666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7175.1523991343338</v>
      </c>
      <c r="M84" s="871"/>
      <c r="N84" s="57"/>
    </row>
    <row r="85" spans="1:14">
      <c r="B85" s="95" t="s">
        <v>1057</v>
      </c>
      <c r="C85" s="96"/>
      <c r="D85" s="96"/>
      <c r="E85" s="96"/>
      <c r="F85" s="96"/>
      <c r="G85" s="96"/>
      <c r="H85" s="96"/>
      <c r="I85" s="93"/>
      <c r="J85" s="94"/>
      <c r="K85" s="313">
        <v>0.05</v>
      </c>
      <c r="L85" s="870">
        <f>N79*K85</f>
        <v>1793.7880997835834</v>
      </c>
      <c r="M85" s="871"/>
      <c r="N85" s="57"/>
    </row>
    <row r="86" spans="1:14" ht="15" thickBot="1">
      <c r="B86" s="97" t="s">
        <v>1058</v>
      </c>
      <c r="C86" s="98"/>
      <c r="D86" s="98"/>
      <c r="E86" s="98"/>
      <c r="F86" s="98"/>
      <c r="G86" s="98"/>
      <c r="H86" s="98"/>
      <c r="I86" s="99"/>
      <c r="J86" s="100"/>
      <c r="K86" s="314">
        <v>0.05</v>
      </c>
      <c r="L86" s="872">
        <f>N79*K86</f>
        <v>1793.7880997835834</v>
      </c>
      <c r="M86" s="873"/>
      <c r="N86" s="57"/>
    </row>
    <row r="87" spans="1:14" ht="15" thickBot="1">
      <c r="B87" s="836" t="s">
        <v>1037</v>
      </c>
      <c r="C87" s="837"/>
      <c r="D87" s="837"/>
      <c r="E87" s="837"/>
      <c r="F87" s="837"/>
      <c r="G87" s="837"/>
      <c r="H87" s="837"/>
      <c r="I87" s="837"/>
      <c r="J87" s="837"/>
      <c r="K87" s="837"/>
      <c r="L87" s="837"/>
      <c r="M87" s="838"/>
      <c r="N87" s="58">
        <f>L84+L85+L86</f>
        <v>10762.7285987015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46638.490594373165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0.15</v>
      </c>
      <c r="N41" s="353">
        <f>N77*M41</f>
        <v>1915.0201952287498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16300</v>
      </c>
      <c r="N48" s="281">
        <f>K48*M48</f>
        <v>16300</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16300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12766.801301525</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30981.82149675375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6196.3642993507501</v>
      </c>
      <c r="M84" s="871"/>
      <c r="N84" s="57"/>
    </row>
    <row r="85" spans="1:14">
      <c r="B85" s="95" t="s">
        <v>1057</v>
      </c>
      <c r="C85" s="96"/>
      <c r="D85" s="96"/>
      <c r="E85" s="96"/>
      <c r="F85" s="96"/>
      <c r="G85" s="96"/>
      <c r="H85" s="96"/>
      <c r="I85" s="93"/>
      <c r="J85" s="94"/>
      <c r="K85" s="313">
        <v>0.05</v>
      </c>
      <c r="L85" s="870">
        <f>N79*K85</f>
        <v>1549.0910748376875</v>
      </c>
      <c r="M85" s="871"/>
      <c r="N85" s="57"/>
    </row>
    <row r="86" spans="1:14" ht="15" thickBot="1">
      <c r="B86" s="97" t="s">
        <v>1058</v>
      </c>
      <c r="C86" s="98"/>
      <c r="D86" s="98"/>
      <c r="E86" s="98"/>
      <c r="F86" s="98"/>
      <c r="G86" s="98"/>
      <c r="H86" s="98"/>
      <c r="I86" s="99"/>
      <c r="J86" s="100"/>
      <c r="K86" s="314">
        <v>0.05</v>
      </c>
      <c r="L86" s="872">
        <f>N79*K86</f>
        <v>1549.0910748376875</v>
      </c>
      <c r="M86" s="873"/>
      <c r="N86" s="57"/>
    </row>
    <row r="87" spans="1:14" ht="15" thickBot="1">
      <c r="B87" s="836" t="s">
        <v>1037</v>
      </c>
      <c r="C87" s="837"/>
      <c r="D87" s="837"/>
      <c r="E87" s="837"/>
      <c r="F87" s="837"/>
      <c r="G87" s="837"/>
      <c r="H87" s="837"/>
      <c r="I87" s="837"/>
      <c r="J87" s="837"/>
      <c r="K87" s="837"/>
      <c r="L87" s="837"/>
      <c r="M87" s="838"/>
      <c r="N87" s="58">
        <f>L84+L85+L86</f>
        <v>9294.5464490261256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40276.367945779872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0.15</v>
      </c>
      <c r="N41" s="353">
        <f>N77*M41</f>
        <v>10728.404455063024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140000</v>
      </c>
      <c r="N48" s="281">
        <f>K48*M48</f>
        <v>294000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16300</v>
      </c>
      <c r="N49" s="281">
        <f>K49*M49</f>
        <v>16300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310300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71522.696367086828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392551.10082214989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78510.220164429978</v>
      </c>
      <c r="M84" s="871"/>
      <c r="N84" s="57"/>
    </row>
    <row r="85" spans="1:14">
      <c r="B85" s="95" t="s">
        <v>1057</v>
      </c>
      <c r="C85" s="96"/>
      <c r="D85" s="96"/>
      <c r="E85" s="96"/>
      <c r="F85" s="96"/>
      <c r="G85" s="96"/>
      <c r="H85" s="96"/>
      <c r="I85" s="93"/>
      <c r="J85" s="94"/>
      <c r="K85" s="313">
        <v>0.05</v>
      </c>
      <c r="L85" s="870">
        <f>N79*K85</f>
        <v>19627.555041107495</v>
      </c>
      <c r="M85" s="871"/>
      <c r="N85" s="57"/>
    </row>
    <row r="86" spans="1:14" ht="15" thickBot="1">
      <c r="B86" s="97" t="s">
        <v>1058</v>
      </c>
      <c r="C86" s="98"/>
      <c r="D86" s="98"/>
      <c r="E86" s="98"/>
      <c r="F86" s="98"/>
      <c r="G86" s="98"/>
      <c r="H86" s="98"/>
      <c r="I86" s="99"/>
      <c r="J86" s="100"/>
      <c r="K86" s="314">
        <v>0.05</v>
      </c>
      <c r="L86" s="872">
        <f>N79*K86</f>
        <v>19627.555041107495</v>
      </c>
      <c r="M86" s="873"/>
      <c r="N86" s="57"/>
    </row>
    <row r="87" spans="1:14" ht="15" thickBot="1">
      <c r="B87" s="836" t="s">
        <v>1037</v>
      </c>
      <c r="C87" s="837"/>
      <c r="D87" s="837"/>
      <c r="E87" s="837"/>
      <c r="F87" s="837"/>
      <c r="G87" s="837"/>
      <c r="H87" s="837"/>
      <c r="I87" s="837"/>
      <c r="J87" s="837"/>
      <c r="K87" s="837"/>
      <c r="L87" s="837"/>
      <c r="M87" s="838"/>
      <c r="N87" s="58">
        <f>L84+L85+L86</f>
        <v>117765.33024664497</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510316.43106879486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0.15</v>
      </c>
      <c r="N41" s="353">
        <f>N77*M41</f>
        <v>10728.404455063024</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140000</v>
      </c>
      <c r="N48" s="281">
        <f>K48*M48</f>
        <v>280000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16300</v>
      </c>
      <c r="N49" s="281">
        <f>K49*M49</f>
        <v>16300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296300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71522.696367086828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378551.10082214989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75710.220164429978</v>
      </c>
      <c r="M84" s="871"/>
      <c r="N84" s="57"/>
    </row>
    <row r="85" spans="1:14">
      <c r="B85" s="95" t="s">
        <v>1057</v>
      </c>
      <c r="C85" s="96"/>
      <c r="D85" s="96"/>
      <c r="E85" s="96"/>
      <c r="F85" s="96"/>
      <c r="G85" s="96"/>
      <c r="H85" s="96"/>
      <c r="I85" s="93"/>
      <c r="J85" s="94"/>
      <c r="K85" s="313">
        <v>0.05</v>
      </c>
      <c r="L85" s="870">
        <f>N79*K85</f>
        <v>18927.555041107495</v>
      </c>
      <c r="M85" s="871"/>
      <c r="N85" s="57"/>
    </row>
    <row r="86" spans="1:14" ht="15" thickBot="1">
      <c r="B86" s="97" t="s">
        <v>1058</v>
      </c>
      <c r="C86" s="98"/>
      <c r="D86" s="98"/>
      <c r="E86" s="98"/>
      <c r="F86" s="98"/>
      <c r="G86" s="98"/>
      <c r="H86" s="98"/>
      <c r="I86" s="99"/>
      <c r="J86" s="100"/>
      <c r="K86" s="314">
        <v>0.05</v>
      </c>
      <c r="L86" s="872">
        <f>N79*K86</f>
        <v>18927.555041107495</v>
      </c>
      <c r="M86" s="873"/>
      <c r="N86" s="57"/>
    </row>
    <row r="87" spans="1:14" ht="15" thickBot="1">
      <c r="B87" s="836" t="s">
        <v>1037</v>
      </c>
      <c r="C87" s="837"/>
      <c r="D87" s="837"/>
      <c r="E87" s="837"/>
      <c r="F87" s="837"/>
      <c r="G87" s="837"/>
      <c r="H87" s="837"/>
      <c r="I87" s="837"/>
      <c r="J87" s="837"/>
      <c r="K87" s="837"/>
      <c r="L87" s="837"/>
      <c r="M87" s="838"/>
      <c r="N87" s="58">
        <f>L84+L85+L86</f>
        <v>113565.33024664497</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492116.43106879486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4479.5794040438586</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140000</v>
      </c>
      <c r="N48" s="281">
        <f>K48*M48</f>
        <v>183400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16300</v>
      </c>
      <c r="N49" s="281">
        <f>K49*M49</f>
        <v>16300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199700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44795.794040438588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248975.37344448245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49795.074688896493</v>
      </c>
      <c r="M84" s="871"/>
      <c r="N84" s="57"/>
    </row>
    <row r="85" spans="1:14">
      <c r="B85" s="95" t="s">
        <v>1057</v>
      </c>
      <c r="C85" s="96"/>
      <c r="D85" s="96"/>
      <c r="E85" s="96"/>
      <c r="F85" s="96"/>
      <c r="G85" s="96"/>
      <c r="H85" s="96"/>
      <c r="I85" s="93"/>
      <c r="J85" s="94"/>
      <c r="K85" s="313">
        <v>0.05</v>
      </c>
      <c r="L85" s="870">
        <f>N79*K85</f>
        <v>12448.768672224123</v>
      </c>
      <c r="M85" s="871"/>
      <c r="N85" s="57"/>
    </row>
    <row r="86" spans="1:14" ht="15" thickBot="1">
      <c r="B86" s="97" t="s">
        <v>1058</v>
      </c>
      <c r="C86" s="98"/>
      <c r="D86" s="98"/>
      <c r="E86" s="98"/>
      <c r="F86" s="98"/>
      <c r="G86" s="98"/>
      <c r="H86" s="98"/>
      <c r="I86" s="99"/>
      <c r="J86" s="100"/>
      <c r="K86" s="314">
        <v>0.05</v>
      </c>
      <c r="L86" s="872">
        <f>N79*K86</f>
        <v>12448.768672224123</v>
      </c>
      <c r="M86" s="873"/>
      <c r="N86" s="57"/>
    </row>
    <row r="87" spans="1:14" ht="15" thickBot="1">
      <c r="B87" s="836" t="s">
        <v>1037</v>
      </c>
      <c r="C87" s="837"/>
      <c r="D87" s="837"/>
      <c r="E87" s="837"/>
      <c r="F87" s="837"/>
      <c r="G87" s="837"/>
      <c r="H87" s="837"/>
      <c r="I87" s="837"/>
      <c r="J87" s="837"/>
      <c r="K87" s="837"/>
      <c r="L87" s="837"/>
      <c r="M87" s="838"/>
      <c r="N87" s="58">
        <f>L84+L85+L86</f>
        <v>74692.612033344732</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323667.9854778272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3754.9415592720588</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140000</v>
      </c>
      <c r="N48" s="281">
        <f>K48*M48</f>
        <v>154000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16300</v>
      </c>
      <c r="N49" s="281">
        <f>K49*M49</f>
        <v>16300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170300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37549.415592720587</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211604.35715199265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42320.871430398533</v>
      </c>
      <c r="M84" s="871"/>
      <c r="N84" s="57"/>
    </row>
    <row r="85" spans="1:14">
      <c r="B85" s="95" t="s">
        <v>1057</v>
      </c>
      <c r="C85" s="96"/>
      <c r="D85" s="96"/>
      <c r="E85" s="96"/>
      <c r="F85" s="96"/>
      <c r="G85" s="96"/>
      <c r="H85" s="96"/>
      <c r="I85" s="93"/>
      <c r="J85" s="94"/>
      <c r="K85" s="313">
        <v>0.05</v>
      </c>
      <c r="L85" s="870">
        <f>N79*K85</f>
        <v>10580.217857599633</v>
      </c>
      <c r="M85" s="871"/>
      <c r="N85" s="57"/>
    </row>
    <row r="86" spans="1:14" ht="15" thickBot="1">
      <c r="B86" s="97" t="s">
        <v>1058</v>
      </c>
      <c r="C86" s="98"/>
      <c r="D86" s="98"/>
      <c r="E86" s="98"/>
      <c r="F86" s="98"/>
      <c r="G86" s="98"/>
      <c r="H86" s="98"/>
      <c r="I86" s="99"/>
      <c r="J86" s="100"/>
      <c r="K86" s="314">
        <v>0.05</v>
      </c>
      <c r="L86" s="872">
        <f>N79*K86</f>
        <v>10580.217857599633</v>
      </c>
      <c r="M86" s="873"/>
      <c r="N86" s="57"/>
    </row>
    <row r="87" spans="1:14" ht="15" thickBot="1">
      <c r="B87" s="836" t="s">
        <v>1037</v>
      </c>
      <c r="C87" s="837"/>
      <c r="D87" s="837"/>
      <c r="E87" s="837"/>
      <c r="F87" s="837"/>
      <c r="G87" s="837"/>
      <c r="H87" s="837"/>
      <c r="I87" s="837"/>
      <c r="J87" s="837"/>
      <c r="K87" s="837"/>
      <c r="L87" s="837"/>
      <c r="M87" s="838"/>
      <c r="N87" s="58">
        <f>L84+L85+L86</f>
        <v>63481.307145597806</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275085.66429759044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A38" s="119"/>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255.33602603049999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140000</v>
      </c>
      <c r="N48" s="281">
        <f>K48*M48</f>
        <v>7000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67</v>
      </c>
      <c r="N49" s="281">
        <f>K49*M49</f>
        <v>335</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8700</v>
      </c>
      <c r="N50" s="281">
        <f>K50*M50</f>
        <v>8700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16035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2553.3602603049999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18843.6962863355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3768.7392572671001</v>
      </c>
      <c r="M84" s="871"/>
      <c r="N84" s="57"/>
    </row>
    <row r="85" spans="1:14">
      <c r="B85" s="95" t="s">
        <v>1057</v>
      </c>
      <c r="C85" s="96"/>
      <c r="D85" s="96"/>
      <c r="E85" s="96"/>
      <c r="F85" s="96"/>
      <c r="G85" s="96"/>
      <c r="H85" s="96"/>
      <c r="I85" s="93"/>
      <c r="J85" s="94"/>
      <c r="K85" s="313">
        <v>0.05</v>
      </c>
      <c r="L85" s="870">
        <f>N79*K85</f>
        <v>942.18481431677503</v>
      </c>
      <c r="M85" s="871"/>
      <c r="N85" s="57"/>
    </row>
    <row r="86" spans="1:14" ht="15" thickBot="1">
      <c r="B86" s="97" t="s">
        <v>1058</v>
      </c>
      <c r="C86" s="98"/>
      <c r="D86" s="98"/>
      <c r="E86" s="98"/>
      <c r="F86" s="98"/>
      <c r="G86" s="98"/>
      <c r="H86" s="98"/>
      <c r="I86" s="99"/>
      <c r="J86" s="100"/>
      <c r="K86" s="314">
        <v>0.05</v>
      </c>
      <c r="L86" s="872">
        <f>N79*K86</f>
        <v>942.18481431677503</v>
      </c>
      <c r="M86" s="873"/>
      <c r="N86" s="57"/>
    </row>
    <row r="87" spans="1:14" ht="15" thickBot="1">
      <c r="B87" s="836" t="s">
        <v>1037</v>
      </c>
      <c r="C87" s="837"/>
      <c r="D87" s="837"/>
      <c r="E87" s="837"/>
      <c r="F87" s="837"/>
      <c r="G87" s="837"/>
      <c r="H87" s="837"/>
      <c r="I87" s="837"/>
      <c r="J87" s="837"/>
      <c r="K87" s="837"/>
      <c r="L87" s="837"/>
      <c r="M87" s="838"/>
      <c r="N87" s="58">
        <f>L84+L85+L86</f>
        <v>5653.1088859006504</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24496.805172236149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7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0.1</v>
      </c>
      <c r="N41" s="353">
        <f>N77*M41</f>
        <v>102.1344104122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3500</v>
      </c>
      <c r="N48" s="281">
        <f>K48*M48</f>
        <v>3500</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48000</v>
      </c>
      <c r="N49" s="281">
        <f>K49*M49</f>
        <v>2400</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140000</v>
      </c>
      <c r="N50" s="281">
        <f>K50*M50</f>
        <v>10500</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67</v>
      </c>
      <c r="N51" s="281">
        <f>K51*M51</f>
        <v>335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16735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1021.344104122</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17858.478514534199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3571.6957029068399</v>
      </c>
      <c r="M84" s="871"/>
      <c r="N84" s="57"/>
    </row>
    <row r="85" spans="1:14">
      <c r="B85" s="95" t="s">
        <v>1057</v>
      </c>
      <c r="C85" s="96"/>
      <c r="D85" s="96"/>
      <c r="E85" s="96"/>
      <c r="F85" s="96"/>
      <c r="G85" s="96"/>
      <c r="H85" s="96"/>
      <c r="I85" s="93"/>
      <c r="J85" s="94"/>
      <c r="K85" s="313">
        <v>0.05</v>
      </c>
      <c r="L85" s="870">
        <f>N79*K85</f>
        <v>892.92392572670997</v>
      </c>
      <c r="M85" s="871"/>
      <c r="N85" s="57"/>
    </row>
    <row r="86" spans="1:14" ht="15" thickBot="1">
      <c r="B86" s="97" t="s">
        <v>1058</v>
      </c>
      <c r="C86" s="98"/>
      <c r="D86" s="98"/>
      <c r="E86" s="98"/>
      <c r="F86" s="98"/>
      <c r="G86" s="98"/>
      <c r="H86" s="98"/>
      <c r="I86" s="99"/>
      <c r="J86" s="100"/>
      <c r="K86" s="314">
        <v>0.05</v>
      </c>
      <c r="L86" s="872">
        <f>N79*K86</f>
        <v>892.92392572670997</v>
      </c>
      <c r="M86" s="873"/>
      <c r="N86" s="57"/>
    </row>
    <row r="87" spans="1:14" ht="15" thickBot="1">
      <c r="B87" s="836" t="s">
        <v>1037</v>
      </c>
      <c r="C87" s="837"/>
      <c r="D87" s="837"/>
      <c r="E87" s="837"/>
      <c r="F87" s="837"/>
      <c r="G87" s="837"/>
      <c r="H87" s="837"/>
      <c r="I87" s="837"/>
      <c r="J87" s="837"/>
      <c r="K87" s="837"/>
      <c r="L87" s="837"/>
      <c r="M87" s="838"/>
      <c r="N87" s="58">
        <f>L84+L85+L86</f>
        <v>5357.5435543602598</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23216.022068894461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253</v>
      </c>
      <c r="B36" s="849" t="str">
        <f>VLOOKUP(A36,EQUIPOS!A6:D154,3,FALSE)</f>
        <v>Máquina hidrosembradora</v>
      </c>
      <c r="C36" s="850"/>
      <c r="D36" s="850"/>
      <c r="E36" s="850"/>
      <c r="F36" s="850"/>
      <c r="G36" s="850"/>
      <c r="H36" s="851"/>
      <c r="I36" s="276"/>
      <c r="J36" s="277"/>
      <c r="K36" s="278">
        <f>VLOOKUP(A36,EQUIPOS!A6:D163,4,FALSE)</f>
        <v>19710.400000000001</v>
      </c>
      <c r="L36" s="279"/>
      <c r="M36" s="345">
        <v>350</v>
      </c>
      <c r="N36" s="281">
        <f>K36/M36</f>
        <v>56.315428571428576</v>
      </c>
    </row>
    <row r="37" spans="1:14">
      <c r="A37" s="119" t="s">
        <v>138</v>
      </c>
      <c r="B37" s="849" t="str">
        <f>VLOOKUP(A37,EQUIPOS!A7:D154,3,FALSE)</f>
        <v>Camioneta D-300</v>
      </c>
      <c r="C37" s="850"/>
      <c r="D37" s="850"/>
      <c r="E37" s="850"/>
      <c r="F37" s="850"/>
      <c r="G37" s="850"/>
      <c r="H37" s="851"/>
      <c r="I37" s="430"/>
      <c r="J37" s="431"/>
      <c r="K37" s="278">
        <f>VLOOKUP(A37,EQUIPOS!A7:D164,4,FALSE)</f>
        <v>48000</v>
      </c>
      <c r="L37" s="344"/>
      <c r="M37" s="345">
        <v>350</v>
      </c>
      <c r="N37" s="281">
        <f>K37/M37</f>
        <v>137.14285714285714</v>
      </c>
    </row>
    <row r="38" spans="1:14">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4.5595718934017855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198.01785760768752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3500</v>
      </c>
      <c r="N48" s="281">
        <f>K48*M48</f>
        <v>3500</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1920</v>
      </c>
      <c r="N49" s="281">
        <f>K49*M49</f>
        <v>768</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67</v>
      </c>
      <c r="N50" s="281">
        <f>K50*M50</f>
        <v>335</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48000</v>
      </c>
      <c r="N51" s="281">
        <f>K51*M51</f>
        <v>2400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7003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91.191437868035706</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7292.2092954757236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1458.4418590951448</v>
      </c>
      <c r="M84" s="871"/>
      <c r="N84" s="57"/>
    </row>
    <row r="85" spans="1:14">
      <c r="B85" s="95" t="s">
        <v>1057</v>
      </c>
      <c r="C85" s="96"/>
      <c r="D85" s="96"/>
      <c r="E85" s="96"/>
      <c r="F85" s="96"/>
      <c r="G85" s="96"/>
      <c r="H85" s="96"/>
      <c r="I85" s="93"/>
      <c r="J85" s="94"/>
      <c r="K85" s="313">
        <v>0.05</v>
      </c>
      <c r="L85" s="870">
        <f>N79*K85</f>
        <v>364.61046477378619</v>
      </c>
      <c r="M85" s="871"/>
      <c r="N85" s="57"/>
    </row>
    <row r="86" spans="1:14" ht="15" thickBot="1">
      <c r="B86" s="97" t="s">
        <v>1058</v>
      </c>
      <c r="C86" s="98"/>
      <c r="D86" s="98"/>
      <c r="E86" s="98"/>
      <c r="F86" s="98"/>
      <c r="G86" s="98"/>
      <c r="H86" s="98"/>
      <c r="I86" s="99"/>
      <c r="J86" s="100"/>
      <c r="K86" s="314">
        <v>0.05</v>
      </c>
      <c r="L86" s="872">
        <f>N79*K86</f>
        <v>364.61046477378619</v>
      </c>
      <c r="M86" s="873"/>
      <c r="N86" s="57"/>
    </row>
    <row r="87" spans="1:14" ht="15" thickBot="1">
      <c r="B87" s="836" t="s">
        <v>1037</v>
      </c>
      <c r="C87" s="837"/>
      <c r="D87" s="837"/>
      <c r="E87" s="837"/>
      <c r="F87" s="837"/>
      <c r="G87" s="837"/>
      <c r="H87" s="837"/>
      <c r="I87" s="837"/>
      <c r="J87" s="837"/>
      <c r="K87" s="837"/>
      <c r="L87" s="837"/>
      <c r="M87" s="838"/>
      <c r="N87" s="58">
        <f>L84+L85+L86</f>
        <v>2187.6627886427173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9479.8720841184404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29.25" customHeight="1" thickBot="1">
      <c r="A31" t="s">
        <v>1929</v>
      </c>
      <c r="B31" s="86" t="s">
        <v>1810</v>
      </c>
      <c r="C31" s="976" t="s">
        <v>2155</v>
      </c>
      <c r="D31" s="977"/>
      <c r="E31" s="977"/>
      <c r="F31" s="977"/>
      <c r="G31" s="977"/>
      <c r="H31" s="977"/>
      <c r="I31" s="977"/>
      <c r="J31" s="977"/>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8000</v>
      </c>
      <c r="N36" s="281">
        <f>K36/M36</f>
        <v>6</v>
      </c>
    </row>
    <row r="37" spans="1:14">
      <c r="A37" s="119"/>
      <c r="B37" s="849"/>
      <c r="C37" s="850"/>
      <c r="D37" s="850"/>
      <c r="E37" s="850"/>
      <c r="F37" s="850"/>
      <c r="G37" s="850"/>
      <c r="H37" s="851"/>
      <c r="I37" s="430"/>
      <c r="J37" s="431"/>
      <c r="K37" s="278"/>
      <c r="L37" s="344"/>
      <c r="M37" s="345"/>
      <c r="N37" s="281"/>
    </row>
    <row r="38" spans="1:14">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25.533602603049999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31.533602603049999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4355</v>
      </c>
      <c r="N48" s="281">
        <f>K48*M48</f>
        <v>4572.75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14200</v>
      </c>
      <c r="N49" s="281">
        <f>K49*M49</f>
        <v>14200</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978</v>
      </c>
      <c r="N50" s="281">
        <f>K50*M50</f>
        <v>1956</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20728.75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2553.3602603049999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23313.643862908048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4662.7287725816095</v>
      </c>
      <c r="M84" s="871"/>
      <c r="N84" s="57"/>
    </row>
    <row r="85" spans="1:14">
      <c r="B85" s="95" t="s">
        <v>1057</v>
      </c>
      <c r="C85" s="96"/>
      <c r="D85" s="96"/>
      <c r="E85" s="96"/>
      <c r="F85" s="96"/>
      <c r="G85" s="96"/>
      <c r="H85" s="96"/>
      <c r="I85" s="93"/>
      <c r="J85" s="94"/>
      <c r="K85" s="313">
        <v>0.05</v>
      </c>
      <c r="L85" s="870">
        <f>N79*K85</f>
        <v>1165.6821931454024</v>
      </c>
      <c r="M85" s="871"/>
      <c r="N85" s="57"/>
    </row>
    <row r="86" spans="1:14" ht="15" thickBot="1">
      <c r="B86" s="97" t="s">
        <v>1058</v>
      </c>
      <c r="C86" s="98"/>
      <c r="D86" s="98"/>
      <c r="E86" s="98"/>
      <c r="F86" s="98"/>
      <c r="G86" s="98"/>
      <c r="H86" s="98"/>
      <c r="I86" s="99"/>
      <c r="J86" s="100"/>
      <c r="K86" s="314">
        <v>0.05</v>
      </c>
      <c r="L86" s="872">
        <f>N79*K86</f>
        <v>1165.6821931454024</v>
      </c>
      <c r="M86" s="873"/>
      <c r="N86" s="57"/>
    </row>
    <row r="87" spans="1:14" ht="15" thickBot="1">
      <c r="B87" s="836" t="s">
        <v>1037</v>
      </c>
      <c r="C87" s="837"/>
      <c r="D87" s="837"/>
      <c r="E87" s="837"/>
      <c r="F87" s="837"/>
      <c r="G87" s="837"/>
      <c r="H87" s="837"/>
      <c r="I87" s="837"/>
      <c r="J87" s="837"/>
      <c r="K87" s="837"/>
      <c r="L87" s="837"/>
      <c r="M87" s="838"/>
      <c r="N87" s="58">
        <f>L84+L85+L86</f>
        <v>6994.0931588724143</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30307.737021780464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28.5" customHeight="1" thickBot="1">
      <c r="A31" t="s">
        <v>1929</v>
      </c>
      <c r="B31" s="86" t="s">
        <v>1811</v>
      </c>
      <c r="C31" s="976" t="s">
        <v>2158</v>
      </c>
      <c r="D31" s="977"/>
      <c r="E31" s="977"/>
      <c r="F31" s="977"/>
      <c r="G31" s="977"/>
      <c r="H31" s="977"/>
      <c r="I31" s="977"/>
      <c r="J31" s="977"/>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138</v>
      </c>
      <c r="B36" s="849" t="str">
        <f>VLOOKUP(A36,EQUIPOS!A6:D154,3,FALSE)</f>
        <v>Camioneta D-300</v>
      </c>
      <c r="C36" s="850"/>
      <c r="D36" s="850"/>
      <c r="E36" s="850"/>
      <c r="F36" s="850"/>
      <c r="G36" s="850"/>
      <c r="H36" s="851"/>
      <c r="I36" s="276"/>
      <c r="J36" s="277"/>
      <c r="K36" s="278">
        <f>VLOOKUP(A36,EQUIPOS!A6:D163,4,FALSE)</f>
        <v>48000</v>
      </c>
      <c r="L36" s="279"/>
      <c r="M36" s="345">
        <v>8000</v>
      </c>
      <c r="N36" s="281">
        <f>K36/M36</f>
        <v>6</v>
      </c>
    </row>
    <row r="37" spans="1:14">
      <c r="A37" s="119"/>
      <c r="B37" s="849"/>
      <c r="C37" s="850"/>
      <c r="D37" s="850"/>
      <c r="E37" s="850"/>
      <c r="F37" s="850"/>
      <c r="G37" s="850"/>
      <c r="H37" s="851"/>
      <c r="I37" s="430"/>
      <c r="J37" s="431"/>
      <c r="K37" s="278"/>
      <c r="L37" s="344"/>
      <c r="M37" s="345"/>
      <c r="N37" s="281"/>
    </row>
    <row r="38" spans="1:14">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25.533602603049999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31.533602603049999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14300</v>
      </c>
      <c r="N48" s="281">
        <f>K48*M48</f>
        <v>15015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14200</v>
      </c>
      <c r="N49" s="281">
        <f>K49*M49</f>
        <v>14200</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978</v>
      </c>
      <c r="N50" s="281">
        <f>K50*M50</f>
        <v>1956</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31171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2553.3602603049999</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33755.893862908051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6751.1787725816102</v>
      </c>
      <c r="M84" s="871"/>
      <c r="N84" s="57"/>
    </row>
    <row r="85" spans="1:14">
      <c r="B85" s="95" t="s">
        <v>1057</v>
      </c>
      <c r="C85" s="96"/>
      <c r="D85" s="96"/>
      <c r="E85" s="96"/>
      <c r="F85" s="96"/>
      <c r="G85" s="96"/>
      <c r="H85" s="96"/>
      <c r="I85" s="93"/>
      <c r="J85" s="94"/>
      <c r="K85" s="313">
        <v>0.05</v>
      </c>
      <c r="L85" s="870">
        <f>N79*K85</f>
        <v>1687.7946931454026</v>
      </c>
      <c r="M85" s="871"/>
      <c r="N85" s="57"/>
    </row>
    <row r="86" spans="1:14" ht="15" thickBot="1">
      <c r="B86" s="97" t="s">
        <v>1058</v>
      </c>
      <c r="C86" s="98"/>
      <c r="D86" s="98"/>
      <c r="E86" s="98"/>
      <c r="F86" s="98"/>
      <c r="G86" s="98"/>
      <c r="H86" s="98"/>
      <c r="I86" s="99"/>
      <c r="J86" s="100"/>
      <c r="K86" s="314">
        <v>0.05</v>
      </c>
      <c r="L86" s="872">
        <f>N79*K86</f>
        <v>1687.7946931454026</v>
      </c>
      <c r="M86" s="873"/>
      <c r="N86" s="57"/>
    </row>
    <row r="87" spans="1:14" ht="15" thickBot="1">
      <c r="B87" s="836" t="s">
        <v>1037</v>
      </c>
      <c r="C87" s="837"/>
      <c r="D87" s="837"/>
      <c r="E87" s="837"/>
      <c r="F87" s="837"/>
      <c r="G87" s="837"/>
      <c r="H87" s="837"/>
      <c r="I87" s="837"/>
      <c r="J87" s="837"/>
      <c r="K87" s="837"/>
      <c r="L87" s="837"/>
      <c r="M87" s="838"/>
      <c r="N87" s="58">
        <f>L84+L85+L86</f>
        <v>10126.768158872415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43882.662021780467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30"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t="s">
        <v>119</v>
      </c>
      <c r="B36" s="849" t="str">
        <f>VLOOKUP(A36,EQUIPOS!A6:D154,3,FALSE)</f>
        <v xml:space="preserve">Bomba de concreto, Producción: 30 m3/h, POTENCIA: 67 HP, MAX PRESION DE CONCRETO: 1150 PSI
</v>
      </c>
      <c r="C36" s="850"/>
      <c r="D36" s="850"/>
      <c r="E36" s="850"/>
      <c r="F36" s="850"/>
      <c r="G36" s="850"/>
      <c r="H36" s="851"/>
      <c r="I36" s="276"/>
      <c r="J36" s="277"/>
      <c r="K36" s="278">
        <f>VLOOKUP(A36,EQUIPOS!A6:D163,4,FALSE)</f>
        <v>90000</v>
      </c>
      <c r="L36" s="279"/>
      <c r="M36" s="345">
        <v>100</v>
      </c>
      <c r="N36" s="281">
        <f>K36/M36</f>
        <v>900</v>
      </c>
    </row>
    <row r="37" spans="1:14">
      <c r="A37" s="119" t="s">
        <v>138</v>
      </c>
      <c r="B37" s="849" t="str">
        <f>VLOOKUP(A37,EQUIPOS!A7:D154,3,FALSE)</f>
        <v>Camioneta D-300</v>
      </c>
      <c r="C37" s="850"/>
      <c r="D37" s="850"/>
      <c r="E37" s="850"/>
      <c r="F37" s="850"/>
      <c r="G37" s="850"/>
      <c r="H37" s="851"/>
      <c r="I37" s="430"/>
      <c r="J37" s="431"/>
      <c r="K37" s="278">
        <f>VLOOKUP(A37,EQUIPOS!A7:D164,4,FALSE)</f>
        <v>48000</v>
      </c>
      <c r="L37" s="344"/>
      <c r="M37" s="345">
        <v>1000</v>
      </c>
      <c r="N37" s="281">
        <f>K37/M37</f>
        <v>48</v>
      </c>
    </row>
    <row r="38" spans="1:14">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0.01</v>
      </c>
      <c r="N41" s="353">
        <f>N77*M41</f>
        <v>3.8300403904575</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951.8300403904575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312000</v>
      </c>
      <c r="N48" s="281">
        <f>K48*M48</f>
        <v>31200</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3222</v>
      </c>
      <c r="N49" s="281">
        <f>K49*M49</f>
        <v>3544.2000000000003</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75000</v>
      </c>
      <c r="N50" s="281">
        <f>K50*M50</f>
        <v>75000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109744.2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383.00403904575001</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111079.0340794362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22215.806815887241</v>
      </c>
      <c r="M84" s="871"/>
      <c r="N84" s="57"/>
    </row>
    <row r="85" spans="1:14">
      <c r="B85" s="95" t="s">
        <v>1057</v>
      </c>
      <c r="C85" s="96"/>
      <c r="D85" s="96"/>
      <c r="E85" s="96"/>
      <c r="F85" s="96"/>
      <c r="G85" s="96"/>
      <c r="H85" s="96"/>
      <c r="I85" s="93"/>
      <c r="J85" s="94"/>
      <c r="K85" s="313">
        <v>0.05</v>
      </c>
      <c r="L85" s="870">
        <f>N79*K85</f>
        <v>5553.9517039718103</v>
      </c>
      <c r="M85" s="871"/>
      <c r="N85" s="57"/>
    </row>
    <row r="86" spans="1:14" ht="15" thickBot="1">
      <c r="B86" s="97" t="s">
        <v>1058</v>
      </c>
      <c r="C86" s="98"/>
      <c r="D86" s="98"/>
      <c r="E86" s="98"/>
      <c r="F86" s="98"/>
      <c r="G86" s="98"/>
      <c r="H86" s="98"/>
      <c r="I86" s="99"/>
      <c r="J86" s="100"/>
      <c r="K86" s="314">
        <v>0.05</v>
      </c>
      <c r="L86" s="872">
        <f>N79*K86</f>
        <v>5553.9517039718103</v>
      </c>
      <c r="M86" s="873"/>
      <c r="N86" s="57"/>
    </row>
    <row r="87" spans="1:14" ht="15" thickBot="1">
      <c r="B87" s="836" t="s">
        <v>1037</v>
      </c>
      <c r="C87" s="837"/>
      <c r="D87" s="837"/>
      <c r="E87" s="837"/>
      <c r="F87" s="837"/>
      <c r="G87" s="837"/>
      <c r="H87" s="837"/>
      <c r="I87" s="837"/>
      <c r="J87" s="837"/>
      <c r="K87" s="837"/>
      <c r="L87" s="837"/>
      <c r="M87" s="838"/>
      <c r="N87" s="58">
        <f>L84+L85+L86</f>
        <v>33323.710223830865</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144402.74430326707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30"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9.25" customHeight="1" thickBot="1">
      <c r="B29" s="77" t="s">
        <v>1027</v>
      </c>
      <c r="C29" s="845" t="s">
        <v>1028</v>
      </c>
      <c r="D29" s="846"/>
      <c r="E29" s="846"/>
      <c r="F29" s="846"/>
      <c r="G29" s="846"/>
      <c r="H29" s="846"/>
      <c r="I29" s="846"/>
      <c r="J29" s="78"/>
      <c r="K29" s="351" t="s">
        <v>2321</v>
      </c>
      <c r="L29" s="847" t="s">
        <v>1029</v>
      </c>
      <c r="M29" s="848"/>
      <c r="N29" s="77" t="s">
        <v>1030</v>
      </c>
    </row>
    <row r="30" spans="1:14" ht="17.25" hidden="1" customHeight="1">
      <c r="B30" s="77" t="s">
        <v>1027</v>
      </c>
      <c r="C30" s="845" t="s">
        <v>1028</v>
      </c>
      <c r="D30" s="846"/>
      <c r="E30" s="846"/>
      <c r="F30" s="846"/>
      <c r="G30" s="846"/>
      <c r="H30" s="846"/>
      <c r="I30" s="846"/>
      <c r="J30" s="78"/>
      <c r="K30" s="316"/>
      <c r="L30" s="847" t="s">
        <v>1029</v>
      </c>
      <c r="M30" s="848"/>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N77*M41</f>
        <v>255.33602603049999</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140000</v>
      </c>
      <c r="N48" s="281">
        <f>K48*M48</f>
        <v>70000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3000</v>
      </c>
      <c r="N49" s="281">
        <f>K49*M49</f>
        <v>3000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6" t="s">
        <v>1037</v>
      </c>
      <c r="C55" s="837"/>
      <c r="D55" s="837"/>
      <c r="E55" s="837"/>
      <c r="F55" s="837"/>
      <c r="G55" s="837"/>
      <c r="H55" s="837"/>
      <c r="I55" s="837"/>
      <c r="J55" s="837"/>
      <c r="K55" s="837"/>
      <c r="L55" s="837"/>
      <c r="M55" s="838"/>
      <c r="N55" s="403">
        <f>SUM(N48:N54)</f>
        <v>73000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9" t="s">
        <v>1045</v>
      </c>
      <c r="M59" s="812"/>
      <c r="N59" s="82" t="s">
        <v>1035</v>
      </c>
    </row>
    <row r="60" spans="1:14">
      <c r="B60" s="52"/>
      <c r="C60" s="326"/>
      <c r="D60" s="326"/>
      <c r="E60" s="326"/>
      <c r="F60" s="326"/>
      <c r="G60" s="326"/>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320"/>
      <c r="I63" s="288"/>
      <c r="J63" s="295"/>
      <c r="K63" s="288"/>
      <c r="L63" s="840"/>
      <c r="M63" s="84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8"/>
      <c r="M65" s="1009"/>
      <c r="N65" s="494"/>
    </row>
    <row r="66" spans="1:15" ht="15" thickBot="1">
      <c r="B66" s="836" t="s">
        <v>1037</v>
      </c>
      <c r="C66" s="837"/>
      <c r="D66" s="837"/>
      <c r="E66" s="837"/>
      <c r="F66" s="837"/>
      <c r="G66" s="837"/>
      <c r="H66" s="837"/>
      <c r="I66" s="837"/>
      <c r="J66" s="837"/>
      <c r="K66" s="837"/>
      <c r="L66" s="837"/>
      <c r="M66" s="83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88"/>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4"/>
      <c r="C76" s="1005"/>
      <c r="D76" s="1005"/>
      <c r="E76" s="1005"/>
      <c r="F76" s="1005"/>
      <c r="G76" s="1005"/>
      <c r="H76" s="1005"/>
      <c r="I76" s="175"/>
      <c r="J76" s="175"/>
      <c r="K76" s="175"/>
      <c r="L76" s="1006"/>
      <c r="M76" s="1007"/>
      <c r="N76" s="494"/>
    </row>
    <row r="77" spans="1:15" ht="15" thickBot="1">
      <c r="B77" s="836" t="s">
        <v>1037</v>
      </c>
      <c r="C77" s="837"/>
      <c r="D77" s="837"/>
      <c r="E77" s="837"/>
      <c r="F77" s="837"/>
      <c r="G77" s="837"/>
      <c r="H77" s="837"/>
      <c r="I77" s="837"/>
      <c r="J77" s="837"/>
      <c r="K77" s="837"/>
      <c r="L77" s="837"/>
      <c r="M77" s="838"/>
      <c r="N77" s="310">
        <f>SUM(N71:N76)</f>
        <v>5106.7205206099998</v>
      </c>
    </row>
    <row r="78" spans="1:15" ht="15" thickBot="1">
      <c r="B78" s="39"/>
      <c r="C78" s="40"/>
      <c r="D78" s="40"/>
      <c r="E78" s="40"/>
      <c r="F78" s="40"/>
      <c r="G78" s="40"/>
      <c r="H78" s="40"/>
      <c r="I78" s="40"/>
      <c r="J78" s="40"/>
      <c r="K78" s="40"/>
      <c r="L78" s="40"/>
      <c r="M78" s="40"/>
      <c r="N78" s="41"/>
    </row>
    <row r="79" spans="1:15" ht="15" thickBot="1">
      <c r="B79" s="836" t="s">
        <v>1051</v>
      </c>
      <c r="C79" s="837"/>
      <c r="D79" s="837"/>
      <c r="E79" s="837"/>
      <c r="F79" s="837"/>
      <c r="G79" s="837"/>
      <c r="H79" s="837"/>
      <c r="I79" s="837"/>
      <c r="J79" s="837"/>
      <c r="K79" s="837"/>
      <c r="L79" s="837"/>
      <c r="M79" s="838"/>
      <c r="N79" s="105">
        <f>N43+N55+N66+N77</f>
        <v>78362.05654664051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7" t="s">
        <v>1053</v>
      </c>
      <c r="C83" s="828"/>
      <c r="D83" s="828"/>
      <c r="E83" s="828"/>
      <c r="F83" s="828"/>
      <c r="G83" s="828"/>
      <c r="H83" s="828"/>
      <c r="I83" s="323"/>
      <c r="J83" s="343"/>
      <c r="K83" s="311" t="s">
        <v>1054</v>
      </c>
      <c r="L83" s="866" t="s">
        <v>1055</v>
      </c>
      <c r="M83" s="867"/>
      <c r="N83" s="312"/>
    </row>
    <row r="84" spans="1:14">
      <c r="B84" s="868" t="s">
        <v>1056</v>
      </c>
      <c r="C84" s="869"/>
      <c r="D84" s="869"/>
      <c r="E84" s="869"/>
      <c r="F84" s="869"/>
      <c r="G84" s="869"/>
      <c r="H84" s="869"/>
      <c r="I84" s="93"/>
      <c r="J84" s="94"/>
      <c r="K84" s="313">
        <v>0.2</v>
      </c>
      <c r="L84" s="870">
        <f>N79*K84</f>
        <v>15672.411309328103</v>
      </c>
      <c r="M84" s="871"/>
      <c r="N84" s="57"/>
    </row>
    <row r="85" spans="1:14">
      <c r="B85" s="95" t="s">
        <v>1057</v>
      </c>
      <c r="C85" s="96"/>
      <c r="D85" s="96"/>
      <c r="E85" s="96"/>
      <c r="F85" s="96"/>
      <c r="G85" s="96"/>
      <c r="H85" s="96"/>
      <c r="I85" s="93"/>
      <c r="J85" s="94"/>
      <c r="K85" s="313">
        <v>0.05</v>
      </c>
      <c r="L85" s="870">
        <f>N79*K85</f>
        <v>3918.1028273320258</v>
      </c>
      <c r="M85" s="871"/>
      <c r="N85" s="57"/>
    </row>
    <row r="86" spans="1:14" ht="15" thickBot="1">
      <c r="B86" s="97" t="s">
        <v>1058</v>
      </c>
      <c r="C86" s="98"/>
      <c r="D86" s="98"/>
      <c r="E86" s="98"/>
      <c r="F86" s="98"/>
      <c r="G86" s="98"/>
      <c r="H86" s="98"/>
      <c r="I86" s="99"/>
      <c r="J86" s="100"/>
      <c r="K86" s="314">
        <v>0.05</v>
      </c>
      <c r="L86" s="872">
        <f>N79*K86</f>
        <v>3918.1028273320258</v>
      </c>
      <c r="M86" s="873"/>
      <c r="N86" s="57"/>
    </row>
    <row r="87" spans="1:14" ht="15" thickBot="1">
      <c r="B87" s="836" t="s">
        <v>1037</v>
      </c>
      <c r="C87" s="837"/>
      <c r="D87" s="837"/>
      <c r="E87" s="837"/>
      <c r="F87" s="837"/>
      <c r="G87" s="837"/>
      <c r="H87" s="837"/>
      <c r="I87" s="837"/>
      <c r="J87" s="837"/>
      <c r="K87" s="837"/>
      <c r="L87" s="837"/>
      <c r="M87" s="838"/>
      <c r="N87" s="58">
        <f>L84+L85+L86</f>
        <v>23508.616963992154</v>
      </c>
    </row>
    <row r="88" spans="1:14" ht="15" thickBot="1">
      <c r="B88" s="39"/>
      <c r="C88" s="40"/>
      <c r="D88" s="40"/>
      <c r="E88" s="40"/>
      <c r="F88" s="40"/>
      <c r="G88" s="40"/>
      <c r="H88" s="40"/>
      <c r="I88" s="40"/>
      <c r="J88" s="40"/>
      <c r="K88" s="40"/>
      <c r="L88" s="40"/>
      <c r="M88" s="40"/>
      <c r="N88" s="41"/>
    </row>
    <row r="89" spans="1:14" ht="15" thickBot="1">
      <c r="A89" t="s">
        <v>2122</v>
      </c>
      <c r="B89" s="836" t="s">
        <v>1059</v>
      </c>
      <c r="C89" s="837"/>
      <c r="D89" s="837"/>
      <c r="E89" s="837"/>
      <c r="F89" s="837"/>
      <c r="G89" s="837"/>
      <c r="H89" s="837"/>
      <c r="I89" s="837"/>
      <c r="J89" s="837"/>
      <c r="K89" s="837"/>
      <c r="L89" s="837"/>
      <c r="M89" s="838"/>
      <c r="N89" s="196">
        <f>N79+N87</f>
        <v>101870.67351063267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8" t="s">
        <v>2324</v>
      </c>
      <c r="C106" s="979"/>
      <c r="D106" s="979"/>
      <c r="E106" s="979"/>
      <c r="F106" s="979"/>
      <c r="G106" s="979"/>
      <c r="H106" s="979"/>
      <c r="I106" s="979"/>
      <c r="J106" s="979"/>
      <c r="K106" s="979"/>
      <c r="L106" s="979"/>
      <c r="M106" s="979"/>
      <c r="N106" s="980"/>
    </row>
    <row r="107" spans="2:14" ht="15" customHeight="1">
      <c r="B107" s="978"/>
      <c r="C107" s="979"/>
      <c r="D107" s="979"/>
      <c r="E107" s="979"/>
      <c r="F107" s="979"/>
      <c r="G107" s="979"/>
      <c r="H107" s="979"/>
      <c r="I107" s="979"/>
      <c r="J107" s="979"/>
      <c r="K107" s="979"/>
      <c r="L107" s="979"/>
      <c r="M107" s="979"/>
      <c r="N107" s="980"/>
    </row>
    <row r="108" spans="2:14" ht="29.25" customHeight="1">
      <c r="B108" s="981" t="s">
        <v>2325</v>
      </c>
      <c r="C108" s="982"/>
      <c r="D108" s="982"/>
      <c r="E108" s="982"/>
      <c r="F108" s="982"/>
      <c r="G108" s="982"/>
      <c r="H108" s="982"/>
      <c r="I108" s="982"/>
      <c r="J108" s="982"/>
      <c r="K108" s="982"/>
      <c r="L108" s="982"/>
      <c r="M108" s="982"/>
      <c r="N108" s="983"/>
    </row>
    <row r="109" spans="2:14">
      <c r="B109" s="981"/>
      <c r="C109" s="982"/>
      <c r="D109" s="982"/>
      <c r="E109" s="982"/>
      <c r="F109" s="982"/>
      <c r="G109" s="982"/>
      <c r="H109" s="982"/>
      <c r="I109" s="982"/>
      <c r="J109" s="982"/>
      <c r="K109" s="982"/>
      <c r="L109" s="982"/>
      <c r="M109" s="982"/>
      <c r="N109" s="98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4"/>
      <c r="K119" s="984"/>
      <c r="L119" s="984"/>
      <c r="M119" s="984"/>
      <c r="N119" s="985"/>
    </row>
    <row r="120" spans="2:14" ht="15" thickBot="1">
      <c r="B120" s="428" t="s">
        <v>2327</v>
      </c>
      <c r="C120" s="429"/>
      <c r="D120" s="429"/>
      <c r="E120" s="268"/>
      <c r="F120" s="268"/>
      <c r="G120" s="268"/>
      <c r="H120" s="268"/>
      <c r="I120" s="268"/>
      <c r="J120" s="986"/>
      <c r="K120" s="986"/>
      <c r="L120" s="986"/>
      <c r="M120" s="986"/>
      <c r="N120" s="98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t="17.25" hidden="1" customHeight="1" thickBot="1">
      <c r="B30" s="77" t="s">
        <v>1027</v>
      </c>
      <c r="C30" s="845" t="s">
        <v>1028</v>
      </c>
      <c r="D30" s="846"/>
      <c r="E30" s="846"/>
      <c r="F30" s="846"/>
      <c r="G30" s="846"/>
      <c r="H30" s="846"/>
      <c r="I30" s="846"/>
      <c r="J30" s="78"/>
      <c r="K30" s="316"/>
      <c r="L30" s="847" t="s">
        <v>1029</v>
      </c>
      <c r="M30" s="848"/>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19"/>
      <c r="B36" s="849"/>
      <c r="C36" s="850"/>
      <c r="D36" s="850"/>
      <c r="E36" s="850"/>
      <c r="F36" s="850"/>
      <c r="G36" s="850"/>
      <c r="H36" s="851"/>
      <c r="I36" s="276"/>
      <c r="J36" s="277"/>
      <c r="K36" s="278"/>
      <c r="L36" s="279"/>
      <c r="M36" s="345"/>
      <c r="N36" s="281"/>
    </row>
    <row r="37" spans="1:14">
      <c r="A37" s="119"/>
      <c r="B37" s="849"/>
      <c r="C37" s="850"/>
      <c r="D37" s="850"/>
      <c r="E37" s="850"/>
      <c r="F37" s="850"/>
      <c r="G37" s="850"/>
      <c r="H37" s="851"/>
      <c r="I37" s="430"/>
      <c r="J37" s="431"/>
      <c r="K37" s="278"/>
      <c r="L37" s="344"/>
      <c r="M37" s="345"/>
      <c r="N37" s="281"/>
    </row>
    <row r="38" spans="1:14">
      <c r="B38" s="849"/>
      <c r="C38" s="850"/>
      <c r="D38" s="850"/>
      <c r="E38" s="850"/>
      <c r="F38" s="850"/>
      <c r="G38" s="850"/>
      <c r="H38" s="851"/>
      <c r="I38" s="337"/>
      <c r="J38" s="339"/>
      <c r="K38" s="278"/>
      <c r="L38" s="432"/>
      <c r="M38" s="433"/>
      <c r="N38" s="281"/>
    </row>
    <row r="39" spans="1:14">
      <c r="B39" s="849"/>
      <c r="C39" s="850"/>
      <c r="D39" s="850"/>
      <c r="E39" s="850"/>
      <c r="F39" s="850"/>
      <c r="G39" s="850"/>
      <c r="H39" s="851"/>
      <c r="I39" s="42"/>
      <c r="J39" s="43"/>
      <c r="K39" s="278"/>
      <c r="L39" s="285"/>
      <c r="M39" s="345"/>
      <c r="N39" s="281"/>
    </row>
    <row r="40" spans="1:14">
      <c r="B40" s="329"/>
      <c r="C40" s="330"/>
      <c r="D40" s="330"/>
      <c r="E40" s="330"/>
      <c r="F40" s="332"/>
      <c r="G40" s="332"/>
      <c r="H40" s="131"/>
      <c r="I40" s="42"/>
      <c r="J40" s="43"/>
      <c r="K40" s="278"/>
      <c r="L40" s="285"/>
      <c r="M40" s="286"/>
      <c r="N40" s="282"/>
    </row>
    <row r="41" spans="1:14">
      <c r="B41" s="856" t="s">
        <v>1036</v>
      </c>
      <c r="C41" s="857"/>
      <c r="D41" s="857"/>
      <c r="E41" s="44"/>
      <c r="F41" s="45"/>
      <c r="G41" s="45"/>
      <c r="H41" s="46"/>
      <c r="I41" s="42"/>
      <c r="J41" s="43"/>
      <c r="K41" s="288"/>
      <c r="L41" s="285"/>
      <c r="M41" s="410">
        <v>0.05</v>
      </c>
      <c r="N41" s="353">
        <f>N76*M41</f>
        <v>85112.008676833342</v>
      </c>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2500</v>
      </c>
      <c r="N48" s="281">
        <f>K48*M48</f>
        <v>2750000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36" t="s">
        <v>1037</v>
      </c>
      <c r="C54" s="837"/>
      <c r="D54" s="837"/>
      <c r="E54" s="837"/>
      <c r="F54" s="837"/>
      <c r="G54" s="837"/>
      <c r="H54" s="837"/>
      <c r="I54" s="837"/>
      <c r="J54" s="837"/>
      <c r="K54" s="837"/>
      <c r="L54" s="837"/>
      <c r="M54" s="838"/>
      <c r="N54" s="403">
        <f>SUM(N48:N53)</f>
        <v>2750000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9" t="s">
        <v>1045</v>
      </c>
      <c r="M58" s="812"/>
      <c r="N58" s="82" t="s">
        <v>1035</v>
      </c>
    </row>
    <row r="59" spans="1:14">
      <c r="B59" s="52"/>
      <c r="C59" s="326"/>
      <c r="D59" s="326"/>
      <c r="E59" s="326"/>
      <c r="F59" s="326"/>
      <c r="G59" s="326"/>
      <c r="H59" s="320"/>
      <c r="I59" s="288"/>
      <c r="J59" s="295"/>
      <c r="K59" s="288"/>
      <c r="L59" s="840"/>
      <c r="M59" s="841"/>
      <c r="N59" s="296"/>
    </row>
    <row r="60" spans="1:14">
      <c r="B60" s="52"/>
      <c r="C60" s="53"/>
      <c r="D60" s="53"/>
      <c r="E60" s="53"/>
      <c r="F60" s="53"/>
      <c r="G60" s="53"/>
      <c r="H60" s="320"/>
      <c r="I60" s="288"/>
      <c r="J60" s="295"/>
      <c r="K60" s="288"/>
      <c r="L60" s="840"/>
      <c r="M60" s="841"/>
      <c r="N60" s="296"/>
    </row>
    <row r="61" spans="1:14">
      <c r="B61" s="52"/>
      <c r="C61" s="53"/>
      <c r="D61" s="53"/>
      <c r="E61" s="53"/>
      <c r="F61" s="53"/>
      <c r="G61" s="53"/>
      <c r="H61" s="320"/>
      <c r="I61" s="288"/>
      <c r="J61" s="295"/>
      <c r="K61" s="288"/>
      <c r="L61" s="840"/>
      <c r="M61" s="841"/>
      <c r="N61" s="296"/>
    </row>
    <row r="62" spans="1:14">
      <c r="B62" s="52"/>
      <c r="C62" s="53"/>
      <c r="D62" s="53"/>
      <c r="E62" s="53"/>
      <c r="F62" s="53"/>
      <c r="G62" s="53"/>
      <c r="H62" s="320"/>
      <c r="I62" s="288"/>
      <c r="J62" s="295"/>
      <c r="K62" s="288"/>
      <c r="L62" s="840"/>
      <c r="M62" s="841"/>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1008"/>
      <c r="M64" s="1009"/>
      <c r="N64" s="494"/>
    </row>
    <row r="65" spans="1:15" ht="15" thickBot="1">
      <c r="B65" s="836" t="s">
        <v>1037</v>
      </c>
      <c r="C65" s="837"/>
      <c r="D65" s="837"/>
      <c r="E65" s="837"/>
      <c r="F65" s="837"/>
      <c r="G65" s="837"/>
      <c r="H65" s="837"/>
      <c r="I65" s="837"/>
      <c r="J65" s="837"/>
      <c r="K65" s="837"/>
      <c r="L65" s="837"/>
      <c r="M65" s="838"/>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988"/>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1004"/>
      <c r="C75" s="1005"/>
      <c r="D75" s="1005"/>
      <c r="E75" s="1005"/>
      <c r="F75" s="1005"/>
      <c r="G75" s="1005"/>
      <c r="H75" s="1005"/>
      <c r="I75" s="175"/>
      <c r="J75" s="175"/>
      <c r="K75" s="175"/>
      <c r="L75" s="1006"/>
      <c r="M75" s="1007"/>
      <c r="N75" s="51"/>
    </row>
    <row r="76" spans="1:15" ht="15" thickBot="1">
      <c r="B76" s="836" t="s">
        <v>1037</v>
      </c>
      <c r="C76" s="837"/>
      <c r="D76" s="837"/>
      <c r="E76" s="837"/>
      <c r="F76" s="837"/>
      <c r="G76" s="837"/>
      <c r="H76" s="837"/>
      <c r="I76" s="837"/>
      <c r="J76" s="837"/>
      <c r="K76" s="837"/>
      <c r="L76" s="837"/>
      <c r="M76" s="838"/>
      <c r="N76" s="310">
        <f>SUM(N70:N75)</f>
        <v>1702240.1735366667</v>
      </c>
    </row>
    <row r="77" spans="1:15" ht="15" thickBot="1">
      <c r="B77" s="39"/>
      <c r="C77" s="40"/>
      <c r="D77" s="40"/>
      <c r="E77" s="40"/>
      <c r="F77" s="40"/>
      <c r="G77" s="40"/>
      <c r="H77" s="40"/>
      <c r="I77" s="40"/>
      <c r="J77" s="40"/>
      <c r="K77" s="40"/>
      <c r="L77" s="40"/>
      <c r="M77" s="40"/>
      <c r="N77" s="41"/>
    </row>
    <row r="78" spans="1:15" ht="15" thickBot="1">
      <c r="B78" s="836" t="s">
        <v>1051</v>
      </c>
      <c r="C78" s="837"/>
      <c r="D78" s="837"/>
      <c r="E78" s="837"/>
      <c r="F78" s="837"/>
      <c r="G78" s="837"/>
      <c r="H78" s="837"/>
      <c r="I78" s="837"/>
      <c r="J78" s="837"/>
      <c r="K78" s="837"/>
      <c r="L78" s="837"/>
      <c r="M78" s="838"/>
      <c r="N78" s="105">
        <f>N43+N54+N65+N76</f>
        <v>4537352.1822135001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907470.4364427001</v>
      </c>
      <c r="M83" s="871"/>
      <c r="N83" s="57"/>
    </row>
    <row r="84" spans="1:14">
      <c r="B84" s="95" t="s">
        <v>1057</v>
      </c>
      <c r="C84" s="96"/>
      <c r="D84" s="96"/>
      <c r="E84" s="96"/>
      <c r="F84" s="96"/>
      <c r="G84" s="96"/>
      <c r="H84" s="96"/>
      <c r="I84" s="93"/>
      <c r="J84" s="94"/>
      <c r="K84" s="313">
        <v>0.05</v>
      </c>
      <c r="L84" s="870">
        <f>N78*K84</f>
        <v>226867.60911067502</v>
      </c>
      <c r="M84" s="871"/>
      <c r="N84" s="57"/>
    </row>
    <row r="85" spans="1:14" ht="15" thickBot="1">
      <c r="B85" s="97" t="s">
        <v>1058</v>
      </c>
      <c r="C85" s="98"/>
      <c r="D85" s="98"/>
      <c r="E85" s="98"/>
      <c r="F85" s="98"/>
      <c r="G85" s="98"/>
      <c r="H85" s="98"/>
      <c r="I85" s="99"/>
      <c r="J85" s="100"/>
      <c r="K85" s="314">
        <v>0.05</v>
      </c>
      <c r="L85" s="872">
        <f>N78*K85</f>
        <v>226867.60911067502</v>
      </c>
      <c r="M85" s="873"/>
      <c r="N85" s="57"/>
    </row>
    <row r="86" spans="1:14" ht="15" thickBot="1">
      <c r="B86" s="836" t="s">
        <v>1037</v>
      </c>
      <c r="C86" s="837"/>
      <c r="D86" s="837"/>
      <c r="E86" s="837"/>
      <c r="F86" s="837"/>
      <c r="G86" s="837"/>
      <c r="H86" s="837"/>
      <c r="I86" s="837"/>
      <c r="J86" s="837"/>
      <c r="K86" s="837"/>
      <c r="L86" s="837"/>
      <c r="M86" s="838"/>
      <c r="N86" s="58">
        <f>L83+L84+L85</f>
        <v>1361205.6546640501</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5898557.83687755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29.25"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28.5" customHeight="1" thickBot="1">
      <c r="A31" t="s">
        <v>1929</v>
      </c>
      <c r="B31" s="113" t="s">
        <v>1250</v>
      </c>
      <c r="C31" s="1010" t="s">
        <v>2299</v>
      </c>
      <c r="D31" s="1011"/>
      <c r="E31" s="1011"/>
      <c r="F31" s="1011"/>
      <c r="G31" s="1011"/>
      <c r="H31" s="1011"/>
      <c r="I31" s="1011"/>
      <c r="J31" s="1011"/>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s="177" t="s">
        <v>373</v>
      </c>
      <c r="B36" s="849" t="str">
        <f>VLOOKUP(A36,EQUIPOS!A6:D154,3,FALSE)</f>
        <v>Volqueta 6 m3</v>
      </c>
      <c r="C36" s="850"/>
      <c r="D36" s="850"/>
      <c r="E36" s="850"/>
      <c r="F36" s="850"/>
      <c r="G36" s="850"/>
      <c r="H36" s="851"/>
      <c r="I36" s="276"/>
      <c r="J36" s="277"/>
      <c r="K36" s="278">
        <f>VLOOKUP(A36,EQUIPOS!A6:D161,4,FALSE)</f>
        <v>65000</v>
      </c>
      <c r="L36" s="279"/>
      <c r="M36" s="464">
        <v>81</v>
      </c>
      <c r="N36" s="281">
        <f>K36/M36</f>
        <v>802.46913580246917</v>
      </c>
    </row>
    <row r="37" span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2"/>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105">
        <f>SUM(N36:N42)</f>
        <v>802.46913580246917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31"/>
      <c r="C53" s="832"/>
      <c r="D53" s="832"/>
      <c r="E53" s="832"/>
      <c r="F53" s="832"/>
      <c r="G53" s="832"/>
      <c r="H53" s="832"/>
      <c r="I53" s="833"/>
      <c r="J53" s="48"/>
      <c r="K53" s="50"/>
      <c r="L53" s="834"/>
      <c r="M53" s="835"/>
      <c r="N53" s="51"/>
    </row>
    <row r="54" spans="2:14" ht="15" thickBot="1">
      <c r="B54" s="836" t="s">
        <v>1037</v>
      </c>
      <c r="C54" s="837"/>
      <c r="D54" s="837"/>
      <c r="E54" s="837"/>
      <c r="F54" s="837"/>
      <c r="G54" s="837"/>
      <c r="H54" s="837"/>
      <c r="I54" s="837"/>
      <c r="J54" s="837"/>
      <c r="K54" s="837"/>
      <c r="L54" s="837"/>
      <c r="M54" s="83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9" t="s">
        <v>1045</v>
      </c>
      <c r="M58" s="812"/>
      <c r="N58" s="82" t="s">
        <v>1035</v>
      </c>
    </row>
    <row r="59" spans="2:14">
      <c r="B59" s="52"/>
      <c r="C59" s="326"/>
      <c r="D59" s="326"/>
      <c r="E59" s="326"/>
      <c r="F59" s="326"/>
      <c r="G59" s="326"/>
      <c r="H59" s="320"/>
      <c r="I59" s="288"/>
      <c r="J59" s="295"/>
      <c r="K59" s="288"/>
      <c r="L59" s="840"/>
      <c r="M59" s="84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1008"/>
      <c r="M64" s="1009"/>
      <c r="N64" s="494"/>
    </row>
    <row r="65" spans="2:15" ht="15" thickBot="1">
      <c r="B65" s="836" t="s">
        <v>1037</v>
      </c>
      <c r="C65" s="837"/>
      <c r="D65" s="837"/>
      <c r="E65" s="837"/>
      <c r="F65" s="837"/>
      <c r="G65" s="837"/>
      <c r="H65" s="837"/>
      <c r="I65" s="837"/>
      <c r="J65" s="837"/>
      <c r="K65" s="837"/>
      <c r="L65" s="837"/>
      <c r="M65" s="83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1004"/>
      <c r="C75" s="1005"/>
      <c r="D75" s="1005"/>
      <c r="E75" s="1005"/>
      <c r="F75" s="1005"/>
      <c r="G75" s="1005"/>
      <c r="H75" s="1005"/>
      <c r="I75" s="175"/>
      <c r="J75" s="175"/>
      <c r="K75" s="175"/>
      <c r="L75" s="1006"/>
      <c r="M75" s="1007"/>
      <c r="N75" s="51"/>
    </row>
    <row r="76" spans="2:15" ht="15" thickBot="1">
      <c r="B76" s="836" t="s">
        <v>1037</v>
      </c>
      <c r="C76" s="837"/>
      <c r="D76" s="837"/>
      <c r="E76" s="837"/>
      <c r="F76" s="837"/>
      <c r="G76" s="837"/>
      <c r="H76" s="837"/>
      <c r="I76" s="837"/>
      <c r="J76" s="837"/>
      <c r="K76" s="837"/>
      <c r="L76" s="837"/>
      <c r="M76" s="838"/>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802.46913580246917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160.49382716049385</v>
      </c>
      <c r="M83" s="871"/>
      <c r="N83" s="57"/>
    </row>
    <row r="84" spans="1:14">
      <c r="B84" s="95" t="s">
        <v>1057</v>
      </c>
      <c r="C84" s="96"/>
      <c r="D84" s="96"/>
      <c r="E84" s="96"/>
      <c r="F84" s="96"/>
      <c r="G84" s="96"/>
      <c r="H84" s="96"/>
      <c r="I84" s="93"/>
      <c r="J84" s="94"/>
      <c r="K84" s="313">
        <v>0.05</v>
      </c>
      <c r="L84" s="870">
        <f>N78*K84</f>
        <v>40.123456790123463</v>
      </c>
      <c r="M84" s="871"/>
      <c r="N84" s="57"/>
    </row>
    <row r="85" spans="1:14" ht="15" thickBot="1">
      <c r="B85" s="97" t="s">
        <v>1058</v>
      </c>
      <c r="C85" s="98"/>
      <c r="D85" s="98"/>
      <c r="E85" s="98"/>
      <c r="F85" s="98"/>
      <c r="G85" s="98"/>
      <c r="H85" s="98"/>
      <c r="I85" s="99"/>
      <c r="J85" s="100"/>
      <c r="K85" s="314">
        <v>0.05</v>
      </c>
      <c r="L85" s="872">
        <f>N78*K85</f>
        <v>40.123456790123463</v>
      </c>
      <c r="M85" s="873"/>
      <c r="N85" s="57"/>
    </row>
    <row r="86" spans="1:14" ht="15" thickBot="1">
      <c r="B86" s="836" t="s">
        <v>1037</v>
      </c>
      <c r="C86" s="837"/>
      <c r="D86" s="837"/>
      <c r="E86" s="837"/>
      <c r="F86" s="837"/>
      <c r="G86" s="837"/>
      <c r="H86" s="837"/>
      <c r="I86" s="837"/>
      <c r="J86" s="837"/>
      <c r="K86" s="837"/>
      <c r="L86" s="837"/>
      <c r="M86" s="838"/>
      <c r="N86" s="58">
        <f>L83+L84+L85</f>
        <v>240.74074074074079</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1043.2098765432099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8"/>
      <c r="H25" s="91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21" t="s">
        <v>1026</v>
      </c>
      <c r="C27" s="922"/>
      <c r="D27" s="922"/>
      <c r="E27" s="922"/>
      <c r="F27" s="922"/>
      <c r="G27" s="922"/>
      <c r="H27" s="922"/>
      <c r="I27" s="922"/>
      <c r="J27" s="922"/>
      <c r="K27" s="922"/>
      <c r="L27" s="922"/>
      <c r="M27" s="922"/>
      <c r="N27" s="923"/>
    </row>
    <row r="28" spans="1:14" ht="15" thickBot="1">
      <c r="B28" s="39"/>
      <c r="C28" s="40"/>
      <c r="D28" s="40"/>
      <c r="E28" s="40"/>
      <c r="F28" s="40"/>
      <c r="G28" s="40"/>
      <c r="H28" s="40"/>
      <c r="I28" s="40"/>
      <c r="J28" s="40"/>
      <c r="K28" s="40"/>
      <c r="L28" s="40"/>
      <c r="M28" s="40"/>
      <c r="N28" s="41"/>
    </row>
    <row r="29" spans="1:14" ht="27" thickBot="1">
      <c r="B29" s="77" t="s">
        <v>1027</v>
      </c>
      <c r="C29" s="845" t="s">
        <v>1028</v>
      </c>
      <c r="D29" s="846"/>
      <c r="E29" s="846"/>
      <c r="F29" s="846"/>
      <c r="G29" s="846"/>
      <c r="H29" s="846"/>
      <c r="I29" s="846"/>
      <c r="J29" s="78"/>
      <c r="K29" s="351" t="s">
        <v>2321</v>
      </c>
      <c r="L29" s="847" t="s">
        <v>1029</v>
      </c>
      <c r="M29" s="848"/>
      <c r="N29" s="77" t="s">
        <v>1030</v>
      </c>
    </row>
    <row r="30" spans="1:14" hidden="1">
      <c r="B30" s="77" t="s">
        <v>1027</v>
      </c>
      <c r="C30" s="845" t="s">
        <v>1028</v>
      </c>
      <c r="D30" s="846"/>
      <c r="E30" s="846"/>
      <c r="F30" s="846"/>
      <c r="G30" s="846"/>
      <c r="H30" s="846"/>
      <c r="I30" s="846"/>
      <c r="J30" s="78"/>
      <c r="K30" s="316"/>
      <c r="L30" s="847" t="s">
        <v>1029</v>
      </c>
      <c r="M30" s="848"/>
      <c r="N30" s="77" t="s">
        <v>1030</v>
      </c>
    </row>
    <row r="31" spans="1:14" ht="41.25" customHeight="1" thickBot="1">
      <c r="A31" t="s">
        <v>1929</v>
      </c>
      <c r="B31" s="113" t="s">
        <v>1251</v>
      </c>
      <c r="C31" s="1010" t="s">
        <v>2302</v>
      </c>
      <c r="D31" s="1011"/>
      <c r="E31" s="1011"/>
      <c r="F31" s="1011"/>
      <c r="G31" s="1011"/>
      <c r="H31" s="1011"/>
      <c r="I31" s="1011"/>
      <c r="J31" s="1011"/>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373</v>
      </c>
      <c r="B36" s="849" t="str">
        <f>VLOOKUP(A36,EQUIPOS!A6:D154,3,FALSE)</f>
        <v>Volqueta 6 m3</v>
      </c>
      <c r="C36" s="850"/>
      <c r="D36" s="850"/>
      <c r="E36" s="850"/>
      <c r="F36" s="850"/>
      <c r="G36" s="850"/>
      <c r="H36" s="851"/>
      <c r="I36" s="276"/>
      <c r="J36" s="277"/>
      <c r="K36" s="278">
        <f>VLOOKUP(A36,EQUIPOS!A6:D161,4,FALSE)</f>
        <v>65000</v>
      </c>
      <c r="L36" s="279"/>
      <c r="M36" s="292">
        <v>66</v>
      </c>
      <c r="N36" s="281">
        <f>K36/M36</f>
        <v>984.84848484848487</v>
      </c>
    </row>
    <row r="37" span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2"/>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105">
        <f>SUM(N36:N42)</f>
        <v>984.84848484848487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31"/>
      <c r="C53" s="832"/>
      <c r="D53" s="832"/>
      <c r="E53" s="832"/>
      <c r="F53" s="832"/>
      <c r="G53" s="832"/>
      <c r="H53" s="832"/>
      <c r="I53" s="833"/>
      <c r="J53" s="48"/>
      <c r="K53" s="50"/>
      <c r="L53" s="834"/>
      <c r="M53" s="835"/>
      <c r="N53" s="51"/>
    </row>
    <row r="54" spans="2:14" ht="15" thickBot="1">
      <c r="B54" s="836" t="s">
        <v>1037</v>
      </c>
      <c r="C54" s="837"/>
      <c r="D54" s="837"/>
      <c r="E54" s="837"/>
      <c r="F54" s="837"/>
      <c r="G54" s="837"/>
      <c r="H54" s="837"/>
      <c r="I54" s="837"/>
      <c r="J54" s="837"/>
      <c r="K54" s="837"/>
      <c r="L54" s="837"/>
      <c r="M54" s="83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9" t="s">
        <v>1045</v>
      </c>
      <c r="M58" s="812"/>
      <c r="N58" s="82" t="s">
        <v>1035</v>
      </c>
    </row>
    <row r="59" spans="2:14">
      <c r="B59" s="52"/>
      <c r="C59" s="326"/>
      <c r="D59" s="326"/>
      <c r="E59" s="326"/>
      <c r="F59" s="326"/>
      <c r="G59" s="326"/>
      <c r="H59" s="320"/>
      <c r="I59" s="288"/>
      <c r="J59" s="295"/>
      <c r="K59" s="288"/>
      <c r="L59" s="840"/>
      <c r="M59" s="84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1008"/>
      <c r="M64" s="1009"/>
      <c r="N64" s="494"/>
    </row>
    <row r="65" spans="2:15" ht="15" thickBot="1">
      <c r="B65" s="836" t="s">
        <v>1037</v>
      </c>
      <c r="C65" s="837"/>
      <c r="D65" s="837"/>
      <c r="E65" s="837"/>
      <c r="F65" s="837"/>
      <c r="G65" s="837"/>
      <c r="H65" s="837"/>
      <c r="I65" s="837"/>
      <c r="J65" s="837"/>
      <c r="K65" s="837"/>
      <c r="L65" s="837"/>
      <c r="M65" s="83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1004"/>
      <c r="C75" s="1005"/>
      <c r="D75" s="1005"/>
      <c r="E75" s="1005"/>
      <c r="F75" s="1005"/>
      <c r="G75" s="1005"/>
      <c r="H75" s="1005"/>
      <c r="I75" s="175"/>
      <c r="J75" s="175"/>
      <c r="K75" s="175"/>
      <c r="L75" s="1006"/>
      <c r="M75" s="1007"/>
      <c r="N75" s="51"/>
    </row>
    <row r="76" spans="2:15" ht="15" thickBot="1">
      <c r="B76" s="836" t="s">
        <v>1037</v>
      </c>
      <c r="C76" s="837"/>
      <c r="D76" s="837"/>
      <c r="E76" s="837"/>
      <c r="F76" s="837"/>
      <c r="G76" s="837"/>
      <c r="H76" s="837"/>
      <c r="I76" s="837"/>
      <c r="J76" s="837"/>
      <c r="K76" s="837"/>
      <c r="L76" s="837"/>
      <c r="M76" s="838"/>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984.84848484848487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196.969696969697</v>
      </c>
      <c r="M83" s="871"/>
      <c r="N83" s="57"/>
    </row>
    <row r="84" spans="1:14">
      <c r="B84" s="95" t="s">
        <v>1057</v>
      </c>
      <c r="C84" s="96"/>
      <c r="D84" s="96"/>
      <c r="E84" s="96"/>
      <c r="F84" s="96"/>
      <c r="G84" s="96"/>
      <c r="H84" s="96"/>
      <c r="I84" s="93"/>
      <c r="J84" s="94"/>
      <c r="K84" s="313">
        <v>0.05</v>
      </c>
      <c r="L84" s="870">
        <f>N78*K84</f>
        <v>49.242424242424249</v>
      </c>
      <c r="M84" s="871"/>
      <c r="N84" s="57"/>
    </row>
    <row r="85" spans="1:14" ht="15" thickBot="1">
      <c r="B85" s="97" t="s">
        <v>1058</v>
      </c>
      <c r="C85" s="98"/>
      <c r="D85" s="98"/>
      <c r="E85" s="98"/>
      <c r="F85" s="98"/>
      <c r="G85" s="98"/>
      <c r="H85" s="98"/>
      <c r="I85" s="99"/>
      <c r="J85" s="100"/>
      <c r="K85" s="314">
        <v>0.05</v>
      </c>
      <c r="L85" s="872">
        <f>N78*K85</f>
        <v>49.242424242424249</v>
      </c>
      <c r="M85" s="873"/>
      <c r="N85" s="57"/>
    </row>
    <row r="86" spans="1:14" ht="15" thickBot="1">
      <c r="B86" s="836" t="s">
        <v>1037</v>
      </c>
      <c r="C86" s="837"/>
      <c r="D86" s="837"/>
      <c r="E86" s="837"/>
      <c r="F86" s="837"/>
      <c r="G86" s="837"/>
      <c r="H86" s="837"/>
      <c r="I86" s="837"/>
      <c r="J86" s="837"/>
      <c r="K86" s="837"/>
      <c r="L86" s="837"/>
      <c r="M86" s="838"/>
      <c r="N86" s="58">
        <f>L83+L84+L85</f>
        <v>295.4545454545455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1280.3030303030305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25"/>
      <c r="C1" s="937"/>
      <c r="D1" s="938"/>
      <c r="E1" s="938"/>
      <c r="F1" s="938"/>
      <c r="G1" s="938"/>
      <c r="H1" s="938"/>
      <c r="I1" s="938"/>
      <c r="J1" s="939"/>
      <c r="K1" s="940" t="s">
        <v>1017</v>
      </c>
      <c r="L1" s="942" t="s">
        <v>2304</v>
      </c>
      <c r="M1" s="943"/>
      <c r="N1" s="944"/>
    </row>
    <row r="2" spans="2:14">
      <c r="B2" s="926"/>
      <c r="C2" s="948" t="s">
        <v>1018</v>
      </c>
      <c r="D2" s="949"/>
      <c r="E2" s="949"/>
      <c r="F2" s="949"/>
      <c r="G2" s="949"/>
      <c r="H2" s="949"/>
      <c r="I2" s="949"/>
      <c r="J2" s="950"/>
      <c r="K2" s="941"/>
      <c r="L2" s="945"/>
      <c r="M2" s="946"/>
      <c r="N2" s="947"/>
    </row>
    <row r="3" spans="2:14">
      <c r="B3" s="926"/>
      <c r="C3" s="948" t="s">
        <v>2305</v>
      </c>
      <c r="D3" s="949"/>
      <c r="E3" s="949"/>
      <c r="F3" s="949"/>
      <c r="G3" s="949"/>
      <c r="H3" s="949"/>
      <c r="I3" s="949"/>
      <c r="J3" s="950"/>
      <c r="K3" s="928" t="s">
        <v>1019</v>
      </c>
      <c r="L3" s="952">
        <v>1</v>
      </c>
      <c r="M3" s="953"/>
      <c r="N3" s="954"/>
    </row>
    <row r="4" spans="2:14">
      <c r="B4" s="926"/>
      <c r="C4" s="948" t="s">
        <v>2306</v>
      </c>
      <c r="D4" s="949"/>
      <c r="E4" s="949"/>
      <c r="F4" s="949"/>
      <c r="G4" s="949"/>
      <c r="H4" s="949"/>
      <c r="I4" s="949"/>
      <c r="J4" s="950"/>
      <c r="K4" s="951"/>
      <c r="L4" s="955"/>
      <c r="M4" s="956"/>
      <c r="N4" s="957"/>
    </row>
    <row r="5" spans="2:14">
      <c r="B5" s="926"/>
      <c r="C5" s="948" t="s">
        <v>2307</v>
      </c>
      <c r="D5" s="949"/>
      <c r="E5" s="949"/>
      <c r="F5" s="949"/>
      <c r="G5" s="949"/>
      <c r="H5" s="949"/>
      <c r="I5" s="949"/>
      <c r="J5" s="950"/>
      <c r="K5" s="928" t="s">
        <v>1020</v>
      </c>
      <c r="L5" s="930"/>
      <c r="M5" s="930" t="s">
        <v>1021</v>
      </c>
      <c r="N5" s="932"/>
    </row>
    <row r="6" spans="2:14" ht="15" thickBot="1">
      <c r="B6" s="927"/>
      <c r="C6" s="934"/>
      <c r="D6" s="935"/>
      <c r="E6" s="935"/>
      <c r="F6" s="935"/>
      <c r="G6" s="935"/>
      <c r="H6" s="935"/>
      <c r="I6" s="935"/>
      <c r="J6" s="936"/>
      <c r="K6" s="929"/>
      <c r="L6" s="931"/>
      <c r="M6" s="931"/>
      <c r="N6" s="93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8" t="s">
        <v>2311</v>
      </c>
      <c r="C10" s="959"/>
      <c r="D10" s="959"/>
      <c r="E10" s="959"/>
      <c r="F10" s="397" t="s">
        <v>2312</v>
      </c>
      <c r="G10" s="392"/>
      <c r="H10" s="398"/>
      <c r="I10" s="960" t="s">
        <v>2313</v>
      </c>
      <c r="J10" s="960"/>
      <c r="K10" s="399" t="s">
        <v>2312</v>
      </c>
      <c r="L10" s="395"/>
      <c r="M10" s="395"/>
      <c r="N10" s="396"/>
    </row>
    <row r="11" spans="2:14">
      <c r="B11" s="370" t="s">
        <v>1023</v>
      </c>
      <c r="C11" s="371"/>
      <c r="D11" s="907"/>
      <c r="E11" s="90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9"/>
      <c r="M12" s="919"/>
      <c r="N12" s="9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7" t="s">
        <v>2328</v>
      </c>
      <c r="G25" s="917"/>
      <c r="H25" s="9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14" t="s">
        <v>1026</v>
      </c>
      <c r="C27" s="1015"/>
      <c r="D27" s="1015"/>
      <c r="E27" s="1015"/>
      <c r="F27" s="1015"/>
      <c r="G27" s="1015"/>
      <c r="H27" s="1015"/>
      <c r="I27" s="1015"/>
      <c r="J27" s="1015"/>
      <c r="K27" s="1015"/>
      <c r="L27" s="1015"/>
      <c r="M27" s="1015"/>
      <c r="N27" s="1016"/>
    </row>
    <row r="28" spans="1:14" ht="15" thickBot="1">
      <c r="B28" s="39"/>
      <c r="C28" s="40"/>
      <c r="D28" s="40"/>
      <c r="E28" s="40"/>
      <c r="F28" s="40"/>
      <c r="G28" s="40"/>
      <c r="H28" s="40"/>
      <c r="I28" s="40"/>
      <c r="J28" s="40"/>
      <c r="K28" s="40"/>
      <c r="L28" s="40"/>
      <c r="M28" s="40"/>
      <c r="N28" s="41"/>
    </row>
    <row r="29" spans="1:14" ht="27" thickBot="1">
      <c r="B29" s="77" t="s">
        <v>1027</v>
      </c>
      <c r="C29" s="1012" t="s">
        <v>1028</v>
      </c>
      <c r="D29" s="1013"/>
      <c r="E29" s="1013"/>
      <c r="F29" s="1013"/>
      <c r="G29" s="1013"/>
      <c r="H29" s="1013"/>
      <c r="I29" s="1013"/>
      <c r="J29" s="78"/>
      <c r="K29" s="351" t="s">
        <v>2321</v>
      </c>
      <c r="L29" s="1017" t="s">
        <v>1029</v>
      </c>
      <c r="M29" s="1018"/>
      <c r="N29" s="77" t="s">
        <v>1030</v>
      </c>
    </row>
    <row r="30" spans="1:14" hidden="1">
      <c r="B30" s="77" t="s">
        <v>1027</v>
      </c>
      <c r="C30" s="845" t="s">
        <v>1028</v>
      </c>
      <c r="D30" s="846"/>
      <c r="E30" s="846"/>
      <c r="F30" s="846"/>
      <c r="G30" s="846"/>
      <c r="H30" s="846"/>
      <c r="I30" s="846"/>
      <c r="J30" s="78"/>
      <c r="K30" s="316"/>
      <c r="L30" s="847" t="s">
        <v>1029</v>
      </c>
      <c r="M30" s="848"/>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7" t="s">
        <v>1028</v>
      </c>
      <c r="C35" s="818"/>
      <c r="D35" s="818"/>
      <c r="E35" s="818"/>
      <c r="F35" s="818"/>
      <c r="G35" s="818"/>
      <c r="H35" s="819"/>
      <c r="I35" s="820" t="s">
        <v>1032</v>
      </c>
      <c r="J35" s="821"/>
      <c r="K35" s="75" t="s">
        <v>1033</v>
      </c>
      <c r="L35" s="822" t="s">
        <v>1034</v>
      </c>
      <c r="M35" s="819"/>
      <c r="N35" s="76" t="s">
        <v>1035</v>
      </c>
    </row>
    <row r="36" spans="1:14">
      <c r="A36" t="s">
        <v>373</v>
      </c>
      <c r="B36" s="849" t="str">
        <f>VLOOKUP(A36,EQUIPOS!A6:D154,3,FALSE)</f>
        <v>Volqueta 6 m3</v>
      </c>
      <c r="C36" s="850"/>
      <c r="D36" s="850"/>
      <c r="E36" s="850"/>
      <c r="F36" s="850"/>
      <c r="G36" s="850"/>
      <c r="H36" s="851"/>
      <c r="I36" s="276"/>
      <c r="J36" s="277"/>
      <c r="K36" s="278">
        <f>VLOOKUP(A36,EQUIPOS!A6:D161,4,FALSE)</f>
        <v>65000</v>
      </c>
      <c r="L36" s="279"/>
      <c r="M36" s="292">
        <v>66</v>
      </c>
      <c r="N36" s="281">
        <f>K36/M36</f>
        <v>984.84848484848487</v>
      </c>
    </row>
    <row r="37" spans="1:14">
      <c r="B37" s="849"/>
      <c r="C37" s="850"/>
      <c r="D37" s="850"/>
      <c r="E37" s="850"/>
      <c r="F37" s="850"/>
      <c r="G37" s="850"/>
      <c r="H37" s="851"/>
      <c r="I37" s="276"/>
      <c r="J37" s="277"/>
      <c r="K37" s="278"/>
      <c r="L37" s="279"/>
      <c r="M37" s="280"/>
      <c r="N37" s="281"/>
    </row>
    <row r="38" spans="1:14">
      <c r="B38" s="849"/>
      <c r="C38" s="850"/>
      <c r="D38" s="850"/>
      <c r="E38" s="850"/>
      <c r="F38" s="850"/>
      <c r="G38" s="850"/>
      <c r="H38" s="851"/>
      <c r="I38" s="276"/>
      <c r="J38" s="277"/>
      <c r="K38" s="278"/>
      <c r="L38" s="279"/>
      <c r="M38" s="280"/>
      <c r="N38" s="282"/>
    </row>
    <row r="39" spans="1:14">
      <c r="B39" s="849"/>
      <c r="C39" s="850"/>
      <c r="D39" s="850"/>
      <c r="E39" s="850"/>
      <c r="F39" s="850"/>
      <c r="G39" s="850"/>
      <c r="H39" s="851"/>
      <c r="I39" s="852"/>
      <c r="J39" s="833"/>
      <c r="K39" s="283"/>
      <c r="L39" s="853"/>
      <c r="M39" s="854"/>
      <c r="N39" s="284"/>
    </row>
    <row r="40" spans="1:14">
      <c r="B40" s="849"/>
      <c r="C40" s="850"/>
      <c r="D40" s="850"/>
      <c r="E40" s="855"/>
      <c r="F40" s="850"/>
      <c r="G40" s="850"/>
      <c r="H40" s="851"/>
      <c r="I40" s="42"/>
      <c r="J40" s="43"/>
      <c r="K40" s="283"/>
      <c r="L40" s="285"/>
      <c r="M40" s="286"/>
      <c r="N40" s="287"/>
    </row>
    <row r="41" spans="1:14">
      <c r="B41" s="856"/>
      <c r="C41" s="857"/>
      <c r="D41" s="857"/>
      <c r="E41" s="44"/>
      <c r="F41" s="45"/>
      <c r="G41" s="45"/>
      <c r="H41" s="46"/>
      <c r="I41" s="42"/>
      <c r="J41" s="43"/>
      <c r="K41" s="288"/>
      <c r="L41" s="285"/>
      <c r="M41" s="286"/>
      <c r="N41" s="353"/>
    </row>
    <row r="42" spans="1:14" ht="15" thickBot="1">
      <c r="B42" s="849"/>
      <c r="C42" s="850"/>
      <c r="D42" s="850"/>
      <c r="E42" s="850"/>
      <c r="F42" s="850"/>
      <c r="G42" s="850"/>
      <c r="H42" s="851"/>
      <c r="I42" s="858"/>
      <c r="J42" s="859"/>
      <c r="K42" s="47"/>
      <c r="L42" s="860"/>
      <c r="M42" s="861"/>
      <c r="N42" s="111"/>
    </row>
    <row r="43" spans="1:14" ht="15" thickBot="1">
      <c r="B43" s="836" t="s">
        <v>1037</v>
      </c>
      <c r="C43" s="837"/>
      <c r="D43" s="837"/>
      <c r="E43" s="837"/>
      <c r="F43" s="837"/>
      <c r="G43" s="837"/>
      <c r="H43" s="837"/>
      <c r="I43" s="837"/>
      <c r="J43" s="837"/>
      <c r="K43" s="837"/>
      <c r="L43" s="837"/>
      <c r="M43" s="838"/>
      <c r="N43" s="105">
        <f>SUM(N36:N42)</f>
        <v>984.84848484848487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7" t="s">
        <v>1028</v>
      </c>
      <c r="C47" s="828"/>
      <c r="D47" s="828"/>
      <c r="E47" s="828"/>
      <c r="F47" s="828"/>
      <c r="G47" s="828"/>
      <c r="H47" s="828"/>
      <c r="I47" s="829"/>
      <c r="J47" s="324" t="s">
        <v>1029</v>
      </c>
      <c r="K47" s="91" t="s">
        <v>1030</v>
      </c>
      <c r="L47" s="830" t="s">
        <v>1039</v>
      </c>
      <c r="M47" s="82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31"/>
      <c r="C53" s="832"/>
      <c r="D53" s="832"/>
      <c r="E53" s="832"/>
      <c r="F53" s="832"/>
      <c r="G53" s="832"/>
      <c r="H53" s="832"/>
      <c r="I53" s="833"/>
      <c r="J53" s="48"/>
      <c r="K53" s="50"/>
      <c r="L53" s="834"/>
      <c r="M53" s="835"/>
      <c r="N53" s="51"/>
    </row>
    <row r="54" spans="2:14" ht="15" thickBot="1">
      <c r="B54" s="836" t="s">
        <v>1037</v>
      </c>
      <c r="C54" s="837"/>
      <c r="D54" s="837"/>
      <c r="E54" s="837"/>
      <c r="F54" s="837"/>
      <c r="G54" s="837"/>
      <c r="H54" s="837"/>
      <c r="I54" s="837"/>
      <c r="J54" s="837"/>
      <c r="K54" s="837"/>
      <c r="L54" s="837"/>
      <c r="M54" s="83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9" t="s">
        <v>1045</v>
      </c>
      <c r="M58" s="812"/>
      <c r="N58" s="82" t="s">
        <v>1035</v>
      </c>
    </row>
    <row r="59" spans="2:14">
      <c r="B59" s="52"/>
      <c r="C59" s="326"/>
      <c r="D59" s="326"/>
      <c r="E59" s="326"/>
      <c r="F59" s="326"/>
      <c r="G59" s="326"/>
      <c r="H59" s="320"/>
      <c r="I59" s="288"/>
      <c r="J59" s="295"/>
      <c r="K59" s="288"/>
      <c r="L59" s="840"/>
      <c r="M59" s="84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1008"/>
      <c r="M64" s="1009"/>
      <c r="N64" s="494"/>
    </row>
    <row r="65" spans="2:15" ht="15" thickBot="1">
      <c r="B65" s="836" t="s">
        <v>1037</v>
      </c>
      <c r="C65" s="837"/>
      <c r="D65" s="837"/>
      <c r="E65" s="837"/>
      <c r="F65" s="837"/>
      <c r="G65" s="837"/>
      <c r="H65" s="837"/>
      <c r="I65" s="837"/>
      <c r="J65" s="837"/>
      <c r="K65" s="837"/>
      <c r="L65" s="837"/>
      <c r="M65" s="83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1004"/>
      <c r="C75" s="1005"/>
      <c r="D75" s="1005"/>
      <c r="E75" s="1005"/>
      <c r="F75" s="1005"/>
      <c r="G75" s="1005"/>
      <c r="H75" s="1005"/>
      <c r="I75" s="175"/>
      <c r="J75" s="175"/>
      <c r="K75" s="175"/>
      <c r="L75" s="1006"/>
      <c r="M75" s="1007"/>
      <c r="N75" s="51"/>
    </row>
    <row r="76" spans="2:15" ht="15" thickBot="1">
      <c r="B76" s="836" t="s">
        <v>1037</v>
      </c>
      <c r="C76" s="837"/>
      <c r="D76" s="837"/>
      <c r="E76" s="837"/>
      <c r="F76" s="837"/>
      <c r="G76" s="837"/>
      <c r="H76" s="837"/>
      <c r="I76" s="837"/>
      <c r="J76" s="837"/>
      <c r="K76" s="837"/>
      <c r="L76" s="837"/>
      <c r="M76" s="838"/>
      <c r="N76" s="310"/>
    </row>
    <row r="77" spans="2:15" ht="15" thickBot="1">
      <c r="B77" s="39"/>
      <c r="C77" s="40"/>
      <c r="D77" s="40"/>
      <c r="E77" s="40"/>
      <c r="F77" s="40"/>
      <c r="G77" s="40"/>
      <c r="H77" s="40"/>
      <c r="I77" s="40"/>
      <c r="J77" s="40"/>
      <c r="K77" s="40"/>
      <c r="L77" s="40"/>
      <c r="M77" s="40"/>
      <c r="N77" s="41"/>
    </row>
    <row r="78" spans="2:15" ht="15" thickBot="1">
      <c r="B78" s="836" t="s">
        <v>1051</v>
      </c>
      <c r="C78" s="837"/>
      <c r="D78" s="837"/>
      <c r="E78" s="837"/>
      <c r="F78" s="837"/>
      <c r="G78" s="837"/>
      <c r="H78" s="837"/>
      <c r="I78" s="837"/>
      <c r="J78" s="837"/>
      <c r="K78" s="837"/>
      <c r="L78" s="837"/>
      <c r="M78" s="838"/>
      <c r="N78" s="105">
        <f>N43+N54+N65+N76</f>
        <v>984.84848484848487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7" t="s">
        <v>1053</v>
      </c>
      <c r="C82" s="828"/>
      <c r="D82" s="828"/>
      <c r="E82" s="828"/>
      <c r="F82" s="828"/>
      <c r="G82" s="828"/>
      <c r="H82" s="828"/>
      <c r="I82" s="323"/>
      <c r="J82" s="343"/>
      <c r="K82" s="311" t="s">
        <v>1054</v>
      </c>
      <c r="L82" s="866" t="s">
        <v>1055</v>
      </c>
      <c r="M82" s="867"/>
      <c r="N82" s="312"/>
    </row>
    <row r="83" spans="1:14">
      <c r="B83" s="868" t="s">
        <v>1056</v>
      </c>
      <c r="C83" s="869"/>
      <c r="D83" s="869"/>
      <c r="E83" s="869"/>
      <c r="F83" s="869"/>
      <c r="G83" s="869"/>
      <c r="H83" s="869"/>
      <c r="I83" s="93"/>
      <c r="J83" s="94"/>
      <c r="K83" s="313">
        <v>0.2</v>
      </c>
      <c r="L83" s="870">
        <f>N78*K83</f>
        <v>196.969696969697</v>
      </c>
      <c r="M83" s="871"/>
      <c r="N83" s="57"/>
    </row>
    <row r="84" spans="1:14">
      <c r="B84" s="95" t="s">
        <v>1057</v>
      </c>
      <c r="C84" s="96"/>
      <c r="D84" s="96"/>
      <c r="E84" s="96"/>
      <c r="F84" s="96"/>
      <c r="G84" s="96"/>
      <c r="H84" s="96"/>
      <c r="I84" s="93"/>
      <c r="J84" s="94"/>
      <c r="K84" s="313">
        <v>0.05</v>
      </c>
      <c r="L84" s="870">
        <f>N78*K84</f>
        <v>49.242424242424249</v>
      </c>
      <c r="M84" s="871"/>
      <c r="N84" s="57"/>
    </row>
    <row r="85" spans="1:14" ht="15" thickBot="1">
      <c r="B85" s="97" t="s">
        <v>1058</v>
      </c>
      <c r="C85" s="98"/>
      <c r="D85" s="98"/>
      <c r="E85" s="98"/>
      <c r="F85" s="98"/>
      <c r="G85" s="98"/>
      <c r="H85" s="98"/>
      <c r="I85" s="99"/>
      <c r="J85" s="100"/>
      <c r="K85" s="314">
        <v>0.05</v>
      </c>
      <c r="L85" s="872">
        <f>N78*K85</f>
        <v>49.242424242424249</v>
      </c>
      <c r="M85" s="873"/>
      <c r="N85" s="57"/>
    </row>
    <row r="86" spans="1:14" ht="15" thickBot="1">
      <c r="B86" s="836" t="s">
        <v>1037</v>
      </c>
      <c r="C86" s="837"/>
      <c r="D86" s="837"/>
      <c r="E86" s="837"/>
      <c r="F86" s="837"/>
      <c r="G86" s="837"/>
      <c r="H86" s="837"/>
      <c r="I86" s="837"/>
      <c r="J86" s="837"/>
      <c r="K86" s="837"/>
      <c r="L86" s="837"/>
      <c r="M86" s="838"/>
      <c r="N86" s="58">
        <f>L83+L84+L85</f>
        <v>295.4545454545455</v>
      </c>
    </row>
    <row r="87" spans="1:14" ht="15" thickBot="1">
      <c r="B87" s="39"/>
      <c r="C87" s="40"/>
      <c r="D87" s="40"/>
      <c r="E87" s="40"/>
      <c r="F87" s="40"/>
      <c r="G87" s="40"/>
      <c r="H87" s="40"/>
      <c r="I87" s="40"/>
      <c r="J87" s="40"/>
      <c r="K87" s="40"/>
      <c r="L87" s="40"/>
      <c r="M87" s="40"/>
      <c r="N87" s="41"/>
    </row>
    <row r="88" spans="1:14" ht="15" thickBot="1">
      <c r="A88" t="s">
        <v>2122</v>
      </c>
      <c r="B88" s="836" t="s">
        <v>1059</v>
      </c>
      <c r="C88" s="837"/>
      <c r="D88" s="837"/>
      <c r="E88" s="837"/>
      <c r="F88" s="837"/>
      <c r="G88" s="837"/>
      <c r="H88" s="837"/>
      <c r="I88" s="837"/>
      <c r="J88" s="837"/>
      <c r="K88" s="837"/>
      <c r="L88" s="837"/>
      <c r="M88" s="838"/>
      <c r="N88" s="196">
        <f>N78+N86</f>
        <v>1280.3030303030305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8" t="s">
        <v>2324</v>
      </c>
      <c r="C105" s="979"/>
      <c r="D105" s="979"/>
      <c r="E105" s="979"/>
      <c r="F105" s="979"/>
      <c r="G105" s="979"/>
      <c r="H105" s="979"/>
      <c r="I105" s="979"/>
      <c r="J105" s="979"/>
      <c r="K105" s="979"/>
      <c r="L105" s="979"/>
      <c r="M105" s="979"/>
      <c r="N105" s="980"/>
    </row>
    <row r="106" spans="2:14" ht="15" customHeight="1">
      <c r="B106" s="978"/>
      <c r="C106" s="979"/>
      <c r="D106" s="979"/>
      <c r="E106" s="979"/>
      <c r="F106" s="979"/>
      <c r="G106" s="979"/>
      <c r="H106" s="979"/>
      <c r="I106" s="979"/>
      <c r="J106" s="979"/>
      <c r="K106" s="979"/>
      <c r="L106" s="979"/>
      <c r="M106" s="979"/>
      <c r="N106" s="980"/>
    </row>
    <row r="107" spans="2:14" ht="30" customHeight="1">
      <c r="B107" s="981" t="s">
        <v>2325</v>
      </c>
      <c r="C107" s="982"/>
      <c r="D107" s="982"/>
      <c r="E107" s="982"/>
      <c r="F107" s="982"/>
      <c r="G107" s="982"/>
      <c r="H107" s="982"/>
      <c r="I107" s="982"/>
      <c r="J107" s="982"/>
      <c r="K107" s="982"/>
      <c r="L107" s="982"/>
      <c r="M107" s="982"/>
      <c r="N107" s="983"/>
    </row>
    <row r="108" spans="2:14">
      <c r="B108" s="981"/>
      <c r="C108" s="982"/>
      <c r="D108" s="982"/>
      <c r="E108" s="982"/>
      <c r="F108" s="982"/>
      <c r="G108" s="982"/>
      <c r="H108" s="982"/>
      <c r="I108" s="982"/>
      <c r="J108" s="982"/>
      <c r="K108" s="982"/>
      <c r="L108" s="982"/>
      <c r="M108" s="982"/>
      <c r="N108" s="98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4"/>
      <c r="K118" s="984"/>
      <c r="L118" s="984"/>
      <c r="M118" s="984"/>
      <c r="N118" s="985"/>
    </row>
    <row r="119" spans="2:14" ht="15" thickBot="1">
      <c r="B119" s="428" t="s">
        <v>2327</v>
      </c>
      <c r="C119" s="429"/>
      <c r="D119" s="429"/>
      <c r="E119" s="268"/>
      <c r="F119" s="268"/>
      <c r="G119" s="268"/>
      <c r="H119" s="268"/>
      <c r="I119" s="268"/>
      <c r="J119" s="986"/>
      <c r="K119" s="986"/>
      <c r="L119" s="986"/>
      <c r="M119" s="986"/>
      <c r="N119" s="987"/>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2019-06-28T15:43:07Z</dcterms:modified>
</cp:coreProperties>
</file>