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FE73A5DB-B1C6-49C7-AB4C-37F74028DF7B}"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F111" i="4" l="1"/>
  <c r="F59" i="4"/>
  <c r="F25" i="4"/>
  <c r="F6" i="4"/>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N77" i="329" s="1"/>
  <c r="N4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N77"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N77" i="259" s="1"/>
  <c r="N4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56" l="1"/>
  <c r="N42" i="56" s="1"/>
  <c r="N43" i="56" s="1"/>
  <c r="N76" i="67"/>
  <c r="N41" i="67" s="1"/>
  <c r="N76" i="68"/>
  <c r="N41" i="68" s="1"/>
  <c r="N75" i="75"/>
  <c r="N41" i="75" s="1"/>
  <c r="N76" i="80"/>
  <c r="N41" i="80" s="1"/>
  <c r="N76" i="84"/>
  <c r="N41" i="84" s="1"/>
  <c r="N76" i="86"/>
  <c r="N41" i="86" s="1"/>
  <c r="N76" i="90"/>
  <c r="N41" i="90" s="1"/>
  <c r="N43" i="90" s="1"/>
  <c r="N76" i="102"/>
  <c r="N41" i="102" s="1"/>
  <c r="N77" i="328"/>
  <c r="N41" i="328" s="1"/>
  <c r="N43" i="328" s="1"/>
  <c r="N80" i="164"/>
  <c r="N46" i="164" s="1"/>
  <c r="N81" i="170"/>
  <c r="N47" i="170" s="1"/>
  <c r="N81" i="176"/>
  <c r="N47" i="176" s="1"/>
  <c r="N81" i="171"/>
  <c r="N47" i="171" s="1"/>
  <c r="N81" i="178"/>
  <c r="N47" i="178" s="1"/>
  <c r="N80" i="179"/>
  <c r="N46" i="179" s="1"/>
  <c r="N48" i="179" s="1"/>
  <c r="N80" i="180"/>
  <c r="N46" i="180" s="1"/>
  <c r="N80" i="177"/>
  <c r="N46" i="177" s="1"/>
  <c r="N80" i="181"/>
  <c r="N46" i="181" s="1"/>
  <c r="N80" i="183"/>
  <c r="N46" i="183" s="1"/>
  <c r="N80" i="184"/>
  <c r="N46" i="184" s="1"/>
  <c r="N81" i="185"/>
  <c r="N47" i="185" s="1"/>
  <c r="N77" i="233"/>
  <c r="N41" i="233" s="1"/>
  <c r="N76" i="26"/>
  <c r="N42" i="26" s="1"/>
  <c r="N43" i="26" s="1"/>
  <c r="N79" i="50"/>
  <c r="N42" i="50" s="1"/>
  <c r="N83" i="279"/>
  <c r="N46" i="279" s="1"/>
  <c r="N77" i="333"/>
  <c r="N41" i="333" s="1"/>
  <c r="N77" i="337"/>
  <c r="N41" i="337" s="1"/>
  <c r="N61" i="221"/>
  <c r="N43" i="31"/>
  <c r="N81" i="186"/>
  <c r="N47" i="186" s="1"/>
  <c r="N80" i="188"/>
  <c r="N46" i="188" s="1"/>
  <c r="N48" i="188" s="1"/>
  <c r="N81" i="187"/>
  <c r="N47" i="187" s="1"/>
  <c r="N76" i="231"/>
  <c r="N40" i="231" s="1"/>
  <c r="N76" i="243"/>
  <c r="N40" i="243" s="1"/>
  <c r="N81" i="267"/>
  <c r="N41" i="267" s="1"/>
  <c r="N43" i="267" s="1"/>
  <c r="N75" i="302"/>
  <c r="N41" i="302" s="1"/>
  <c r="N43" i="302" s="1"/>
  <c r="N77" i="362"/>
  <c r="N41" i="362" s="1"/>
  <c r="N83" i="165"/>
  <c r="N49" i="165" s="1"/>
  <c r="N76" i="65"/>
  <c r="N41" i="65" s="1"/>
  <c r="N43" i="65" s="1"/>
  <c r="N78" i="65" s="1"/>
  <c r="L85" i="65" s="1"/>
  <c r="N76" i="92"/>
  <c r="N41" i="92" s="1"/>
  <c r="N76" i="96"/>
  <c r="N41" i="96" s="1"/>
  <c r="N76" i="98"/>
  <c r="N41" i="98" s="1"/>
  <c r="N76" i="101"/>
  <c r="N41" i="101" s="1"/>
  <c r="N76" i="107"/>
  <c r="N41" i="107" s="1"/>
  <c r="N75" i="133"/>
  <c r="N41" i="133" s="1"/>
  <c r="N76" i="134"/>
  <c r="N41" i="134" s="1"/>
  <c r="N76" i="135"/>
  <c r="N41" i="135" s="1"/>
  <c r="N43" i="135" s="1"/>
  <c r="N76" i="136"/>
  <c r="N41" i="136" s="1"/>
  <c r="N76" i="137"/>
  <c r="N41" i="137" s="1"/>
  <c r="N76" i="146"/>
  <c r="N41" i="146" s="1"/>
  <c r="N76" i="144"/>
  <c r="N41" i="144" s="1"/>
  <c r="N84" i="220"/>
  <c r="N46" i="220" s="1"/>
  <c r="N83" i="221"/>
  <c r="N46" i="221" s="1"/>
  <c r="N72" i="227"/>
  <c r="N41" i="227" s="1"/>
  <c r="N76" i="242"/>
  <c r="N40" i="242" s="1"/>
  <c r="N42" i="242" s="1"/>
  <c r="N78" i="273"/>
  <c r="N41" i="273" s="1"/>
  <c r="N81" i="282"/>
  <c r="N44" i="282" s="1"/>
  <c r="N75" i="289"/>
  <c r="N41" i="289" s="1"/>
  <c r="N43" i="289" s="1"/>
  <c r="N75" i="293"/>
  <c r="N41" i="293" s="1"/>
  <c r="N43" i="293" s="1"/>
  <c r="N77" i="295"/>
  <c r="N41" i="295" s="1"/>
  <c r="N43" i="295" s="1"/>
  <c r="N75" i="325"/>
  <c r="N41" i="325" s="1"/>
  <c r="N77" i="193"/>
  <c r="N43" i="193" s="1"/>
  <c r="N87" i="246"/>
  <c r="N45" i="246" s="1"/>
  <c r="N77" i="250"/>
  <c r="N41" i="250" s="1"/>
  <c r="N91" i="260"/>
  <c r="N47" i="260" s="1"/>
  <c r="N81" i="280"/>
  <c r="N44" i="280" s="1"/>
  <c r="N53" i="325"/>
  <c r="N76" i="19"/>
  <c r="N42" i="19" s="1"/>
  <c r="N43" i="22"/>
  <c r="N76" i="24"/>
  <c r="N42" i="24" s="1"/>
  <c r="N76" i="25"/>
  <c r="N42" i="25" s="1"/>
  <c r="N43" i="25" s="1"/>
  <c r="N43" i="50"/>
  <c r="N76" i="61"/>
  <c r="N42" i="61" s="1"/>
  <c r="N76" i="64"/>
  <c r="N41" i="64" s="1"/>
  <c r="N43" i="64" s="1"/>
  <c r="N75" i="72"/>
  <c r="N41" i="72" s="1"/>
  <c r="N43" i="72" s="1"/>
  <c r="N77" i="72" s="1"/>
  <c r="L84" i="72" s="1"/>
  <c r="N75" i="74"/>
  <c r="N41" i="74" s="1"/>
  <c r="N76" i="79"/>
  <c r="N41" i="79" s="1"/>
  <c r="N76" i="81"/>
  <c r="N41" i="81" s="1"/>
  <c r="N76" i="83"/>
  <c r="N41" i="83" s="1"/>
  <c r="N76" i="85"/>
  <c r="N41" i="85" s="1"/>
  <c r="N76" i="87"/>
  <c r="N41" i="87" s="1"/>
  <c r="N76" i="89"/>
  <c r="N41" i="89" s="1"/>
  <c r="N76" i="91"/>
  <c r="N41" i="91" s="1"/>
  <c r="N76" i="100"/>
  <c r="N41" i="100" s="1"/>
  <c r="N76" i="106"/>
  <c r="N41" i="106" s="1"/>
  <c r="N80" i="160"/>
  <c r="N46" i="160" s="1"/>
  <c r="N78" i="232"/>
  <c r="N41" i="232" s="1"/>
  <c r="N43" i="232" s="1"/>
  <c r="N76" i="234"/>
  <c r="N40" i="234" s="1"/>
  <c r="N81" i="244"/>
  <c r="N45" i="244" s="1"/>
  <c r="N77" i="254"/>
  <c r="N41" i="254" s="1"/>
  <c r="N81" i="266"/>
  <c r="N41" i="266" s="1"/>
  <c r="N78" i="272"/>
  <c r="N41" i="272" s="1"/>
  <c r="N75" i="290"/>
  <c r="N41" i="290" s="1"/>
  <c r="N43" i="290" s="1"/>
  <c r="N77" i="294"/>
  <c r="N41" i="294" s="1"/>
  <c r="N75" i="299"/>
  <c r="N41" i="299" s="1"/>
  <c r="N43" i="299" s="1"/>
  <c r="N77" i="321"/>
  <c r="N77" i="342"/>
  <c r="N41" i="342" s="1"/>
  <c r="N77" i="347"/>
  <c r="N41" i="347" s="1"/>
  <c r="N43" i="347" s="1"/>
  <c r="N77" i="364"/>
  <c r="N41" i="364" s="1"/>
  <c r="N76" i="63"/>
  <c r="N41" i="63" s="1"/>
  <c r="N43" i="63" s="1"/>
  <c r="N76" i="95"/>
  <c r="N41" i="95" s="1"/>
  <c r="N76" i="97"/>
  <c r="N41" i="97" s="1"/>
  <c r="N76" i="99"/>
  <c r="N41" i="99" s="1"/>
  <c r="N43" i="99" s="1"/>
  <c r="N76" i="103"/>
  <c r="N41" i="103" s="1"/>
  <c r="N81" i="154"/>
  <c r="N47" i="154" s="1"/>
  <c r="N73" i="229"/>
  <c r="N40" i="229" s="1"/>
  <c r="N77" i="258"/>
  <c r="N41" i="258" s="1"/>
  <c r="N77" i="262"/>
  <c r="N41" i="262" s="1"/>
  <c r="N78" i="270"/>
  <c r="N41" i="270" s="1"/>
  <c r="N78" i="271"/>
  <c r="N41" i="271" s="1"/>
  <c r="N75" i="286"/>
  <c r="N41" i="286" s="1"/>
  <c r="N43" i="286" s="1"/>
  <c r="N75" i="291"/>
  <c r="N41" i="291" s="1"/>
  <c r="N43" i="291" s="1"/>
  <c r="N77" i="334"/>
  <c r="N41" i="334" s="1"/>
  <c r="N77" i="348"/>
  <c r="N41" i="348" s="1"/>
  <c r="N43" i="348" s="1"/>
  <c r="N77" i="354"/>
  <c r="N41" i="354" s="1"/>
  <c r="N43" i="354" s="1"/>
  <c r="N77" i="363"/>
  <c r="N41" i="363" s="1"/>
  <c r="N77" i="365"/>
  <c r="N41" i="365" s="1"/>
  <c r="N75" i="283"/>
  <c r="N41" i="283" s="1"/>
  <c r="N75" i="292"/>
  <c r="N41" i="292" s="1"/>
  <c r="N43" i="292" s="1"/>
  <c r="N43" i="306"/>
  <c r="N43" i="29"/>
  <c r="N43" i="236"/>
  <c r="N43" i="238"/>
  <c r="N43" i="27"/>
  <c r="N43" i="30"/>
  <c r="N43" i="235"/>
  <c r="L84" i="11"/>
  <c r="L57" i="227"/>
  <c r="L61" i="150"/>
  <c r="N61" i="150" s="1"/>
  <c r="L64" i="188"/>
  <c r="L58" i="75"/>
  <c r="N58" i="75" s="1"/>
  <c r="N64" i="75" s="1"/>
  <c r="L65" i="155"/>
  <c r="N65" i="155" s="1"/>
  <c r="L65" i="186"/>
  <c r="N65" i="186" s="1"/>
  <c r="L65" i="187"/>
  <c r="N65" i="187" s="1"/>
  <c r="L65" i="154"/>
  <c r="N65" i="154" s="1"/>
  <c r="L65" i="170"/>
  <c r="L64" i="160"/>
  <c r="N64" i="160" s="1"/>
  <c r="L65" i="182"/>
  <c r="N65" i="182" s="1"/>
  <c r="L58" i="305"/>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43" i="297"/>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8" i="160"/>
  <c r="N76" i="18"/>
  <c r="N42" i="18" s="1"/>
  <c r="N43" i="18" s="1"/>
  <c r="N78" i="18" s="1"/>
  <c r="L84" i="18" s="1"/>
  <c r="N43" i="23"/>
  <c r="I70" i="21"/>
  <c r="I71" i="21"/>
  <c r="I70" i="25"/>
  <c r="I71" i="25"/>
  <c r="I70" i="41"/>
  <c r="I70" i="43"/>
  <c r="N43" i="47"/>
  <c r="N78" i="47" s="1"/>
  <c r="L84" i="47" s="1"/>
  <c r="I70" i="47"/>
  <c r="I70" i="52"/>
  <c r="I70" i="64"/>
  <c r="I71" i="64"/>
  <c r="I70" i="65"/>
  <c r="I71" i="65"/>
  <c r="N43" i="67"/>
  <c r="N78" i="67" s="1"/>
  <c r="L84" i="67" s="1"/>
  <c r="I70" i="67"/>
  <c r="I71" i="67"/>
  <c r="N43" i="68"/>
  <c r="N43" i="74"/>
  <c r="N77" i="74" s="1"/>
  <c r="L84"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97"/>
  <c r="N43" i="127"/>
  <c r="N77" i="127" s="1"/>
  <c r="N43" i="129"/>
  <c r="N78" i="129" s="1"/>
  <c r="N43" i="208"/>
  <c r="N78" i="208" s="1"/>
  <c r="L83" i="208" s="1"/>
  <c r="N43" i="128"/>
  <c r="N78" i="128" s="1"/>
  <c r="L84" i="128" s="1"/>
  <c r="N43" i="130"/>
  <c r="N78" i="130" s="1"/>
  <c r="N43" i="131"/>
  <c r="N78" i="131" s="1"/>
  <c r="L84" i="131" s="1"/>
  <c r="N43" i="132"/>
  <c r="N78" i="132" s="1"/>
  <c r="N55" i="50"/>
  <c r="N81" i="50" s="1"/>
  <c r="L87" i="50" s="1"/>
  <c r="N43" i="80"/>
  <c r="I70" i="80"/>
  <c r="I71" i="80"/>
  <c r="I70" i="84"/>
  <c r="I71" i="84"/>
  <c r="N43" i="86"/>
  <c r="I70" i="86"/>
  <c r="I71" i="86"/>
  <c r="I70" i="90"/>
  <c r="I71" i="90"/>
  <c r="N43" i="92"/>
  <c r="N43" i="94"/>
  <c r="N43" i="96"/>
  <c r="I70" i="96"/>
  <c r="I71" i="96"/>
  <c r="N43" i="100"/>
  <c r="N43" i="102"/>
  <c r="N43" i="106"/>
  <c r="I70" i="106"/>
  <c r="I71" i="106"/>
  <c r="I70" i="107"/>
  <c r="I71" i="107"/>
  <c r="I70" i="108"/>
  <c r="I71" i="108"/>
  <c r="N43" i="134"/>
  <c r="N43" i="136"/>
  <c r="I69" i="149"/>
  <c r="I70" i="149"/>
  <c r="I70" i="148"/>
  <c r="I71" i="148"/>
  <c r="I69" i="145"/>
  <c r="I70" i="145"/>
  <c r="I69" i="144"/>
  <c r="I70" i="144"/>
  <c r="N49" i="154"/>
  <c r="I75" i="154"/>
  <c r="I76" i="154"/>
  <c r="I77" i="154"/>
  <c r="N77" i="157"/>
  <c r="N81" i="157" s="1"/>
  <c r="N47" i="157" s="1"/>
  <c r="N49" i="157" s="1"/>
  <c r="I77" i="157"/>
  <c r="N49" i="170"/>
  <c r="N49" i="171"/>
  <c r="N48" i="177"/>
  <c r="N75" i="182"/>
  <c r="I75" i="182"/>
  <c r="N76" i="182"/>
  <c r="I76" i="182"/>
  <c r="N77" i="182"/>
  <c r="I77" i="182"/>
  <c r="N48" i="164"/>
  <c r="I74" i="164"/>
  <c r="I75" i="164"/>
  <c r="I76" i="164"/>
  <c r="N65" i="170"/>
  <c r="I75" i="170"/>
  <c r="I76" i="170"/>
  <c r="I77" i="170"/>
  <c r="N64" i="188"/>
  <c r="I74" i="188"/>
  <c r="I75" i="188"/>
  <c r="I76" i="188"/>
  <c r="N76" i="212"/>
  <c r="N42" i="212" s="1"/>
  <c r="N44" i="212" s="1"/>
  <c r="I71" i="212"/>
  <c r="I70" i="216"/>
  <c r="I71" i="216"/>
  <c r="I78" i="220"/>
  <c r="I79" i="220"/>
  <c r="N48" i="221"/>
  <c r="N55" i="233"/>
  <c r="I71" i="233"/>
  <c r="I72" i="233"/>
  <c r="I70" i="234"/>
  <c r="I71" i="234"/>
  <c r="I71" i="236"/>
  <c r="I71" i="238"/>
  <c r="I71" i="240"/>
  <c r="N42" i="243"/>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N58" i="305"/>
  <c r="N64" i="305" s="1"/>
  <c r="N77" i="305" s="1"/>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85"/>
  <c r="N43" i="88"/>
  <c r="N43" i="91"/>
  <c r="N43" i="95"/>
  <c r="N43" i="98"/>
  <c r="N43" i="101"/>
  <c r="N43" i="103"/>
  <c r="N43" i="107"/>
  <c r="N43" i="108"/>
  <c r="N43" i="133"/>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9" i="176"/>
  <c r="N49" i="178"/>
  <c r="N48" i="180"/>
  <c r="N48" i="181"/>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7" i="244"/>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78" i="42" s="1"/>
  <c r="L85" i="42" s="1"/>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L86" i="323"/>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5" i="67"/>
  <c r="N78" i="56"/>
  <c r="L85" i="56" s="1"/>
  <c r="L83" i="51"/>
  <c r="I70" i="38"/>
  <c r="N43" i="38"/>
  <c r="L84" i="28"/>
  <c r="L83" i="28"/>
  <c r="L85" i="28"/>
  <c r="I70" i="15"/>
  <c r="N76" i="12"/>
  <c r="N42" i="12" s="1"/>
  <c r="N43" i="12" s="1"/>
  <c r="I70" i="12"/>
  <c r="L83" i="78" l="1"/>
  <c r="N93" i="260"/>
  <c r="N78" i="39"/>
  <c r="L85" i="39" s="1"/>
  <c r="L84" i="208"/>
  <c r="N81" i="248"/>
  <c r="N43" i="248" s="1"/>
  <c r="N45" i="248" s="1"/>
  <c r="L84" i="226"/>
  <c r="L84" i="65"/>
  <c r="L84" i="78"/>
  <c r="N79" i="306"/>
  <c r="L86" i="306" s="1"/>
  <c r="N79" i="333"/>
  <c r="L84" i="333" s="1"/>
  <c r="L84" i="63"/>
  <c r="L83" i="67"/>
  <c r="N86" i="67" s="1"/>
  <c r="N88" i="67" s="1"/>
  <c r="D58" i="5" s="1"/>
  <c r="L82" i="289"/>
  <c r="N78" i="25"/>
  <c r="L85" i="25" s="1"/>
  <c r="N78" i="37"/>
  <c r="L85" i="37" s="1"/>
  <c r="N78" i="21"/>
  <c r="L83" i="21" s="1"/>
  <c r="L83" i="7"/>
  <c r="L83" i="47"/>
  <c r="L82" i="74"/>
  <c r="L86" i="253"/>
  <c r="L84" i="253"/>
  <c r="L85" i="51"/>
  <c r="N86" i="51" s="1"/>
  <c r="N88" i="51" s="1"/>
  <c r="D43" i="5" s="1"/>
  <c r="L83" i="65"/>
  <c r="N86" i="65" s="1"/>
  <c r="N88" i="65" s="1"/>
  <c r="D56" i="5" s="1"/>
  <c r="L83" i="74"/>
  <c r="N79" i="364"/>
  <c r="L86" i="364" s="1"/>
  <c r="L83" i="289"/>
  <c r="N79" i="356"/>
  <c r="L85" i="356" s="1"/>
  <c r="N80" i="275"/>
  <c r="L85" i="275" s="1"/>
  <c r="L85" i="46"/>
  <c r="L83" i="46"/>
  <c r="N78" i="38"/>
  <c r="L85" i="38" s="1"/>
  <c r="L85" i="63"/>
  <c r="L82" i="72"/>
  <c r="N79" i="363"/>
  <c r="L86" i="363" s="1"/>
  <c r="L86" i="340"/>
  <c r="L86" i="327"/>
  <c r="L84" i="303"/>
  <c r="N77" i="75"/>
  <c r="L82" i="75" s="1"/>
  <c r="N79" i="296"/>
  <c r="L84" i="340"/>
  <c r="L86" i="339"/>
  <c r="L84" i="327"/>
  <c r="L82" i="303"/>
  <c r="L84" i="123"/>
  <c r="N79" i="365"/>
  <c r="L85" i="365" s="1"/>
  <c r="L89" i="218"/>
  <c r="L85" i="226"/>
  <c r="N86" i="226" s="1"/>
  <c r="N88" i="226" s="1"/>
  <c r="D187" i="5" s="1"/>
  <c r="L84" i="224"/>
  <c r="N79" i="254"/>
  <c r="L84" i="254" s="1"/>
  <c r="L83" i="121"/>
  <c r="L84" i="121"/>
  <c r="L85" i="123"/>
  <c r="L59" i="108"/>
  <c r="N59" i="108" s="1"/>
  <c r="N65" i="108" s="1"/>
  <c r="L59" i="107"/>
  <c r="N59" i="107" s="1"/>
  <c r="N65" i="107" s="1"/>
  <c r="N78" i="107" s="1"/>
  <c r="L85" i="107" s="1"/>
  <c r="L59" i="106"/>
  <c r="N59" i="106" s="1"/>
  <c r="N65" i="106" s="1"/>
  <c r="N78" i="106" s="1"/>
  <c r="L85" i="106" s="1"/>
  <c r="L59" i="98"/>
  <c r="N59" i="98" s="1"/>
  <c r="N65" i="98" s="1"/>
  <c r="N78" i="98" s="1"/>
  <c r="L83" i="98" s="1"/>
  <c r="L59" i="96"/>
  <c r="N59" i="96" s="1"/>
  <c r="N65" i="96" s="1"/>
  <c r="N78" i="96" s="1"/>
  <c r="L85" i="96" s="1"/>
  <c r="L59" i="97"/>
  <c r="N59" i="97" s="1"/>
  <c r="N65"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58" i="144"/>
  <c r="N58" i="144" s="1"/>
  <c r="N64" i="144" s="1"/>
  <c r="N78" i="144" s="1"/>
  <c r="L85" i="144" s="1"/>
  <c r="L59" i="148"/>
  <c r="N59" i="148" s="1"/>
  <c r="N65" i="148" s="1"/>
  <c r="N78" i="148" s="1"/>
  <c r="L84" i="148" s="1"/>
  <c r="L61" i="294"/>
  <c r="N61" i="294" s="1"/>
  <c r="L64" i="267"/>
  <c r="N64" i="267" s="1"/>
  <c r="N70" i="267" s="1"/>
  <c r="N83" i="267" s="1"/>
  <c r="L88" i="267" s="1"/>
  <c r="L64" i="266"/>
  <c r="N64" i="266" s="1"/>
  <c r="N70" i="266" s="1"/>
  <c r="N83"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N72" i="165" s="1"/>
  <c r="N85" i="165" s="1"/>
  <c r="L91"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N78" i="137" s="1"/>
  <c r="L83" i="137" s="1"/>
  <c r="L58" i="135"/>
  <c r="N58" i="135" s="1"/>
  <c r="N64" i="135" s="1"/>
  <c r="N78" i="135" s="1"/>
  <c r="L83" i="135" s="1"/>
  <c r="L58" i="133"/>
  <c r="N58" i="133" s="1"/>
  <c r="N64" i="133" s="1"/>
  <c r="N77" i="133" s="1"/>
  <c r="L82" i="133" s="1"/>
  <c r="L58" i="136"/>
  <c r="N58" i="136" s="1"/>
  <c r="N64"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5" i="7"/>
  <c r="L83" i="43"/>
  <c r="L84" i="46"/>
  <c r="N86" i="46" s="1"/>
  <c r="N88" i="46" s="1"/>
  <c r="D38" i="5" s="1"/>
  <c r="L86" i="50"/>
  <c r="L84" i="339"/>
  <c r="N83" i="282"/>
  <c r="L89" i="282" s="1"/>
  <c r="N79" i="256"/>
  <c r="L84" i="256" s="1"/>
  <c r="N78" i="35"/>
  <c r="N77" i="284"/>
  <c r="L84" i="284" s="1"/>
  <c r="L88" i="218"/>
  <c r="L85" i="253"/>
  <c r="N78" i="33"/>
  <c r="L83" i="33" s="1"/>
  <c r="L84" i="64"/>
  <c r="N78" i="53"/>
  <c r="L85" i="53" s="1"/>
  <c r="L84" i="348"/>
  <c r="L86" i="328"/>
  <c r="N80" i="272"/>
  <c r="L85" i="272" s="1"/>
  <c r="L85" i="32"/>
  <c r="L84" i="31"/>
  <c r="L84" i="32"/>
  <c r="N78" i="97"/>
  <c r="L84" i="97" s="1"/>
  <c r="L85" i="31"/>
  <c r="N74" i="227"/>
  <c r="L79" i="227" s="1"/>
  <c r="N70" i="186"/>
  <c r="N83" i="186" s="1"/>
  <c r="L88" i="186" s="1"/>
  <c r="N70" i="154"/>
  <c r="N83" i="154" s="1"/>
  <c r="L88" i="154" s="1"/>
  <c r="N67" i="150"/>
  <c r="N79" i="261"/>
  <c r="L84" i="261" s="1"/>
  <c r="L82" i="305"/>
  <c r="L83" i="305"/>
  <c r="N79" i="295"/>
  <c r="L86" i="295" s="1"/>
  <c r="L87" i="281"/>
  <c r="N78" i="243"/>
  <c r="L83" i="243" s="1"/>
  <c r="N70" i="170"/>
  <c r="N83" i="170" s="1"/>
  <c r="L90" i="170" s="1"/>
  <c r="L83" i="39"/>
  <c r="L85" i="128"/>
  <c r="L84" i="29"/>
  <c r="N78" i="136"/>
  <c r="L85" i="136" s="1"/>
  <c r="L84" i="39"/>
  <c r="N79" i="332"/>
  <c r="L85" i="332" s="1"/>
  <c r="N78" i="9"/>
  <c r="L84" i="9" s="1"/>
  <c r="N80" i="273"/>
  <c r="L86" i="273" s="1"/>
  <c r="N78" i="19"/>
  <c r="L85" i="19" s="1"/>
  <c r="N78" i="108"/>
  <c r="L84" i="108" s="1"/>
  <c r="N79" i="334"/>
  <c r="L84" i="334" s="1"/>
  <c r="L83" i="132"/>
  <c r="L85" i="132"/>
  <c r="L84" i="127"/>
  <c r="L82" i="127"/>
  <c r="L83" i="22"/>
  <c r="L85" i="22"/>
  <c r="L84" i="22"/>
  <c r="L83" i="130"/>
  <c r="L85" i="130"/>
  <c r="L85" i="58"/>
  <c r="L84" i="58"/>
  <c r="L84" i="34"/>
  <c r="L85" i="47"/>
  <c r="L83" i="72"/>
  <c r="L86" i="360"/>
  <c r="L86" i="348"/>
  <c r="L85" i="131"/>
  <c r="N78" i="79"/>
  <c r="L83" i="79" s="1"/>
  <c r="N78" i="68"/>
  <c r="L84" i="130"/>
  <c r="L85" i="208"/>
  <c r="N86" i="208" s="1"/>
  <c r="N88" i="208" s="1"/>
  <c r="N79" i="342"/>
  <c r="L85" i="342" s="1"/>
  <c r="L99" i="260"/>
  <c r="L100" i="260"/>
  <c r="N78" i="40"/>
  <c r="L84" i="40" s="1"/>
  <c r="L85" i="105"/>
  <c r="L87" i="277"/>
  <c r="L86" i="277"/>
  <c r="L85" i="250"/>
  <c r="L84" i="250"/>
  <c r="N78" i="85"/>
  <c r="L83" i="85" s="1"/>
  <c r="N78" i="45"/>
  <c r="L85" i="45" s="1"/>
  <c r="N78" i="36"/>
  <c r="N80" i="274"/>
  <c r="L86" i="274" s="1"/>
  <c r="N79" i="259"/>
  <c r="L84" i="259" s="1"/>
  <c r="N79" i="258"/>
  <c r="L86" i="258" s="1"/>
  <c r="N77" i="283"/>
  <c r="N85" i="279"/>
  <c r="N83" i="244"/>
  <c r="L90" i="244" s="1"/>
  <c r="N79" i="346"/>
  <c r="L86" i="346" s="1"/>
  <c r="N78" i="17"/>
  <c r="N78" i="23"/>
  <c r="L85" i="367"/>
  <c r="L83" i="367"/>
  <c r="L84" i="367"/>
  <c r="N78" i="20"/>
  <c r="L83" i="20" s="1"/>
  <c r="L84" i="42"/>
  <c r="L84" i="305"/>
  <c r="L98" i="260"/>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8" i="252"/>
  <c r="L93" i="252" s="1"/>
  <c r="L83" i="42"/>
  <c r="L84" i="43"/>
  <c r="L88" i="50"/>
  <c r="L84" i="57"/>
  <c r="L86" i="347"/>
  <c r="L85" i="371"/>
  <c r="N87" i="371" s="1"/>
  <c r="N89" i="371" s="1"/>
  <c r="D293" i="5" s="1"/>
  <c r="L86" i="343"/>
  <c r="L86" i="321"/>
  <c r="L85" i="328"/>
  <c r="L84" i="323"/>
  <c r="N87" i="323" s="1"/>
  <c r="N89" i="323" s="1"/>
  <c r="D279" i="5" s="1"/>
  <c r="L86" i="250"/>
  <c r="L85" i="224"/>
  <c r="N86" i="224" s="1"/>
  <c r="N88" i="224" s="1"/>
  <c r="D185" i="5" s="1"/>
  <c r="L84" i="132"/>
  <c r="L83" i="131"/>
  <c r="L83" i="127"/>
  <c r="L83" i="129"/>
  <c r="L84" i="129"/>
  <c r="L85" i="129"/>
  <c r="L84" i="52"/>
  <c r="L85" i="52"/>
  <c r="L83" i="52"/>
  <c r="N79" i="337"/>
  <c r="N75" i="229"/>
  <c r="L80" i="229" s="1"/>
  <c r="N83" i="280"/>
  <c r="N78" i="44"/>
  <c r="N86" i="11"/>
  <c r="N88" i="11" s="1"/>
  <c r="D319" i="5" s="1"/>
  <c r="L85" i="14"/>
  <c r="L85" i="16"/>
  <c r="N83" i="248"/>
  <c r="L88" i="248" s="1"/>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N87" i="340"/>
  <c r="N89" i="340" s="1"/>
  <c r="D294" i="5" s="1"/>
  <c r="L85" i="354"/>
  <c r="L86" i="354"/>
  <c r="L84" i="354"/>
  <c r="D234" i="5"/>
  <c r="N86" i="126"/>
  <c r="N88" i="126" s="1"/>
  <c r="D116" i="5" s="1"/>
  <c r="N86" i="123"/>
  <c r="N88" i="123" s="1"/>
  <c r="D114"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L83" i="56"/>
  <c r="L84" i="56"/>
  <c r="N86" i="28"/>
  <c r="N88" i="28" s="1"/>
  <c r="D20" i="5" s="1"/>
  <c r="L85" i="18"/>
  <c r="L83" i="18"/>
  <c r="L85" i="15"/>
  <c r="L83" i="15"/>
  <c r="N78" i="12"/>
  <c r="L85" i="12" s="1"/>
  <c r="N70" i="171" l="1"/>
  <c r="N83" i="171" s="1"/>
  <c r="L90" i="171" s="1"/>
  <c r="N69" i="184"/>
  <c r="N82" i="184" s="1"/>
  <c r="L88" i="184" s="1"/>
  <c r="N77" i="285"/>
  <c r="N79" i="239"/>
  <c r="N86" i="124"/>
  <c r="N88" i="124" s="1"/>
  <c r="D113" i="5" s="1"/>
  <c r="L83" i="37"/>
  <c r="L84" i="37"/>
  <c r="N86" i="7"/>
  <c r="N88" i="7" s="1"/>
  <c r="D3" i="5" s="1"/>
  <c r="L85" i="306"/>
  <c r="L84" i="306"/>
  <c r="L84" i="251"/>
  <c r="L85" i="21"/>
  <c r="L84" i="363"/>
  <c r="N86" i="47"/>
  <c r="N88" i="47" s="1"/>
  <c r="D39" i="5" s="1"/>
  <c r="N87" i="321"/>
  <c r="N89" i="321" s="1"/>
  <c r="D277" i="5" s="1"/>
  <c r="N86" i="121"/>
  <c r="N88" i="121" s="1"/>
  <c r="D111" i="5" s="1"/>
  <c r="N87" i="339"/>
  <c r="N89" i="339" s="1"/>
  <c r="D292" i="5" s="1"/>
  <c r="N86" i="63"/>
  <c r="N88" i="63" s="1"/>
  <c r="D54" i="5" s="1"/>
  <c r="L84" i="346"/>
  <c r="L85" i="262"/>
  <c r="N70" i="168"/>
  <c r="N83" i="168" s="1"/>
  <c r="L90" i="168" s="1"/>
  <c r="L86" i="254"/>
  <c r="L84" i="365"/>
  <c r="L86" i="256"/>
  <c r="N87" i="343"/>
  <c r="N89" i="343" s="1"/>
  <c r="D296" i="5" s="1"/>
  <c r="N79" i="316"/>
  <c r="L84" i="316" s="1"/>
  <c r="L83" i="284"/>
  <c r="N70" i="178"/>
  <c r="N83" i="178" s="1"/>
  <c r="L88" i="178" s="1"/>
  <c r="L82" i="284"/>
  <c r="N79" i="317"/>
  <c r="L85" i="317" s="1"/>
  <c r="N69" i="179"/>
  <c r="N82" i="179" s="1"/>
  <c r="L86" i="241"/>
  <c r="N79" i="313"/>
  <c r="L85" i="313" s="1"/>
  <c r="L86" i="333"/>
  <c r="L84" i="92"/>
  <c r="N86" i="131"/>
  <c r="N88" i="131" s="1"/>
  <c r="D122" i="5" s="1"/>
  <c r="L90" i="282"/>
  <c r="L87" i="274"/>
  <c r="L84" i="19"/>
  <c r="L83" i="19"/>
  <c r="L84" i="342"/>
  <c r="N85" i="74"/>
  <c r="N87" i="74" s="1"/>
  <c r="D65" i="5" s="1"/>
  <c r="D119" i="5"/>
  <c r="P88" i="208"/>
  <c r="N69" i="177"/>
  <c r="N82" i="177" s="1"/>
  <c r="L89" i="177" s="1"/>
  <c r="N86" i="64"/>
  <c r="N88" i="64" s="1"/>
  <c r="D55" i="5" s="1"/>
  <c r="N82" i="174"/>
  <c r="L89" i="174" s="1"/>
  <c r="N87" i="328"/>
  <c r="N89" i="328" s="1"/>
  <c r="D282" i="5" s="1"/>
  <c r="N85" i="289"/>
  <c r="N87" i="289" s="1"/>
  <c r="D245" i="5" s="1"/>
  <c r="L86" i="262"/>
  <c r="L86" i="365"/>
  <c r="N89" i="50"/>
  <c r="N91" i="50" s="1"/>
  <c r="D42" i="5" s="1"/>
  <c r="L91" i="221"/>
  <c r="N86" i="58"/>
  <c r="N88" i="58" s="1"/>
  <c r="D49" i="5" s="1"/>
  <c r="N87" i="327"/>
  <c r="N89" i="327" s="1"/>
  <c r="D281" i="5" s="1"/>
  <c r="N85" i="303"/>
  <c r="N87" i="303" s="1"/>
  <c r="D259" i="5" s="1"/>
  <c r="L83" i="298"/>
  <c r="L82" i="298"/>
  <c r="L83" i="147"/>
  <c r="L84" i="147"/>
  <c r="L84" i="24"/>
  <c r="L83" i="38"/>
  <c r="L84" i="364"/>
  <c r="L86" i="251"/>
  <c r="N79" i="314"/>
  <c r="L86" i="314" s="1"/>
  <c r="N79" i="318"/>
  <c r="L86" i="318" s="1"/>
  <c r="N79" i="315"/>
  <c r="L84" i="315" s="1"/>
  <c r="N79" i="319"/>
  <c r="L84" i="319" s="1"/>
  <c r="N77" i="287"/>
  <c r="L84" i="287" s="1"/>
  <c r="N86" i="132"/>
  <c r="N88" i="132" s="1"/>
  <c r="D123" i="5" s="1"/>
  <c r="L86" i="240"/>
  <c r="L85" i="336"/>
  <c r="L85" i="41"/>
  <c r="L83" i="30"/>
  <c r="L84" i="27"/>
  <c r="N90" i="218"/>
  <c r="N92" i="218" s="1"/>
  <c r="D180" i="5" s="1"/>
  <c r="N90" i="219"/>
  <c r="N92" i="219" s="1"/>
  <c r="D181" i="5" s="1"/>
  <c r="L85" i="333"/>
  <c r="N66" i="294"/>
  <c r="N79" i="294" s="1"/>
  <c r="L86" i="294" s="1"/>
  <c r="N70" i="268"/>
  <c r="N83" i="268" s="1"/>
  <c r="L90" i="268" s="1"/>
  <c r="N69" i="172"/>
  <c r="N82" i="172" s="1"/>
  <c r="L88" i="172" s="1"/>
  <c r="N70" i="157"/>
  <c r="N83" i="157" s="1"/>
  <c r="L90" i="157" s="1"/>
  <c r="L83" i="138"/>
  <c r="L85" i="138"/>
  <c r="L83" i="142"/>
  <c r="L84" i="142"/>
  <c r="L84" i="286"/>
  <c r="L83" i="286"/>
  <c r="N70" i="176"/>
  <c r="N83" i="176" s="1"/>
  <c r="L88" i="176" s="1"/>
  <c r="N69" i="180"/>
  <c r="N82" i="180" s="1"/>
  <c r="L88" i="180" s="1"/>
  <c r="L84" i="38"/>
  <c r="L85" i="69"/>
  <c r="L85" i="364"/>
  <c r="L85" i="213"/>
  <c r="L86" i="332"/>
  <c r="N79" i="311"/>
  <c r="L84" i="311" s="1"/>
  <c r="L84" i="75"/>
  <c r="L84" i="332"/>
  <c r="L92" i="221"/>
  <c r="L85" i="135"/>
  <c r="L83" i="26"/>
  <c r="N85" i="72"/>
  <c r="N87" i="72" s="1"/>
  <c r="D63" i="5" s="1"/>
  <c r="L84" i="25"/>
  <c r="L83" i="25"/>
  <c r="N86" i="25" s="1"/>
  <c r="N88" i="25" s="1"/>
  <c r="D17" i="5" s="1"/>
  <c r="L84" i="135"/>
  <c r="L84" i="21"/>
  <c r="N86" i="21" s="1"/>
  <c r="N88" i="21" s="1"/>
  <c r="D13" i="5" s="1"/>
  <c r="L85" i="254"/>
  <c r="N69" i="183"/>
  <c r="N82" i="183" s="1"/>
  <c r="L88" i="183" s="1"/>
  <c r="N64" i="297"/>
  <c r="N77" i="297" s="1"/>
  <c r="L82" i="297" s="1"/>
  <c r="N69" i="164"/>
  <c r="N82" i="164" s="1"/>
  <c r="L87" i="164" s="1"/>
  <c r="L87" i="232"/>
  <c r="L85" i="232"/>
  <c r="L84" i="215"/>
  <c r="L83" i="215"/>
  <c r="L85" i="100"/>
  <c r="L84" i="100"/>
  <c r="L85" i="142"/>
  <c r="L83" i="75"/>
  <c r="L83" i="302"/>
  <c r="L85" i="241"/>
  <c r="N87" i="241" s="1"/>
  <c r="N89" i="241" s="1"/>
  <c r="D201" i="5" s="1"/>
  <c r="L82" i="302"/>
  <c r="L84" i="26"/>
  <c r="L83" i="59"/>
  <c r="L83" i="105"/>
  <c r="N86" i="105" s="1"/>
  <c r="N88" i="105" s="1"/>
  <c r="D95" i="5" s="1"/>
  <c r="L83" i="92"/>
  <c r="L83" i="102"/>
  <c r="L82" i="286"/>
  <c r="L84" i="102"/>
  <c r="L82" i="325"/>
  <c r="N86" i="43"/>
  <c r="N88" i="43" s="1"/>
  <c r="D34" i="5" s="1"/>
  <c r="N86" i="130"/>
  <c r="N88" i="130" s="1"/>
  <c r="D121" i="5" s="1"/>
  <c r="L87" i="275"/>
  <c r="L86" i="275"/>
  <c r="L83" i="24"/>
  <c r="L88" i="282"/>
  <c r="L85" i="363"/>
  <c r="L86" i="232"/>
  <c r="L85" i="147"/>
  <c r="L85" i="215"/>
  <c r="L84" i="298"/>
  <c r="L84" i="30"/>
  <c r="L84" i="103"/>
  <c r="L85" i="240"/>
  <c r="L85" i="27"/>
  <c r="N87" i="253"/>
  <c r="N89" i="253" s="1"/>
  <c r="D213" i="5" s="1"/>
  <c r="L84" i="356"/>
  <c r="L86" i="356"/>
  <c r="L86" i="342"/>
  <c r="N87" i="342" s="1"/>
  <c r="N89" i="342" s="1"/>
  <c r="D295" i="5" s="1"/>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256" s="1"/>
  <c r="N89" i="256" s="1"/>
  <c r="D215" i="5" s="1"/>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4" i="243"/>
  <c r="L84" i="94"/>
  <c r="L84" i="85"/>
  <c r="L83" i="290"/>
  <c r="L84" i="98"/>
  <c r="L89"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90" i="155"/>
  <c r="L84" i="212"/>
  <c r="L84" i="86"/>
  <c r="L85" i="97"/>
  <c r="L90" i="245"/>
  <c r="L89" i="154"/>
  <c r="L85" i="264"/>
  <c r="N87" i="306"/>
  <c r="N89" i="306" s="1"/>
  <c r="D262" i="5" s="1"/>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5"/>
  <c r="L82" i="285"/>
  <c r="L83" i="285"/>
  <c r="L85" i="48"/>
  <c r="L87" i="48"/>
  <c r="L86" i="48"/>
  <c r="L85" i="66"/>
  <c r="L84" i="66"/>
  <c r="L83" i="66"/>
  <c r="L84" i="71"/>
  <c r="L83" i="71"/>
  <c r="L85" i="71"/>
  <c r="L85" i="54"/>
  <c r="L83" i="54"/>
  <c r="L84" i="54"/>
  <c r="L85" i="314"/>
  <c r="L86" i="335"/>
  <c r="L85" i="335"/>
  <c r="L84" i="335"/>
  <c r="L84" i="357"/>
  <c r="L85" i="357"/>
  <c r="L86" i="357"/>
  <c r="L82" i="310"/>
  <c r="L84" i="310"/>
  <c r="L83" i="310"/>
  <c r="L85" i="331"/>
  <c r="L84" i="331"/>
  <c r="L86" i="331"/>
  <c r="L85" i="344"/>
  <c r="L84" i="344"/>
  <c r="L86" i="344"/>
  <c r="L86" i="355"/>
  <c r="L84" i="355"/>
  <c r="L85" i="355"/>
  <c r="L86" i="359"/>
  <c r="L85" i="359"/>
  <c r="L84" i="359"/>
  <c r="L84" i="239"/>
  <c r="L86" i="239"/>
  <c r="L84" i="351"/>
  <c r="L86" i="351"/>
  <c r="L85" i="351"/>
  <c r="L86" i="320"/>
  <c r="L85" i="320"/>
  <c r="L84" i="320"/>
  <c r="L84" i="350"/>
  <c r="L86" i="350"/>
  <c r="L85" i="350"/>
  <c r="L85" i="330"/>
  <c r="L86" i="330"/>
  <c r="N86" i="18"/>
  <c r="N88" i="18" s="1"/>
  <c r="D10" i="5" s="1"/>
  <c r="N86" i="110"/>
  <c r="N88" i="110" s="1"/>
  <c r="D100" i="5" s="1"/>
  <c r="L88" i="181"/>
  <c r="L84" i="145"/>
  <c r="L89" i="186"/>
  <c r="L83" i="192"/>
  <c r="L85" i="239"/>
  <c r="L89" i="187"/>
  <c r="L84" i="313"/>
  <c r="L84" i="330"/>
  <c r="L84" i="353"/>
  <c r="L84" i="366"/>
  <c r="L86" i="366"/>
  <c r="L84" i="307"/>
  <c r="L86" i="307"/>
  <c r="L85" i="307"/>
  <c r="L82" i="300"/>
  <c r="L84" i="300"/>
  <c r="L83" i="300"/>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L88" i="268" l="1"/>
  <c r="L86" i="311"/>
  <c r="L85" i="311"/>
  <c r="L84" i="318"/>
  <c r="L85" i="318"/>
  <c r="L85" i="316"/>
  <c r="L86" i="316"/>
  <c r="N87" i="251"/>
  <c r="N89" i="251" s="1"/>
  <c r="D211" i="5" s="1"/>
  <c r="L90" i="178"/>
  <c r="N86" i="59"/>
  <c r="N88" i="59" s="1"/>
  <c r="D50" i="5" s="1"/>
  <c r="N87" i="346"/>
  <c r="N89" i="346" s="1"/>
  <c r="D299" i="5" s="1"/>
  <c r="N86" i="92"/>
  <c r="N88" i="92" s="1"/>
  <c r="D83" i="5" s="1"/>
  <c r="N87" i="254"/>
  <c r="N89" i="254" s="1"/>
  <c r="D214" i="5" s="1"/>
  <c r="L86" i="317"/>
  <c r="L84" i="317"/>
  <c r="N85" i="302"/>
  <c r="N87" i="302" s="1"/>
  <c r="N88" i="274"/>
  <c r="N90" i="274" s="1"/>
  <c r="D232" i="5" s="1"/>
  <c r="N87" i="363"/>
  <c r="N89" i="363" s="1"/>
  <c r="D313" i="5" s="1"/>
  <c r="N87" i="365"/>
  <c r="N89" i="365" s="1"/>
  <c r="D315" i="5" s="1"/>
  <c r="L85" i="319"/>
  <c r="N86" i="69"/>
  <c r="N88" i="69" s="1"/>
  <c r="D60" i="5" s="1"/>
  <c r="L89" i="178"/>
  <c r="N86" i="147"/>
  <c r="N88" i="147" s="1"/>
  <c r="D137" i="5" s="1"/>
  <c r="N87" i="262"/>
  <c r="N89" i="262" s="1"/>
  <c r="D221" i="5" s="1"/>
  <c r="N91" i="282"/>
  <c r="N93" i="282" s="1"/>
  <c r="D239" i="5" s="1"/>
  <c r="N86" i="140"/>
  <c r="N88" i="140" s="1"/>
  <c r="D132" i="5" s="1"/>
  <c r="N87" i="333"/>
  <c r="N89" i="333" s="1"/>
  <c r="D287" i="5" s="1"/>
  <c r="L84" i="297"/>
  <c r="L88" i="157"/>
  <c r="L87" i="177"/>
  <c r="L88" i="177"/>
  <c r="N82" i="227"/>
  <c r="N84" i="227" s="1"/>
  <c r="D188" i="5" s="1"/>
  <c r="N85" i="284"/>
  <c r="N87" i="284" s="1"/>
  <c r="D241" i="5" s="1"/>
  <c r="N93" i="221"/>
  <c r="N95" i="221" s="1"/>
  <c r="D184" i="5" s="1"/>
  <c r="L87" i="189"/>
  <c r="L89" i="180"/>
  <c r="L89" i="268"/>
  <c r="N86" i="26"/>
  <c r="N88" i="26" s="1"/>
  <c r="D18" i="5" s="1"/>
  <c r="L86" i="313"/>
  <c r="L83" i="287"/>
  <c r="L89" i="157"/>
  <c r="L87" i="180"/>
  <c r="N90" i="180" s="1"/>
  <c r="N92" i="180" s="1"/>
  <c r="D159" i="5" s="1"/>
  <c r="N90" i="217"/>
  <c r="N92" i="217" s="1"/>
  <c r="D179" i="5" s="1"/>
  <c r="N86" i="24"/>
  <c r="N88" i="24" s="1"/>
  <c r="D16" i="5" s="1"/>
  <c r="N85" i="75"/>
  <c r="N87" i="75" s="1"/>
  <c r="D66" i="5" s="1"/>
  <c r="N86" i="30"/>
  <c r="N88" i="30" s="1"/>
  <c r="D22" i="5" s="1"/>
  <c r="N85" i="298"/>
  <c r="N87" i="298" s="1"/>
  <c r="D254" i="5" s="1"/>
  <c r="N85" i="325"/>
  <c r="N87" i="325" s="1"/>
  <c r="D280" i="5" s="1"/>
  <c r="N86" i="213"/>
  <c r="N88" i="213" s="1"/>
  <c r="D175" i="5" s="1"/>
  <c r="L83" i="297"/>
  <c r="N85" i="297" s="1"/>
  <c r="N87" i="297" s="1"/>
  <c r="D253" i="5" s="1"/>
  <c r="N86" i="100"/>
  <c r="N88" i="100" s="1"/>
  <c r="D90" i="5" s="1"/>
  <c r="N86" i="53"/>
  <c r="N88" i="53" s="1"/>
  <c r="D45" i="5" s="1"/>
  <c r="L83" i="60"/>
  <c r="L87" i="183"/>
  <c r="N87" i="364"/>
  <c r="N89" i="364" s="1"/>
  <c r="D314" i="5" s="1"/>
  <c r="N86" i="80"/>
  <c r="N88" i="80" s="1"/>
  <c r="D71" i="5" s="1"/>
  <c r="N86" i="231"/>
  <c r="N88" i="231" s="1"/>
  <c r="D191" i="5" s="1"/>
  <c r="N87" i="264"/>
  <c r="N89" i="264" s="1"/>
  <c r="D223" i="5" s="1"/>
  <c r="N88" i="232"/>
  <c r="N90" i="232" s="1"/>
  <c r="D192" i="5" s="1"/>
  <c r="N86" i="135"/>
  <c r="N88" i="135" s="1"/>
  <c r="D126" i="5" s="1"/>
  <c r="N86" i="142"/>
  <c r="N88" i="142" s="1"/>
  <c r="D134" i="5" s="1"/>
  <c r="N86" i="215"/>
  <c r="N88" i="215" s="1"/>
  <c r="D177" i="5" s="1"/>
  <c r="N87" i="332"/>
  <c r="N89" i="332" s="1"/>
  <c r="D286" i="5" s="1"/>
  <c r="N86" i="38"/>
  <c r="N88" i="38" s="1"/>
  <c r="D29" i="5" s="1"/>
  <c r="N86" i="27"/>
  <c r="N88" i="27" s="1"/>
  <c r="D19" i="5" s="1"/>
  <c r="N87" i="240"/>
  <c r="N89" i="240" s="1"/>
  <c r="D200" i="5" s="1"/>
  <c r="L89" i="164"/>
  <c r="L86" i="315"/>
  <c r="L84" i="314"/>
  <c r="N86" i="99"/>
  <c r="N88" i="99" s="1"/>
  <c r="D89" i="5" s="1"/>
  <c r="N86" i="138"/>
  <c r="N88" i="138" s="1"/>
  <c r="D129" i="5" s="1"/>
  <c r="L90" i="176"/>
  <c r="L85" i="294"/>
  <c r="N86" i="102"/>
  <c r="N88" i="102" s="1"/>
  <c r="D92" i="5" s="1"/>
  <c r="L85" i="315"/>
  <c r="L82" i="287"/>
  <c r="N86" i="41"/>
  <c r="N88" i="41" s="1"/>
  <c r="D32" i="5" s="1"/>
  <c r="N91" i="249"/>
  <c r="N93" i="249" s="1"/>
  <c r="D209" i="5" s="1"/>
  <c r="L84" i="294"/>
  <c r="N85" i="286"/>
  <c r="N87" i="286" s="1"/>
  <c r="D243" i="5" s="1"/>
  <c r="L88" i="164"/>
  <c r="L89" i="183"/>
  <c r="L89" i="176"/>
  <c r="N86" i="33"/>
  <c r="N88" i="33" s="1"/>
  <c r="D25" i="5" s="1"/>
  <c r="N86" i="88"/>
  <c r="N88" i="88" s="1"/>
  <c r="D79" i="5" s="1"/>
  <c r="N86" i="29"/>
  <c r="N88" i="29" s="1"/>
  <c r="D21" i="5" s="1"/>
  <c r="N87" i="238"/>
  <c r="N89" i="238" s="1"/>
  <c r="D198" i="5" s="1"/>
  <c r="N87" i="235"/>
  <c r="N89" i="235" s="1"/>
  <c r="D195" i="5" s="1"/>
  <c r="N86" i="149"/>
  <c r="N88" i="149" s="1"/>
  <c r="D135" i="5" s="1"/>
  <c r="N86" i="103"/>
  <c r="N88" i="103" s="1"/>
  <c r="D93" i="5" s="1"/>
  <c r="L89" i="189"/>
  <c r="N86" i="9"/>
  <c r="N88" i="9" s="1"/>
  <c r="D4" i="5" s="1"/>
  <c r="N91" i="268"/>
  <c r="N93" i="268" s="1"/>
  <c r="D227" i="5" s="1"/>
  <c r="N87" i="295"/>
  <c r="N89" i="295" s="1"/>
  <c r="D251" i="5" s="1"/>
  <c r="N86" i="96"/>
  <c r="N88" i="96" s="1"/>
  <c r="D86" i="5" s="1"/>
  <c r="N86" i="214"/>
  <c r="N88" i="214" s="1"/>
  <c r="D176" i="5" s="1"/>
  <c r="N88" i="275"/>
  <c r="N90" i="275" s="1"/>
  <c r="D233" i="5" s="1"/>
  <c r="N86" i="209"/>
  <c r="N88" i="209" s="1"/>
  <c r="D131" i="5" s="1"/>
  <c r="N86" i="83"/>
  <c r="N88" i="83" s="1"/>
  <c r="D74"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310"/>
  <c r="N87" i="310" s="1"/>
  <c r="D266" i="5" s="1"/>
  <c r="N91" i="248"/>
  <c r="N93" i="248"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1"/>
  <c r="N89" i="311" s="1"/>
  <c r="D267" i="5" s="1"/>
  <c r="N87" i="307"/>
  <c r="N89" i="307" s="1"/>
  <c r="D263" i="5" s="1"/>
  <c r="N87" i="366"/>
  <c r="N89" i="366" s="1"/>
  <c r="D316"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1" i="178" l="1"/>
  <c r="N93" i="178" s="1"/>
  <c r="D157" i="5" s="1"/>
  <c r="N90" i="177"/>
  <c r="N92" i="177" s="1"/>
  <c r="N87" i="317"/>
  <c r="N89" i="317" s="1"/>
  <c r="D273" i="5" s="1"/>
  <c r="N90" i="183"/>
  <c r="N92" i="183" s="1"/>
  <c r="D163" i="5" s="1"/>
  <c r="N91" i="176"/>
  <c r="N93" i="176" s="1"/>
  <c r="D155" i="5" s="1"/>
  <c r="N85" i="287"/>
  <c r="N87" i="287" s="1"/>
  <c r="D244" i="5" s="1"/>
  <c r="N86" i="60"/>
  <c r="N88" i="60" s="1"/>
  <c r="D51" i="5" s="1"/>
  <c r="N91" i="157"/>
  <c r="N93" i="157" s="1"/>
  <c r="D145" i="5" s="1"/>
  <c r="N90" i="189"/>
  <c r="N92" i="189" s="1"/>
  <c r="D169" i="5" s="1"/>
  <c r="N90" i="164"/>
  <c r="N92" i="164" s="1"/>
  <c r="D149" i="5" s="1"/>
  <c r="N87" i="294"/>
  <c r="N89" i="294" s="1"/>
  <c r="D250" i="5" s="1"/>
  <c r="N91" i="158"/>
  <c r="N93" i="158" s="1"/>
  <c r="D146" i="5" s="1"/>
  <c r="D160" i="5"/>
  <c r="N82" i="228"/>
  <c r="N84" i="228" s="1"/>
  <c r="D189" i="5" s="1"/>
  <c r="N91" i="162"/>
  <c r="N93" i="162" s="1"/>
  <c r="D148" i="5" s="1"/>
  <c r="D208" i="5"/>
  <c r="P93" i="248"/>
  <c r="N90" i="172"/>
  <c r="N92" i="172" s="1"/>
  <c r="D153" i="5" s="1"/>
  <c r="N87" i="315"/>
  <c r="N89" i="315" s="1"/>
  <c r="D271"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<sst xmlns="http://schemas.openxmlformats.org/spreadsheetml/2006/main" count="38555" uniqueCount="2343">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</sst>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41" formatCode="_-* #,##0_-;\-* #,##0_-;_-* &quot;-&quot;_-;_-@_-"/>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_-* #,##0.00_-;\-* #,##0.00_-;_-* &quot;-&quot;_-;_-@_-"/>
  </numFmts>
  <fonts count="46">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10"/>
      <color theme="8" tint="-0.249977111117893"/>
      <name val="Arial"/>
      <family val="2"/>
    </font>
    <font>
      <b/>
      <sz val="10"/>
      <color theme="8" tint="-0.249977111117893"/>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4">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xf numFmtId="41" fontId="1" fillId="0" borderId="0" applyFont="0" applyFill="0" applyBorder="0" applyAlignment="0" applyProtection="0"/>
  </cellStyleXfs>
  <cellXfs count="1015">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173" fontId="0" fillId="0" borderId="0" xfId="0" applyNumberFormat="1" applyFill="1" applyProtection="1"/>
    <xf numFmtId="0" fontId="45" fillId="7" borderId="49" xfId="0" applyFont="1" applyFill="1" applyBorder="1" applyAlignment="1">
      <alignment horizontal="center"/>
    </xf>
    <xf numFmtId="0" fontId="45" fillId="7" borderId="47" xfId="0" applyFont="1" applyFill="1" applyBorder="1" applyAlignment="1">
      <alignment horizontal="center"/>
    </xf>
    <xf numFmtId="170" fontId="44" fillId="7" borderId="15" xfId="0" applyNumberFormat="1" applyFont="1" applyFill="1" applyBorder="1" applyAlignment="1">
      <alignment horizontal="right"/>
    </xf>
    <xf numFmtId="4" fontId="0" fillId="18" borderId="0" xfId="0" applyNumberFormat="1" applyFill="1" applyProtection="1"/>
    <xf numFmtId="0" fontId="7" fillId="29" borderId="6" xfId="1" applyFont="1" applyFill="1" applyBorder="1" applyAlignment="1" applyProtection="1">
      <alignment horizontal="left" wrapText="1"/>
    </xf>
    <xf numFmtId="0" fontId="5" fillId="29" borderId="3" xfId="2" applyFont="1" applyFill="1" applyBorder="1" applyAlignment="1" applyProtection="1">
      <alignment wrapText="1"/>
    </xf>
    <xf numFmtId="4" fontId="7" fillId="25" borderId="6" xfId="1" applyNumberFormat="1" applyFont="1" applyFill="1" applyBorder="1" applyProtection="1">
      <protection locked="0"/>
    </xf>
    <xf numFmtId="4" fontId="7" fillId="29" borderId="6" xfId="1" applyNumberFormat="1" applyFont="1" applyFill="1" applyBorder="1" applyProtection="1">
      <protection locked="0"/>
    </xf>
    <xf numFmtId="178" fontId="0" fillId="29" borderId="0" xfId="23" applyNumberFormat="1" applyFont="1" applyFill="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44" fillId="7" borderId="46" xfId="0" applyFont="1" applyFill="1" applyBorder="1" applyAlignment="1">
      <alignment horizontal="left"/>
    </xf>
    <xf numFmtId="0" fontId="44" fillId="7" borderId="33" xfId="0" applyFont="1" applyFill="1" applyBorder="1" applyAlignment="1">
      <alignment horizontal="left"/>
    </xf>
    <xf numFmtId="0" fontId="44" fillId="7" borderId="47" xfId="0" applyFont="1" applyFill="1" applyBorder="1" applyAlignment="1">
      <alignment horizontal="left"/>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4" fontId="5" fillId="3" borderId="3" xfId="9" applyFont="1" applyFill="1" applyBorder="1" applyProtection="1">
      <protection locked="0"/>
    </xf>
    <xf numFmtId="164" fontId="5" fillId="29" borderId="3" xfId="9" applyFont="1" applyFill="1" applyBorder="1" applyProtection="1">
      <protection locked="0"/>
    </xf>
    <xf numFmtId="3" fontId="3" fillId="5" borderId="4" xfId="3" applyNumberFormat="1" applyFill="1" applyBorder="1" applyProtection="1">
      <protection locked="0"/>
    </xf>
    <xf numFmtId="4" fontId="7" fillId="0" borderId="6" xfId="1" applyNumberFormat="1" applyFont="1" applyFill="1" applyBorder="1" applyProtection="1">
      <protection locked="0"/>
    </xf>
    <xf numFmtId="3" fontId="3" fillId="16" borderId="63" xfId="3" applyNumberFormat="1" applyFill="1" applyBorder="1" applyProtection="1">
      <protection locked="0"/>
    </xf>
  </cellXfs>
  <cellStyles count="24">
    <cellStyle name="Bueno" xfId="1" builtinId="26"/>
    <cellStyle name="Hipervínculo" xfId="10" builtinId="8"/>
    <cellStyle name="Millares" xfId="4" builtinId="3"/>
    <cellStyle name="Millares [0]" xfId="23" builtinId="6"/>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ATLANTICO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6"/>
      <c r="B32" s="666"/>
      <c r="C32" s="666"/>
      <c r="D32" s="666"/>
      <c r="E32" s="666"/>
      <c r="F32" s="666"/>
      <c r="G32" s="666"/>
      <c r="H32" s="666"/>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6"/>
      <c r="B33" s="666"/>
      <c r="C33" s="666"/>
      <c r="D33" s="666"/>
      <c r="E33" s="666"/>
      <c r="F33" s="666"/>
      <c r="G33" s="666"/>
      <c r="H33" s="666"/>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6"/>
      <c r="B34" s="666"/>
      <c r="C34" s="666"/>
      <c r="D34" s="666"/>
      <c r="E34" s="666"/>
      <c r="F34" s="666"/>
      <c r="G34" s="666"/>
      <c r="H34" s="666"/>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6"/>
      <c r="B35" s="666"/>
      <c r="C35" s="666"/>
      <c r="D35" s="666"/>
      <c r="E35" s="666"/>
      <c r="F35" s="666"/>
      <c r="G35" s="666"/>
      <c r="H35" s="666"/>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6"/>
      <c r="B36" s="666"/>
      <c r="C36" s="666"/>
      <c r="D36" s="666"/>
      <c r="E36" s="666"/>
      <c r="F36" s="666"/>
      <c r="G36" s="666"/>
      <c r="H36" s="666"/>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6"/>
      <c r="B37" s="666"/>
      <c r="C37" s="666"/>
      <c r="D37" s="666"/>
      <c r="E37" s="666"/>
      <c r="F37" s="666"/>
      <c r="G37" s="666"/>
      <c r="H37" s="666"/>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6"/>
      <c r="B38" s="666"/>
      <c r="C38" s="666"/>
      <c r="D38" s="666"/>
      <c r="E38" s="666"/>
      <c r="F38" s="666"/>
      <c r="G38" s="666"/>
      <c r="H38" s="666"/>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58" activePane="bottomRight" state="frozen"/>
      <selection activeCell="D20" sqref="D20"/>
      <selection pane="topRight" activeCell="D20" sqref="D20"/>
      <selection pane="bottomLeft" activeCell="D20" sqref="D20"/>
      <selection pane="bottomRight" activeCell="D40" sqref="D40"/>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67" t="s">
        <v>1933</v>
      </c>
      <c r="B1" s="668"/>
      <c r="C1" s="668"/>
      <c r="D1" s="669"/>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3783534.7330794213</v>
      </c>
      <c r="G3" t="s">
        <v>1064</v>
      </c>
      <c r="J3" s="1"/>
    </row>
    <row r="4" spans="1:10" ht="54" thickTop="1" thickBot="1">
      <c r="A4" s="137" t="s">
        <v>1069</v>
      </c>
      <c r="B4" s="138" t="s">
        <v>1253</v>
      </c>
      <c r="C4" s="136" t="s">
        <v>1068</v>
      </c>
      <c r="D4" s="183">
        <f>VLOOKUP('200.2'!A88,'200.2'!A37:N108,14,FALSE)</f>
        <v>251478.59105341518</v>
      </c>
      <c r="J4" s="1"/>
    </row>
    <row r="5" spans="1:10" ht="54" thickTop="1" thickBot="1">
      <c r="A5" s="137" t="s">
        <v>1070</v>
      </c>
      <c r="B5" s="138" t="s">
        <v>1254</v>
      </c>
      <c r="C5" s="139" t="s">
        <v>1071</v>
      </c>
      <c r="D5" s="183">
        <f>VLOOKUP('201.1'!A88,'201.1'!A38:N109,14,FALSE)</f>
        <v>180368.92036424129</v>
      </c>
    </row>
    <row r="6" spans="1:10" ht="54" thickTop="1" thickBot="1">
      <c r="A6" s="137" t="s">
        <v>1072</v>
      </c>
      <c r="B6" s="138" t="s">
        <v>1255</v>
      </c>
      <c r="C6" s="139" t="s">
        <v>1071</v>
      </c>
      <c r="D6" s="183">
        <f>VLOOKUP('201.2'!A88,'201.2'!A39:N110,14,FALSE)</f>
        <v>192924.65320461005</v>
      </c>
    </row>
    <row r="7" spans="1:10" ht="70.5" customHeight="1" thickTop="1" thickBot="1">
      <c r="A7" s="137" t="s">
        <v>1073</v>
      </c>
      <c r="B7" s="138" t="s">
        <v>1256</v>
      </c>
      <c r="C7" s="139" t="s">
        <v>1071</v>
      </c>
      <c r="D7" s="183">
        <f>VLOOKUP('201.3'!A88,'201.3'!A40:N111,14,FALSE)</f>
        <v>44598.415668154834</v>
      </c>
    </row>
    <row r="8" spans="1:10" ht="54" thickTop="1" thickBot="1">
      <c r="A8" s="137" t="s">
        <v>1074</v>
      </c>
      <c r="B8" s="138" t="s">
        <v>1257</v>
      </c>
      <c r="C8" s="139" t="s">
        <v>1071</v>
      </c>
      <c r="D8" s="184">
        <f>VLOOKUP('201.4'!A88,'201.4'!A41:N112,14,FALSE)</f>
        <v>72913.608567732488</v>
      </c>
    </row>
    <row r="9" spans="1:10" ht="54" thickTop="1" thickBot="1">
      <c r="A9" s="137" t="s">
        <v>1075</v>
      </c>
      <c r="B9" s="138" t="s">
        <v>1254</v>
      </c>
      <c r="C9" s="139" t="s">
        <v>1929</v>
      </c>
      <c r="D9" s="184">
        <f>VLOOKUP('201.5'!A88,'201.5'!A42:N113,14,FALSE)</f>
        <v>180368.92036424129</v>
      </c>
    </row>
    <row r="10" spans="1:10" ht="54" thickTop="1" thickBot="1">
      <c r="A10" s="137" t="s">
        <v>1076</v>
      </c>
      <c r="B10" s="138" t="s">
        <v>1255</v>
      </c>
      <c r="C10" s="139" t="s">
        <v>1929</v>
      </c>
      <c r="D10" s="184">
        <f>VLOOKUP('201.6'!A88,'201.6'!A43:N114,14,FALSE)</f>
        <v>192924.65320461005</v>
      </c>
    </row>
    <row r="11" spans="1:10" ht="54" thickTop="1" thickBot="1">
      <c r="A11" s="137" t="s">
        <v>1077</v>
      </c>
      <c r="B11" s="138" t="s">
        <v>1255</v>
      </c>
      <c r="C11" s="139" t="s">
        <v>388</v>
      </c>
      <c r="D11" s="184">
        <f>VLOOKUP('201.7'!A88,'201.7'!A44:N115,14,FALSE)</f>
        <v>190090.41265096076</v>
      </c>
    </row>
    <row r="12" spans="1:10" ht="54" thickTop="1" thickBot="1">
      <c r="A12" s="137" t="s">
        <v>1078</v>
      </c>
      <c r="B12" s="138" t="s">
        <v>1258</v>
      </c>
      <c r="C12" s="139" t="s">
        <v>233</v>
      </c>
      <c r="D12" s="184">
        <f>VLOOKUP('201.8'!A88,'201.8'!A45:N116,14,FALSE)</f>
        <v>18750.979865983831</v>
      </c>
    </row>
    <row r="13" spans="1:10" ht="54" thickTop="1" thickBot="1">
      <c r="A13" s="137" t="s">
        <v>1079</v>
      </c>
      <c r="B13" s="138" t="s">
        <v>1259</v>
      </c>
      <c r="C13" s="139" t="s">
        <v>233</v>
      </c>
      <c r="D13" s="184">
        <f>VLOOKUP('201.9'!A88,'201.9'!A46:N117,14,FALSE)</f>
        <v>18461.434411438375</v>
      </c>
    </row>
    <row r="14" spans="1:10" ht="54" thickTop="1" thickBot="1">
      <c r="A14" s="137" t="s">
        <v>1080</v>
      </c>
      <c r="B14" s="138" t="s">
        <v>1260</v>
      </c>
      <c r="C14" s="139" t="s">
        <v>144</v>
      </c>
      <c r="D14" s="184">
        <f>VLOOKUP('201.10'!A88,'201.10'!A47:N118,14,FALSE)</f>
        <v>8139.329323362068</v>
      </c>
    </row>
    <row r="15" spans="1:10" ht="54" thickTop="1" thickBot="1">
      <c r="A15" s="137" t="s">
        <v>1081</v>
      </c>
      <c r="B15" s="138" t="s">
        <v>1261</v>
      </c>
      <c r="C15" s="139" t="s">
        <v>1082</v>
      </c>
      <c r="D15" s="184">
        <f>VLOOKUP('201.11'!A88,'201.11'!A48:N119,14,FALSE)</f>
        <v>1618.1412879897914</v>
      </c>
    </row>
    <row r="16" spans="1:10" ht="54" thickTop="1" thickBot="1">
      <c r="A16" s="137" t="s">
        <v>1083</v>
      </c>
      <c r="B16" s="138" t="s">
        <v>1262</v>
      </c>
      <c r="C16" s="139" t="s">
        <v>1929</v>
      </c>
      <c r="D16" s="184">
        <f>VLOOKUP('201.12'!A88,'201.12'!A49:N120,14,FALSE)</f>
        <v>124215.00610991495</v>
      </c>
    </row>
    <row r="17" spans="1:4" ht="67.2" thickTop="1" thickBot="1">
      <c r="A17" s="140" t="s">
        <v>1084</v>
      </c>
      <c r="B17" s="141" t="s">
        <v>1263</v>
      </c>
      <c r="C17" s="139" t="s">
        <v>1929</v>
      </c>
      <c r="D17" s="184">
        <f>VLOOKUP('201.13'!A88,'201.13'!A50:N121,14,FALSE)</f>
        <v>118053.95689588555</v>
      </c>
    </row>
    <row r="18" spans="1:4" ht="54" thickTop="1" thickBot="1">
      <c r="A18" s="137" t="s">
        <v>1085</v>
      </c>
      <c r="B18" s="138" t="s">
        <v>1264</v>
      </c>
      <c r="C18" s="139" t="s">
        <v>144</v>
      </c>
      <c r="D18" s="184">
        <f>VLOOKUP('201.14'!A88,'201.14'!A51:N122,14,FALSE)</f>
        <v>41900.631410328861</v>
      </c>
    </row>
    <row r="19" spans="1:4" ht="54" thickTop="1" thickBot="1">
      <c r="A19" s="137" t="s">
        <v>1086</v>
      </c>
      <c r="B19" s="138" t="s">
        <v>1265</v>
      </c>
      <c r="C19" s="139" t="s">
        <v>144</v>
      </c>
      <c r="D19" s="184">
        <f>VLOOKUP('201.15'!A88,'201.15'!A52:N123,14,FALSE)</f>
        <v>51501.494631455542</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97016.958036518234</v>
      </c>
    </row>
    <row r="22" spans="1:4" ht="54" thickTop="1" thickBot="1">
      <c r="A22" s="137" t="s">
        <v>1089</v>
      </c>
      <c r="B22" s="138" t="s">
        <v>1268</v>
      </c>
      <c r="C22" s="139" t="s">
        <v>1929</v>
      </c>
      <c r="D22" s="184">
        <f>VLOOKUP('201.18'!A88,'201.18'!A55:N126,14,FALSE)</f>
        <v>97016.958036518234</v>
      </c>
    </row>
    <row r="23" spans="1:4" ht="54" thickTop="1" thickBot="1">
      <c r="A23" s="137" t="s">
        <v>1090</v>
      </c>
      <c r="B23" s="138" t="s">
        <v>1269</v>
      </c>
      <c r="C23" s="139" t="s">
        <v>144</v>
      </c>
      <c r="D23" s="184">
        <f>VLOOKUP('201.19'!A88,'201.19'!A56:N127,14,FALSE)</f>
        <v>8744.1416012100253</v>
      </c>
    </row>
    <row r="24" spans="1:4" ht="54" thickTop="1" thickBot="1">
      <c r="A24" s="137" t="s">
        <v>1091</v>
      </c>
      <c r="B24" s="138" t="s">
        <v>1270</v>
      </c>
      <c r="C24" s="139" t="s">
        <v>144</v>
      </c>
      <c r="D24" s="184">
        <f>VLOOKUP('201.20'!A88,'201.20'!A57:N128,14,FALSE)</f>
        <v>1477.6511493858111</v>
      </c>
    </row>
    <row r="25" spans="1:4" ht="54" thickTop="1" thickBot="1">
      <c r="A25" s="137" t="s">
        <v>1092</v>
      </c>
      <c r="B25" s="138" t="s">
        <v>1271</v>
      </c>
      <c r="C25" s="139" t="s">
        <v>144</v>
      </c>
      <c r="D25" s="184">
        <f>VLOOKUP('201.21'!A88,'201.21'!A58:N129,14,FALSE)</f>
        <v>7688.013801210026</v>
      </c>
    </row>
    <row r="26" spans="1:4" ht="54" thickTop="1" thickBot="1">
      <c r="A26" s="137" t="s">
        <v>1509</v>
      </c>
      <c r="B26" s="138" t="s">
        <v>1497</v>
      </c>
      <c r="C26" s="139" t="s">
        <v>1929</v>
      </c>
      <c r="D26" s="184">
        <f>VLOOKUP('203.1'!A88,'203.1'!A59:N130,14,FALSE)</f>
        <v>1005683.2865479465</v>
      </c>
    </row>
    <row r="27" spans="1:4" ht="54" thickTop="1" thickBot="1">
      <c r="A27" s="137" t="s">
        <v>1510</v>
      </c>
      <c r="B27" s="138" t="s">
        <v>1501</v>
      </c>
      <c r="C27" s="139" t="s">
        <v>1929</v>
      </c>
      <c r="D27" s="184">
        <f>VLOOKUP('203.2'!A88,'203.2'!A60:N131,14,FALSE)</f>
        <v>1216461.570324528</v>
      </c>
    </row>
    <row r="28" spans="1:4" ht="54" thickTop="1" thickBot="1">
      <c r="A28" s="137" t="s">
        <v>1511</v>
      </c>
      <c r="B28" s="138" t="s">
        <v>1502</v>
      </c>
      <c r="C28" s="139" t="s">
        <v>1929</v>
      </c>
      <c r="D28" s="184">
        <f>VLOOKUP('203.3'!A88,'203.3'!A61:N132,14,FALSE)</f>
        <v>1367017.4873078004</v>
      </c>
    </row>
    <row r="29" spans="1:4" ht="54" thickTop="1" thickBot="1">
      <c r="A29" s="137" t="s">
        <v>1512</v>
      </c>
      <c r="B29" s="138" t="s">
        <v>1503</v>
      </c>
      <c r="C29" s="139" t="s">
        <v>1929</v>
      </c>
      <c r="D29" s="184">
        <f>VLOOKUP('203.4'!A88,'203.4'!A62:N133,14,FALSE)</f>
        <v>637835.71435952082</v>
      </c>
    </row>
    <row r="30" spans="1:4" ht="54" thickTop="1" thickBot="1">
      <c r="A30" s="137" t="s">
        <v>1513</v>
      </c>
      <c r="B30" s="138" t="s">
        <v>1504</v>
      </c>
      <c r="C30" s="139" t="s">
        <v>1929</v>
      </c>
      <c r="D30" s="184">
        <f>VLOOKUP('203.5'!A88,'203.5'!A63:N134,14,FALSE)</f>
        <v>736546.64151250431</v>
      </c>
    </row>
    <row r="31" spans="1:4" ht="54" thickTop="1" thickBot="1">
      <c r="A31" s="137" t="s">
        <v>1514</v>
      </c>
      <c r="B31" s="138" t="s">
        <v>1505</v>
      </c>
      <c r="C31" s="139" t="s">
        <v>1929</v>
      </c>
      <c r="D31" s="184">
        <f>VLOOKUP('203.6'!A88,'203.6'!A64:N135,14,FALSE)</f>
        <v>799362.68606440304</v>
      </c>
    </row>
    <row r="32" spans="1:4" ht="54" thickTop="1" thickBot="1">
      <c r="A32" s="137" t="s">
        <v>1515</v>
      </c>
      <c r="B32" s="138" t="s">
        <v>1506</v>
      </c>
      <c r="C32" s="139" t="s">
        <v>1929</v>
      </c>
      <c r="D32" s="184">
        <f>VLOOKUP('203.7'!A88,'203.7'!A65:N136,14,FALSE)</f>
        <v>255950.92259998736</v>
      </c>
    </row>
    <row r="33" spans="1:4" ht="54" thickTop="1" thickBot="1">
      <c r="A33" s="137" t="s">
        <v>1516</v>
      </c>
      <c r="B33" s="138" t="s">
        <v>1955</v>
      </c>
      <c r="C33" s="139" t="s">
        <v>1929</v>
      </c>
      <c r="D33" s="184">
        <f>VLOOKUP('203.8'!A88,'203.8'!A66:N137,14,FALSE)</f>
        <v>373248.51899478328</v>
      </c>
    </row>
    <row r="34" spans="1:4" ht="54" thickTop="1" thickBot="1">
      <c r="A34" s="137" t="s">
        <v>1517</v>
      </c>
      <c r="B34" s="138" t="s">
        <v>1508</v>
      </c>
      <c r="C34" s="139" t="s">
        <v>1929</v>
      </c>
      <c r="D34" s="184">
        <f>VLOOKUP('203.9'!A88,'203.9'!A67:N138,14,FALSE)</f>
        <v>395093.7434983275</v>
      </c>
    </row>
    <row r="35" spans="1:4" ht="54" thickTop="1" thickBot="1">
      <c r="A35" s="137" t="s">
        <v>1518</v>
      </c>
      <c r="B35" s="138" t="s">
        <v>1498</v>
      </c>
      <c r="C35" s="139" t="s">
        <v>1929</v>
      </c>
      <c r="D35" s="184">
        <f>VLOOKUP('203.10'!A88,'203.10'!A68:N139,14,FALSE)</f>
        <v>203355.72981039551</v>
      </c>
    </row>
    <row r="36" spans="1:4" ht="54" thickTop="1" thickBot="1">
      <c r="A36" s="137" t="s">
        <v>1519</v>
      </c>
      <c r="B36" s="138" t="s">
        <v>1499</v>
      </c>
      <c r="C36" s="139" t="s">
        <v>1929</v>
      </c>
      <c r="D36" s="184">
        <f>VLOOKUP('203.11'!A88,'203.11'!A69:N140,14,FALSE)</f>
        <v>283881.69148028421</v>
      </c>
    </row>
    <row r="37" spans="1:4" ht="54" thickTop="1" thickBot="1">
      <c r="A37" s="137" t="s">
        <v>1520</v>
      </c>
      <c r="B37" s="225" t="s">
        <v>1500</v>
      </c>
      <c r="C37" s="139" t="s">
        <v>1929</v>
      </c>
      <c r="D37" s="184">
        <f>VLOOKUP('203.12'!A88,'203.12'!A70:N141,14,FALSE)</f>
        <v>295229.86005355394</v>
      </c>
    </row>
    <row r="38" spans="1:4" ht="54" thickTop="1" thickBot="1">
      <c r="A38" s="137" t="s">
        <v>1093</v>
      </c>
      <c r="B38" s="138" t="s">
        <v>1272</v>
      </c>
      <c r="C38" s="139" t="s">
        <v>388</v>
      </c>
      <c r="D38" s="184">
        <f>VLOOKUP('210.1.1'!A88,'210.1.1'!A71:N142,14,FALSE)</f>
        <v>16430.63254888769</v>
      </c>
    </row>
    <row r="39" spans="1:4" ht="54" thickTop="1" thickBot="1">
      <c r="A39" s="137" t="s">
        <v>1094</v>
      </c>
      <c r="B39" s="138" t="s">
        <v>1273</v>
      </c>
      <c r="C39" s="139" t="s">
        <v>388</v>
      </c>
      <c r="D39" s="184">
        <f>VLOOKUP('210.1.2'!A88,'210.1.2'!A72:N143,14,FALSE)</f>
        <v>4379.755637188654</v>
      </c>
    </row>
    <row r="40" spans="1:4" ht="54" thickTop="1" thickBot="1">
      <c r="A40" s="137" t="s">
        <v>1095</v>
      </c>
      <c r="B40" s="138" t="s">
        <v>1274</v>
      </c>
      <c r="C40" s="139" t="s">
        <v>388</v>
      </c>
      <c r="D40" s="184">
        <f>VLOOKUP('210.2.1'!A90,'210.2.1'!A73:N144,14,FALSE)</f>
        <v>33964.037229692185</v>
      </c>
    </row>
    <row r="41" spans="1:4" ht="54" thickTop="1" thickBot="1">
      <c r="A41" s="137" t="s">
        <v>1096</v>
      </c>
      <c r="B41" s="138" t="s">
        <v>1275</v>
      </c>
      <c r="C41" s="139" t="s">
        <v>388</v>
      </c>
      <c r="D41" s="184">
        <f>VLOOKUP('210.2.2'!A88,'210.2.2'!A74:N145,14,FALSE)</f>
        <v>16430.63254888769</v>
      </c>
    </row>
    <row r="42" spans="1:4" ht="54" thickTop="1" thickBot="1">
      <c r="A42" s="137" t="s">
        <v>1097</v>
      </c>
      <c r="B42" s="138" t="s">
        <v>1276</v>
      </c>
      <c r="C42" s="139" t="s">
        <v>388</v>
      </c>
      <c r="D42" s="184">
        <f>VLOOKUP('210.2.3'!A91,'210.2.3'!A91:N146,14,FALSE)</f>
        <v>21913.160317993152</v>
      </c>
    </row>
    <row r="43" spans="1:4" ht="54" thickTop="1" thickBot="1">
      <c r="A43" s="137" t="s">
        <v>1098</v>
      </c>
      <c r="B43" s="138" t="s">
        <v>1277</v>
      </c>
      <c r="C43" s="139" t="s">
        <v>388</v>
      </c>
      <c r="D43" s="184">
        <f>VLOOKUP('210.2.4'!A88,'210.2.4'!A88:N147,14,FALSE)</f>
        <v>4379.755637188654</v>
      </c>
    </row>
    <row r="44" spans="1:4" ht="54" thickTop="1" thickBot="1">
      <c r="A44" s="137" t="s">
        <v>1099</v>
      </c>
      <c r="B44" s="138" t="s">
        <v>1278</v>
      </c>
      <c r="C44" s="139" t="s">
        <v>388</v>
      </c>
      <c r="D44" s="184">
        <f>VLOOKUP('211.1'!A88,'211.1'!A88:N148,14,FALSE)</f>
        <v>11472.895406696371</v>
      </c>
    </row>
    <row r="45" spans="1:4" ht="54" thickTop="1" thickBot="1">
      <c r="A45" s="137" t="s">
        <v>1100</v>
      </c>
      <c r="B45" s="138" t="s">
        <v>1279</v>
      </c>
      <c r="C45" s="139" t="s">
        <v>388</v>
      </c>
      <c r="D45" s="184">
        <f>VLOOKUP('220.1'!A88,'220.1'!A88:N149,14,FALSE)</f>
        <v>16937.699246581295</v>
      </c>
    </row>
    <row r="46" spans="1:4" ht="54" thickTop="1" thickBot="1">
      <c r="A46" s="137" t="s">
        <v>1101</v>
      </c>
      <c r="B46" s="138" t="s">
        <v>1280</v>
      </c>
      <c r="C46" s="139" t="s">
        <v>388</v>
      </c>
      <c r="D46" s="184">
        <f>VLOOKUP('221.1'!A88,'221.1'!A88:N150,14,FALSE)</f>
        <v>12339.048611168091</v>
      </c>
    </row>
    <row r="47" spans="1:4" ht="54" thickTop="1" thickBot="1">
      <c r="A47" s="137" t="s">
        <v>1102</v>
      </c>
      <c r="B47" s="138" t="s">
        <v>1281</v>
      </c>
      <c r="C47" s="139" t="s">
        <v>388</v>
      </c>
      <c r="D47" s="184">
        <f>VLOOKUP('221.2'!A88,'221.2'!A88:N151,14,FALSE)</f>
        <v>7891.4236111680939</v>
      </c>
    </row>
    <row r="48" spans="1:4" ht="67.2" thickTop="1" thickBot="1">
      <c r="A48" s="137" t="s">
        <v>1525</v>
      </c>
      <c r="B48" s="138" t="s">
        <v>1522</v>
      </c>
      <c r="C48" s="139" t="s">
        <v>233</v>
      </c>
      <c r="D48" s="184">
        <f>VLOOKUP('223.1'!A88,'223.1'!A88:N152,14,FALSE)</f>
        <v>10528.194961742436</v>
      </c>
    </row>
    <row r="49" spans="1:4" ht="54" thickTop="1" thickBot="1">
      <c r="A49" s="137" t="s">
        <v>1526</v>
      </c>
      <c r="B49" s="138" t="s">
        <v>1523</v>
      </c>
      <c r="C49" s="139" t="s">
        <v>233</v>
      </c>
      <c r="D49" s="184">
        <f>VLOOKUP('223.2'!A88,'223.2'!A88:N153,14,FALSE)</f>
        <v>15207.860484534436</v>
      </c>
    </row>
    <row r="50" spans="1:4" ht="54" thickTop="1" thickBot="1">
      <c r="A50" s="137" t="s">
        <v>1527</v>
      </c>
      <c r="B50" s="138" t="s">
        <v>1524</v>
      </c>
      <c r="C50" s="139" t="s">
        <v>388</v>
      </c>
      <c r="D50" s="184">
        <f>VLOOKUP('223.3.1'!A88,'223.3.1'!A88:N154,14,FALSE)</f>
        <v>69313</v>
      </c>
    </row>
    <row r="51" spans="1:4" ht="67.2" thickTop="1" thickBot="1">
      <c r="A51" s="137" t="s">
        <v>1528</v>
      </c>
      <c r="B51" s="138" t="s">
        <v>1530</v>
      </c>
      <c r="C51" s="139" t="s">
        <v>388</v>
      </c>
      <c r="D51" s="184">
        <f>VLOOKUP('223.3.2'!A88,'223.3.2'!A88:N155,14,FALSE)</f>
        <v>103529.2971741146</v>
      </c>
    </row>
    <row r="52" spans="1:4" ht="54" thickTop="1" thickBot="1">
      <c r="A52" s="137" t="s">
        <v>1529</v>
      </c>
      <c r="B52" s="138" t="s">
        <v>1531</v>
      </c>
      <c r="C52" s="139" t="s">
        <v>388</v>
      </c>
      <c r="D52" s="184">
        <f>VLOOKUP('223.3.3'!A88,'223.3.3'!A88:N156,14,FALSE)</f>
        <v>108068.82792983856</v>
      </c>
    </row>
    <row r="53" spans="1:4" ht="54" thickTop="1" thickBot="1">
      <c r="A53" s="143" t="s">
        <v>1103</v>
      </c>
      <c r="B53" s="144" t="s">
        <v>2062</v>
      </c>
      <c r="C53" s="139" t="s">
        <v>233</v>
      </c>
      <c r="D53" s="184">
        <f>VLOOKUP('230.1'!A88,'230.1'!A88:N157,14,FALSE)</f>
        <v>3552.3320794418005</v>
      </c>
    </row>
    <row r="54" spans="1:4" ht="54" thickTop="1" thickBot="1">
      <c r="A54" s="143" t="s">
        <v>1104</v>
      </c>
      <c r="B54" s="144" t="s">
        <v>1282</v>
      </c>
      <c r="C54" s="139" t="s">
        <v>233</v>
      </c>
      <c r="D54" s="184">
        <f>VLOOKUP('231.1'!A88,'231.1'!A88:N159,14,FALSE)</f>
        <v>10135.204961742436</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13700.407865862438</v>
      </c>
    </row>
    <row r="57" spans="1:4" ht="54" thickTop="1" thickBot="1">
      <c r="A57" s="143" t="s">
        <v>1535</v>
      </c>
      <c r="B57" s="144" t="s">
        <v>1536</v>
      </c>
      <c r="C57" s="139" t="s">
        <v>233</v>
      </c>
      <c r="D57" s="184">
        <f>VLOOKUP('233.10'!A88,'233.10'!A88:N162,14,FALSE)</f>
        <v>24976.737896828432</v>
      </c>
    </row>
    <row r="58" spans="1:4" ht="54" thickTop="1" thickBot="1">
      <c r="A58" s="143" t="s">
        <v>1106</v>
      </c>
      <c r="B58" s="144" t="s">
        <v>1537</v>
      </c>
      <c r="C58" s="139" t="s">
        <v>233</v>
      </c>
      <c r="D58" s="184">
        <f>VLOOKUP('234.1'!A88,'234.1'!A88:N163,14,FALSE)</f>
        <v>1148.213470212653</v>
      </c>
    </row>
    <row r="59" spans="1:4" ht="54" thickTop="1" thickBot="1">
      <c r="A59" s="143" t="s">
        <v>1540</v>
      </c>
      <c r="B59" s="144" t="s">
        <v>1541</v>
      </c>
      <c r="C59" s="139" t="s">
        <v>388</v>
      </c>
      <c r="D59" s="184">
        <f>VLOOKUP('235.1'!A88,'235.1'!A88:N164,14,FALSE)</f>
        <v>59825.302140971013</v>
      </c>
    </row>
    <row r="60" spans="1:4" ht="54" thickTop="1" thickBot="1">
      <c r="A60" s="145" t="s">
        <v>1542</v>
      </c>
      <c r="B60" s="144" t="s">
        <v>1543</v>
      </c>
      <c r="C60" s="139" t="s">
        <v>388</v>
      </c>
      <c r="D60" s="184">
        <f>VLOOKUP('235.10'!A88,'235.10'!A88:N165,14,FALSE)</f>
        <v>16145.302140971005</v>
      </c>
    </row>
    <row r="61" spans="1:4" ht="54" thickTop="1" thickBot="1">
      <c r="A61" s="145" t="s">
        <v>1544</v>
      </c>
      <c r="B61" s="144" t="s">
        <v>1545</v>
      </c>
      <c r="C61" s="139" t="s">
        <v>377</v>
      </c>
      <c r="D61" s="184">
        <f>VLOOKUP('235.11'!A88,'235.11'!A88:N166,14,FALSE)</f>
        <v>546</v>
      </c>
    </row>
    <row r="62" spans="1:4" ht="54" thickTop="1" thickBot="1">
      <c r="A62" s="145" t="s">
        <v>1546</v>
      </c>
      <c r="B62" s="144" t="s">
        <v>1957</v>
      </c>
      <c r="C62" s="139" t="s">
        <v>388</v>
      </c>
      <c r="D62" s="184">
        <f>VLOOKUP('236.1'!A88,'236.1'!A88:N167,14,FALSE)</f>
        <v>105177.62214097101</v>
      </c>
    </row>
    <row r="63" spans="1:4" ht="54" thickTop="1" thickBot="1">
      <c r="A63" s="145" t="s">
        <v>1549</v>
      </c>
      <c r="B63" s="144" t="s">
        <v>1958</v>
      </c>
      <c r="C63" s="139" t="s">
        <v>388</v>
      </c>
      <c r="D63" s="184">
        <f>VLOOKUP('236.10'!A87,'236.10'!A87:N168,14,FALSE)</f>
        <v>16145.302140971005</v>
      </c>
    </row>
    <row r="64" spans="1:4" ht="54" thickTop="1" thickBot="1">
      <c r="A64" s="145" t="s">
        <v>1550</v>
      </c>
      <c r="B64" s="146" t="s">
        <v>1551</v>
      </c>
      <c r="C64" s="180" t="s">
        <v>377</v>
      </c>
      <c r="D64" s="184">
        <f>VLOOKUP('236.11'!A88,'236.11'!A88:N169,14,FALSE)</f>
        <v>1112.904</v>
      </c>
    </row>
    <row r="65" spans="1:4" ht="54" thickTop="1" thickBot="1">
      <c r="A65" s="143" t="s">
        <v>1107</v>
      </c>
      <c r="B65" s="144" t="s">
        <v>1283</v>
      </c>
      <c r="C65" s="139" t="s">
        <v>233</v>
      </c>
      <c r="D65" s="184">
        <f>VLOOKUP('310.1'!A87,'310.1'!A87:N170,14,FALSE)</f>
        <v>941.25606350024259</v>
      </c>
    </row>
    <row r="66" spans="1:4" ht="54" thickTop="1" thickBot="1">
      <c r="A66" s="143" t="s">
        <v>1108</v>
      </c>
      <c r="B66" s="144" t="s">
        <v>1284</v>
      </c>
      <c r="C66" s="139" t="s">
        <v>388</v>
      </c>
      <c r="D66" s="184">
        <f>VLOOKUP('311.1'!A87,'311.1'!A87:N171,14,FALSE)</f>
        <v>61567.457220755219</v>
      </c>
    </row>
    <row r="67" spans="1:4" ht="54" thickTop="1" thickBot="1">
      <c r="A67" s="143" t="s">
        <v>1109</v>
      </c>
      <c r="B67" s="144" t="s">
        <v>1285</v>
      </c>
      <c r="C67" s="139" t="s">
        <v>1082</v>
      </c>
      <c r="D67" s="184">
        <f>VLOOKUP('312.1'!A88,'312.1'!A88:N172,14,FALSE)</f>
        <v>8048.04</v>
      </c>
    </row>
    <row r="68" spans="1:4" ht="54" thickTop="1" thickBot="1">
      <c r="A68" s="143" t="s">
        <v>1110</v>
      </c>
      <c r="B68" s="144" t="s">
        <v>1286</v>
      </c>
      <c r="C68" s="139" t="s">
        <v>1082</v>
      </c>
      <c r="D68" s="184">
        <f>VLOOKUP('312.2'!A88,'312.2'!A88:N173,14,FALSE)</f>
        <v>5097.0920000000006</v>
      </c>
    </row>
    <row r="69" spans="1:4" ht="54" thickTop="1" thickBot="1">
      <c r="A69" s="143" t="s">
        <v>1111</v>
      </c>
      <c r="B69" s="144" t="s">
        <v>1287</v>
      </c>
      <c r="C69" s="139" t="s">
        <v>1548</v>
      </c>
      <c r="D69" s="184">
        <f>VLOOKUP('312.3'!A87,'312.3'!A87:N174,14,FALSE)</f>
        <v>1834.9531200000001</v>
      </c>
    </row>
    <row r="70" spans="1:4" ht="54" thickTop="1" thickBot="1">
      <c r="A70" s="143" t="s">
        <v>1112</v>
      </c>
      <c r="B70" s="144" t="s">
        <v>1288</v>
      </c>
      <c r="C70" s="139" t="s">
        <v>388</v>
      </c>
      <c r="D70" s="185">
        <f>VLOOKUP('312.4'!A88,'312.4'!A88:N175,14,FALSE)</f>
        <v>61560.080846669895</v>
      </c>
    </row>
    <row r="71" spans="1:4" ht="54" thickTop="1" thickBot="1">
      <c r="A71" s="143" t="s">
        <v>1113</v>
      </c>
      <c r="B71" s="144" t="s">
        <v>1553</v>
      </c>
      <c r="C71" s="139" t="s">
        <v>388</v>
      </c>
      <c r="D71" s="185">
        <f>VLOOKUP('320.1'!A88,'320.1'!A88:N176,14,FALSE)</f>
        <v>94029.42907758709</v>
      </c>
    </row>
    <row r="72" spans="1:4" ht="54" thickTop="1" thickBot="1">
      <c r="A72" s="143" t="s">
        <v>1114</v>
      </c>
      <c r="B72" s="144" t="s">
        <v>1554</v>
      </c>
      <c r="C72" s="139" t="s">
        <v>388</v>
      </c>
      <c r="D72" s="185">
        <f>VLOOKUP('320.2'!A88,'320.2'!A88:N177,14,FALSE)</f>
        <v>97305.728882179639</v>
      </c>
    </row>
    <row r="73" spans="1:4" ht="54" thickTop="1" thickBot="1">
      <c r="A73" s="143" t="s">
        <v>1557</v>
      </c>
      <c r="B73" s="144" t="s">
        <v>1558</v>
      </c>
      <c r="C73" s="139" t="s">
        <v>388</v>
      </c>
      <c r="D73" s="185">
        <f>VLOOKUP('320.3'!A88,'320.3'!A88:N178,14,FALSE)</f>
        <v>100440.96886071698</v>
      </c>
    </row>
    <row r="74" spans="1:4" ht="54" thickTop="1" thickBot="1">
      <c r="A74" s="143" t="s">
        <v>1559</v>
      </c>
      <c r="B74" s="144" t="s">
        <v>1560</v>
      </c>
      <c r="C74" s="139" t="s">
        <v>388</v>
      </c>
      <c r="D74" s="185">
        <f>VLOOKUP('320.4'!A88,'320.4'!A88:N179,14,FALSE)</f>
        <v>110126.36876281514</v>
      </c>
    </row>
    <row r="75" spans="1:4" ht="54" thickTop="1" thickBot="1">
      <c r="A75" s="143" t="s">
        <v>1561</v>
      </c>
      <c r="B75" s="144" t="s">
        <v>1562</v>
      </c>
      <c r="C75" s="139" t="s">
        <v>388</v>
      </c>
      <c r="D75" s="185">
        <f>VLOOKUP('320.5'!A88,'320.5'!A88:N180,14,FALSE)</f>
        <v>113402.66856740766</v>
      </c>
    </row>
    <row r="76" spans="1:4" ht="54" thickTop="1" thickBot="1">
      <c r="A76" s="143" t="s">
        <v>1563</v>
      </c>
      <c r="B76" s="144" t="s">
        <v>1564</v>
      </c>
      <c r="C76" s="139" t="s">
        <v>388</v>
      </c>
      <c r="D76" s="185">
        <f>VLOOKUP('320.6'!A88,'320.6'!A88:N181,14,FALSE)</f>
        <v>116537.90854594501</v>
      </c>
    </row>
    <row r="77" spans="1:4" ht="54" thickTop="1" thickBot="1">
      <c r="A77" s="143" t="s">
        <v>1115</v>
      </c>
      <c r="B77" s="144" t="s">
        <v>1565</v>
      </c>
      <c r="C77" s="139" t="s">
        <v>388</v>
      </c>
      <c r="D77" s="185">
        <f>VLOOKUP('330.1'!A88,'330.1'!A88:N182,14,FALSE)</f>
        <v>128011.15489277731</v>
      </c>
    </row>
    <row r="78" spans="1:4" ht="54" thickTop="1" thickBot="1">
      <c r="A78" s="145" t="s">
        <v>1116</v>
      </c>
      <c r="B78" s="144" t="s">
        <v>1566</v>
      </c>
      <c r="C78" s="139" t="s">
        <v>388</v>
      </c>
      <c r="D78" s="185">
        <f>VLOOKUP('330.2'!A88,'330.1'!A88:N183,14,FALSE)</f>
        <v>128011.15489277731</v>
      </c>
    </row>
    <row r="79" spans="1:4" ht="54" thickTop="1" thickBot="1">
      <c r="A79" s="145" t="s">
        <v>1567</v>
      </c>
      <c r="B79" s="146" t="s">
        <v>1568</v>
      </c>
      <c r="C79" s="139" t="s">
        <v>388</v>
      </c>
      <c r="D79" s="185">
        <f>VLOOKUP('330.3'!A88,'330.3'!A88:N184,14,FALSE)</f>
        <v>123583.01857083465</v>
      </c>
    </row>
    <row r="80" spans="1:4" ht="54" thickTop="1" thickBot="1">
      <c r="A80" s="145" t="s">
        <v>1569</v>
      </c>
      <c r="B80" s="146" t="s">
        <v>1570</v>
      </c>
      <c r="C80" s="139" t="s">
        <v>388</v>
      </c>
      <c r="D80" s="185">
        <f>VLOOKUP('330.4'!A88,'330.4'!A88:N185,14,FALSE)</f>
        <v>144108.09457800534</v>
      </c>
    </row>
    <row r="81" spans="1:4" ht="54" thickTop="1" thickBot="1">
      <c r="A81" s="145" t="s">
        <v>1571</v>
      </c>
      <c r="B81" s="146" t="s">
        <v>1572</v>
      </c>
      <c r="C81" s="139" t="s">
        <v>388</v>
      </c>
      <c r="D81" s="185">
        <f>VLOOKUP('330.5'!A88,'330.5'!A88:N186,14,FALSE)</f>
        <v>140938.68190624667</v>
      </c>
    </row>
    <row r="82" spans="1:4" ht="54" thickTop="1" thickBot="1">
      <c r="A82" s="145" t="s">
        <v>1573</v>
      </c>
      <c r="B82" s="146" t="s">
        <v>1574</v>
      </c>
      <c r="C82" s="139" t="s">
        <v>388</v>
      </c>
      <c r="D82" s="185">
        <f>VLOOKUP('330.6'!A88,'330.6'!A88:N187,14,FALSE)</f>
        <v>139679.9582560627</v>
      </c>
    </row>
    <row r="83" spans="1:4" ht="54" thickTop="1" thickBot="1">
      <c r="A83" s="143" t="s">
        <v>1117</v>
      </c>
      <c r="B83" s="144" t="s">
        <v>1575</v>
      </c>
      <c r="C83" s="139" t="s">
        <v>388</v>
      </c>
      <c r="D83" s="185">
        <f>VLOOKUP('340.1'!A88,'340.1'!A88:N188,14,FALSE)</f>
        <v>130506.37987979935</v>
      </c>
    </row>
    <row r="84" spans="1:4" ht="54" thickTop="1" thickBot="1">
      <c r="A84" s="143" t="s">
        <v>1118</v>
      </c>
      <c r="B84" s="144" t="s">
        <v>1576</v>
      </c>
      <c r="C84" s="139" t="s">
        <v>388</v>
      </c>
      <c r="D84" s="185">
        <f>VLOOKUP('340.2'!A88,'340.2'!A88:N190,14,FALSE)</f>
        <v>126248.55649331602</v>
      </c>
    </row>
    <row r="85" spans="1:4" ht="54" thickTop="1" thickBot="1">
      <c r="A85" s="143" t="s">
        <v>1119</v>
      </c>
      <c r="B85" s="144" t="s">
        <v>1577</v>
      </c>
      <c r="C85" s="139" t="s">
        <v>388</v>
      </c>
      <c r="D85" s="185">
        <f>VLOOKUP('340.3'!A88,'340.3'!A88:N191,14,FALSE)</f>
        <v>126248.55649331602</v>
      </c>
    </row>
    <row r="86" spans="1:4" ht="54" thickTop="1" thickBot="1">
      <c r="A86" s="143" t="s">
        <v>1578</v>
      </c>
      <c r="B86" s="144" t="s">
        <v>2127</v>
      </c>
      <c r="C86" s="139" t="s">
        <v>388</v>
      </c>
      <c r="D86" s="185">
        <f>VLOOKUP('350.1'!A88,'350.1'!A88:N192,14,FALSE)</f>
        <v>176599.19538516639</v>
      </c>
    </row>
    <row r="87" spans="1:4" ht="54" thickTop="1" thickBot="1">
      <c r="A87" s="203" t="s">
        <v>1579</v>
      </c>
      <c r="B87" s="144" t="s">
        <v>2128</v>
      </c>
      <c r="C87" s="139" t="s">
        <v>388</v>
      </c>
      <c r="D87" s="185">
        <f>VLOOKUP('350.2'!A88,'350.2'!A88:N193,14,FALSE)</f>
        <v>173429.78271340771</v>
      </c>
    </row>
    <row r="88" spans="1:4" ht="54" thickTop="1" thickBot="1">
      <c r="A88" s="145" t="s">
        <v>1580</v>
      </c>
      <c r="B88" s="146" t="s">
        <v>1581</v>
      </c>
      <c r="C88" s="139" t="s">
        <v>388</v>
      </c>
      <c r="D88" s="185">
        <f>VLOOKUP('350.3'!A88,'350.3'!A88:N194,14,FALSE)</f>
        <v>176599.19538516639</v>
      </c>
    </row>
    <row r="89" spans="1:4" ht="54" thickTop="1" thickBot="1">
      <c r="A89" s="143" t="s">
        <v>1582</v>
      </c>
      <c r="B89" s="144" t="s">
        <v>1583</v>
      </c>
      <c r="C89" s="139" t="s">
        <v>388</v>
      </c>
      <c r="D89" s="185">
        <f>VLOOKUP('350.4'!A88,'350.4'!A88:N195,14,FALSE)</f>
        <v>173429.78271340771</v>
      </c>
    </row>
    <row r="90" spans="1:4" ht="54" thickTop="1" thickBot="1">
      <c r="A90" s="145" t="s">
        <v>1584</v>
      </c>
      <c r="B90" s="146" t="s">
        <v>1585</v>
      </c>
      <c r="C90" s="139" t="s">
        <v>388</v>
      </c>
      <c r="D90" s="185">
        <f>VLOOKUP('350.10'!A88,'350.10'!A88:N196,14,FALSE)</f>
        <v>127459.1953851664</v>
      </c>
    </row>
    <row r="91" spans="1:4" ht="54" thickTop="1" thickBot="1">
      <c r="A91" s="145" t="s">
        <v>1586</v>
      </c>
      <c r="B91" s="146" t="s">
        <v>1587</v>
      </c>
      <c r="C91" s="139" t="s">
        <v>388</v>
      </c>
      <c r="D91" s="185">
        <f>VLOOKUP('350.11'!A88,'350.11'!A88:N197,14,FALSE)</f>
        <v>124289.78271340772</v>
      </c>
    </row>
    <row r="92" spans="1:4" ht="54" thickTop="1" thickBot="1">
      <c r="A92" s="145" t="s">
        <v>1588</v>
      </c>
      <c r="B92" s="146" t="s">
        <v>1589</v>
      </c>
      <c r="C92" s="139" t="s">
        <v>388</v>
      </c>
      <c r="D92" s="185">
        <f>VLOOKUP('350.12'!A88,'350.12'!A88:N198,14,FALSE)</f>
        <v>127459.1953851664</v>
      </c>
    </row>
    <row r="93" spans="1:4" ht="54" thickTop="1" thickBot="1">
      <c r="A93" s="145" t="s">
        <v>1590</v>
      </c>
      <c r="B93" s="146" t="s">
        <v>1591</v>
      </c>
      <c r="C93" s="139" t="s">
        <v>388</v>
      </c>
      <c r="D93" s="185">
        <f>VLOOKUP('350.13'!A88,'350.13'!A88:N199,14,FALSE)</f>
        <v>124289.78271340772</v>
      </c>
    </row>
    <row r="94" spans="1:4" ht="54" thickTop="1" thickBot="1">
      <c r="A94" s="143" t="s">
        <v>1592</v>
      </c>
      <c r="B94" s="144" t="s">
        <v>1593</v>
      </c>
      <c r="C94" s="139" t="s">
        <v>1082</v>
      </c>
      <c r="D94" s="185">
        <f>VLOOKUP('350.14'!A88,'350.14'!A88:N200,14,FALSE)</f>
        <v>546</v>
      </c>
    </row>
    <row r="95" spans="1:4" ht="54" thickTop="1" thickBot="1">
      <c r="A95" s="145" t="s">
        <v>1594</v>
      </c>
      <c r="B95" s="146" t="s">
        <v>1595</v>
      </c>
      <c r="C95" s="139" t="s">
        <v>388</v>
      </c>
      <c r="D95" s="185">
        <f>VLOOKUP('351.1'!A88,'351.1'!A88:N201,14,FALSE)</f>
        <v>173429.78271340771</v>
      </c>
    </row>
    <row r="96" spans="1:4" ht="54" thickTop="1" thickBot="1">
      <c r="A96" s="145" t="s">
        <v>1596</v>
      </c>
      <c r="B96" s="146" t="s">
        <v>1597</v>
      </c>
      <c r="C96" s="139" t="s">
        <v>388</v>
      </c>
      <c r="D96" s="185">
        <f>VLOOKUP('351.2'!A88,'351.2'!A88:N202,14,FALSE)</f>
        <v>173429.78271340771</v>
      </c>
    </row>
    <row r="97" spans="1:4" ht="54" thickTop="1" thickBot="1">
      <c r="A97" s="145" t="s">
        <v>1598</v>
      </c>
      <c r="B97" s="146" t="s">
        <v>1599</v>
      </c>
      <c r="C97" s="139" t="s">
        <v>388</v>
      </c>
      <c r="D97" s="185">
        <f>VLOOKUP('351.10'!A88,'351.10'!A88:N203,14,FALSE)</f>
        <v>124289.78271340772</v>
      </c>
    </row>
    <row r="98" spans="1:4" ht="54" thickTop="1" thickBot="1">
      <c r="A98" s="145" t="s">
        <v>1600</v>
      </c>
      <c r="B98" s="146" t="s">
        <v>1601</v>
      </c>
      <c r="C98" s="139" t="s">
        <v>388</v>
      </c>
      <c r="D98" s="185">
        <f>VLOOKUP('351.11'!A88,'351.11'!A88:N204,14,FALSE)</f>
        <v>124289.78271340772</v>
      </c>
    </row>
    <row r="99" spans="1:4" ht="54" thickTop="1" thickBot="1">
      <c r="A99" s="145" t="s">
        <v>1602</v>
      </c>
      <c r="B99" s="146" t="s">
        <v>1603</v>
      </c>
      <c r="C99" s="139" t="s">
        <v>1082</v>
      </c>
      <c r="D99" s="185">
        <f>VLOOKUP('351.12'!A88,'351.12'!A88:N205,14,FALSE)</f>
        <v>546</v>
      </c>
    </row>
    <row r="100" spans="1:4" ht="54" thickTop="1" thickBot="1">
      <c r="A100" s="145" t="s">
        <v>1606</v>
      </c>
      <c r="B100" s="146" t="s">
        <v>1604</v>
      </c>
      <c r="C100" s="139" t="s">
        <v>1082</v>
      </c>
      <c r="D100" s="185">
        <f>VLOOKUP('410.1'!A88,'410.1'!A88:N206,14,FALSE)</f>
        <v>2213.3513935866672</v>
      </c>
    </row>
    <row r="101" spans="1:4" ht="54" thickTop="1" thickBot="1">
      <c r="A101" s="145" t="s">
        <v>1607</v>
      </c>
      <c r="B101" s="146" t="s">
        <v>1605</v>
      </c>
      <c r="C101" s="139" t="s">
        <v>1082</v>
      </c>
      <c r="D101" s="185">
        <f>VLOOKUP('410.2'!A88,'410.2'!A88:N207,14,FALSE)</f>
        <v>2143.1778501466665</v>
      </c>
    </row>
    <row r="102" spans="1:4" ht="54" thickTop="1" thickBot="1">
      <c r="A102" s="145" t="s">
        <v>1609</v>
      </c>
      <c r="B102" s="146" t="s">
        <v>1608</v>
      </c>
      <c r="C102" s="139" t="s">
        <v>377</v>
      </c>
      <c r="D102" s="185">
        <f>VLOOKUP('410.3'!A88,'410.3'!A88:N208,14,FALSE)</f>
        <v>2059.2314275866665</v>
      </c>
    </row>
    <row r="103" spans="1:4" ht="54" thickTop="1" thickBot="1">
      <c r="A103" s="145" t="s">
        <v>1611</v>
      </c>
      <c r="B103" s="146" t="s">
        <v>1610</v>
      </c>
      <c r="C103" s="139" t="s">
        <v>1548</v>
      </c>
      <c r="D103" s="185">
        <f>VLOOKUP('411.1'!A88,'411.1'!A88:N209,14,FALSE)</f>
        <v>2506.9424268824796</v>
      </c>
    </row>
    <row r="104" spans="1:4" ht="54" thickTop="1" thickBot="1">
      <c r="A104" s="143" t="s">
        <v>1120</v>
      </c>
      <c r="B104" s="144" t="s">
        <v>2064</v>
      </c>
      <c r="C104" s="139" t="s">
        <v>1548</v>
      </c>
      <c r="D104" s="185">
        <f>VLOOKUP('411.2'!A88,'411.2'!A88:N210,14,FALSE)</f>
        <v>2603.2439496919087</v>
      </c>
    </row>
    <row r="105" spans="1:4" ht="54" thickTop="1" thickBot="1">
      <c r="A105" s="143" t="s">
        <v>1121</v>
      </c>
      <c r="B105" s="144" t="s">
        <v>2160</v>
      </c>
      <c r="C105" s="139" t="s">
        <v>1548</v>
      </c>
      <c r="D105" s="185">
        <f>VLOOKUP('411.3'!A88,'411.3'!A88:N211,14,FALSE)</f>
        <v>3368.7592962655071</v>
      </c>
    </row>
    <row r="106" spans="1:4" ht="54" thickTop="1" thickBot="1">
      <c r="A106" s="143" t="s">
        <v>1612</v>
      </c>
      <c r="B106" s="144" t="s">
        <v>2161</v>
      </c>
      <c r="C106" s="139" t="s">
        <v>1548</v>
      </c>
      <c r="D106" s="185">
        <f>VLOOKUP('411.4'!A88,'411.4'!A88:N212,14,FALSE)</f>
        <v>2506.3957318399998</v>
      </c>
    </row>
    <row r="107" spans="1:4" ht="54" thickTop="1" thickBot="1">
      <c r="A107" s="143" t="s">
        <v>1619</v>
      </c>
      <c r="B107" s="199" t="s">
        <v>1690</v>
      </c>
      <c r="C107" s="139" t="s">
        <v>1082</v>
      </c>
      <c r="D107" s="185">
        <f>VLOOKUP('413.1'!A88,'413.1'!A88:N213,14,FALSE)</f>
        <v>3179.853930586667</v>
      </c>
    </row>
    <row r="108" spans="1:4" ht="54" thickTop="1" thickBot="1">
      <c r="A108" s="143" t="s">
        <v>1621</v>
      </c>
      <c r="B108" s="144" t="s">
        <v>1691</v>
      </c>
      <c r="C108" s="139" t="s">
        <v>1082</v>
      </c>
      <c r="D108" s="185">
        <f>VLOOKUP('413.2'!A88,'413.2'!A88:N214,14,FALSE)</f>
        <v>3477.7065256266665</v>
      </c>
    </row>
    <row r="109" spans="1:4" ht="54" thickTop="1" thickBot="1">
      <c r="A109" s="143" t="s">
        <v>1623</v>
      </c>
      <c r="B109" s="144" t="s">
        <v>1692</v>
      </c>
      <c r="C109" s="139" t="s">
        <v>1082</v>
      </c>
      <c r="D109" s="185">
        <f>VLOOKUP('413.3'!A88,'413.3'!A88:N215,14,FALSE)</f>
        <v>3584.7812266933333</v>
      </c>
    </row>
    <row r="110" spans="1:4" ht="54" thickTop="1" thickBot="1">
      <c r="A110" s="143" t="s">
        <v>1122</v>
      </c>
      <c r="B110" s="144" t="s">
        <v>1289</v>
      </c>
      <c r="C110" s="139" t="s">
        <v>1082</v>
      </c>
      <c r="D110" s="185">
        <f>VLOOKUP('414.1'!A88,'414.1'!A88:N216,14,FALSE)</f>
        <v>3576.5606009466669</v>
      </c>
    </row>
    <row r="111" spans="1:4" ht="54" thickTop="1" thickBot="1">
      <c r="A111" s="143" t="s">
        <v>1123</v>
      </c>
      <c r="B111" s="144" t="s">
        <v>2065</v>
      </c>
      <c r="C111" s="139" t="s">
        <v>1082</v>
      </c>
      <c r="D111" s="185">
        <f>VLOOKUP('414.2'!A88,'414.2'!A88:N217,14,FALSE)</f>
        <v>3873.6343245600001</v>
      </c>
    </row>
    <row r="112" spans="1:4" ht="54" thickTop="1" thickBot="1">
      <c r="A112" s="143" t="s">
        <v>1124</v>
      </c>
      <c r="B112" s="144" t="s">
        <v>2066</v>
      </c>
      <c r="C112" s="139" t="s">
        <v>1082</v>
      </c>
      <c r="D112" s="185">
        <f>VLOOKUP('414.3'!A88,'414.3'!A88:N218,14,FALSE)</f>
        <v>3873.6343245600001</v>
      </c>
    </row>
    <row r="113" spans="1:4" ht="54" thickTop="1" thickBot="1">
      <c r="A113" s="143" t="s">
        <v>1125</v>
      </c>
      <c r="B113" s="144" t="s">
        <v>1290</v>
      </c>
      <c r="C113" s="139" t="s">
        <v>1082</v>
      </c>
      <c r="D113" s="185">
        <f>VLOOKUP('414.4'!A88,'414.4'!A88:N219,14,FALSE)</f>
        <v>3854.9172662000001</v>
      </c>
    </row>
    <row r="114" spans="1:4" ht="54" thickTop="1" thickBot="1">
      <c r="A114" s="143" t="s">
        <v>1126</v>
      </c>
      <c r="B114" s="144" t="s">
        <v>1291</v>
      </c>
      <c r="C114" s="139" t="s">
        <v>1082</v>
      </c>
      <c r="D114" s="185">
        <f>VLOOKUP('414.5'!A88,'414.5'!A88:N220,14,FALSE)</f>
        <v>4127.9255617600002</v>
      </c>
    </row>
    <row r="115" spans="1:4" ht="54" thickTop="1" thickBot="1">
      <c r="A115" s="143" t="s">
        <v>1630</v>
      </c>
      <c r="B115" s="144" t="s">
        <v>2162</v>
      </c>
      <c r="C115" s="139" t="s">
        <v>1082</v>
      </c>
      <c r="D115" s="185">
        <f>VLOOKUP('414.6'!A88,'414.6'!A88:N221,14,FALSE)</f>
        <v>4342.8904986133339</v>
      </c>
    </row>
    <row r="116" spans="1:4" ht="54" thickTop="1" thickBot="1">
      <c r="A116" s="143" t="s">
        <v>1127</v>
      </c>
      <c r="B116" s="144" t="s">
        <v>2067</v>
      </c>
      <c r="C116" s="139" t="s">
        <v>1548</v>
      </c>
      <c r="D116" s="185">
        <f>VLOOKUP('415.1'!A88,'415.1'!A88:N222,14,FALSE)</f>
        <v>3371.6190331455073</v>
      </c>
    </row>
    <row r="117" spans="1:4" ht="54" thickTop="1" thickBot="1">
      <c r="A117" s="143" t="s">
        <v>1128</v>
      </c>
      <c r="B117" s="144" t="s">
        <v>2164</v>
      </c>
      <c r="C117" s="139" t="s">
        <v>233</v>
      </c>
      <c r="D117" s="185">
        <f>VLOOKUP('420.1'!A87,'420.1'!A87:N223,14,FALSE)</f>
        <v>3131.376880287517</v>
      </c>
    </row>
    <row r="118" spans="1:4" ht="54" thickTop="1" thickBot="1">
      <c r="A118" s="143" t="s">
        <v>1129</v>
      </c>
      <c r="B118" s="144" t="s">
        <v>2163</v>
      </c>
      <c r="C118" s="148" t="s">
        <v>233</v>
      </c>
      <c r="D118" s="185">
        <f>VLOOKUP('420.2 '!A88,'420.2 '!A59:N107,14,FALSE)</f>
        <v>3131.7846476475179</v>
      </c>
    </row>
    <row r="119" spans="1:4" ht="54" thickTop="1" thickBot="1">
      <c r="A119" s="143" t="s">
        <v>1635</v>
      </c>
      <c r="B119" s="144" t="s">
        <v>1636</v>
      </c>
      <c r="C119" s="139" t="s">
        <v>233</v>
      </c>
      <c r="D119" s="185">
        <f>VLOOKUP('420.3'!A88,'420.3'!A88:N225,14,FALSE)</f>
        <v>4407.5461943011578</v>
      </c>
    </row>
    <row r="120" spans="1:4" ht="54" thickTop="1" thickBot="1">
      <c r="A120" s="143" t="s">
        <v>1130</v>
      </c>
      <c r="B120" s="144" t="s">
        <v>1292</v>
      </c>
      <c r="C120" s="139" t="s">
        <v>233</v>
      </c>
      <c r="D120" s="185">
        <f>VLOOKUP('421.1'!A88,'421.1'!A88:N226,14,FALSE)</f>
        <v>1604.2610396516093</v>
      </c>
    </row>
    <row r="121" spans="1:4" ht="54" thickTop="1" thickBot="1">
      <c r="A121" s="143" t="s">
        <v>1131</v>
      </c>
      <c r="B121" s="144" t="s">
        <v>1293</v>
      </c>
      <c r="C121" s="139" t="s">
        <v>233</v>
      </c>
      <c r="D121" s="185">
        <f>VLOOKUP('421.2'!A88,'421.2'!A88:N227,14,FALSE)</f>
        <v>1772.6311044274132</v>
      </c>
    </row>
    <row r="122" spans="1:4" ht="54" thickTop="1" thickBot="1">
      <c r="A122" s="143" t="s">
        <v>1132</v>
      </c>
      <c r="B122" s="144" t="s">
        <v>2068</v>
      </c>
      <c r="C122" s="139" t="s">
        <v>233</v>
      </c>
      <c r="D122" s="185">
        <f>VLOOKUP('421.3'!A88,'421.3'!A88:N228,14,FALSE)</f>
        <v>1709.749564778298</v>
      </c>
    </row>
    <row r="123" spans="1:4" ht="54" thickTop="1" thickBot="1">
      <c r="A123" s="143" t="s">
        <v>1133</v>
      </c>
      <c r="B123" s="144" t="s">
        <v>2069</v>
      </c>
      <c r="C123" s="139" t="s">
        <v>233</v>
      </c>
      <c r="D123" s="185">
        <f>VLOOKUP('421.4'!A88,'421.4'!A88:N229,14,FALSE)</f>
        <v>1851.833959994673</v>
      </c>
    </row>
    <row r="124" spans="1:4" ht="54" thickTop="1" thickBot="1">
      <c r="A124" s="143" t="s">
        <v>1640</v>
      </c>
      <c r="B124" s="146" t="s">
        <v>1641</v>
      </c>
      <c r="C124" s="139" t="s">
        <v>233</v>
      </c>
      <c r="D124" s="185">
        <f>VLOOKUP('430.1.1'!A87,'430.1.1'!A87:N230,14,FALSE)</f>
        <v>8155.6879653640008</v>
      </c>
    </row>
    <row r="125" spans="1:4" ht="54" thickTop="1" thickBot="1">
      <c r="A125" s="143" t="s">
        <v>1642</v>
      </c>
      <c r="B125" s="144" t="s">
        <v>1643</v>
      </c>
      <c r="C125" s="139" t="s">
        <v>233</v>
      </c>
      <c r="D125" s="185">
        <f>VLOOKUP('430.1.2'!A88,'430.1.2'!A88:N231,14,FALSE)</f>
        <v>6731.9526317900118</v>
      </c>
    </row>
    <row r="126" spans="1:4" ht="54" thickTop="1" thickBot="1">
      <c r="A126" s="143" t="s">
        <v>1644</v>
      </c>
      <c r="B126" s="144" t="s">
        <v>1693</v>
      </c>
      <c r="C126" s="139" t="s">
        <v>233</v>
      </c>
      <c r="D126" s="185">
        <f>VLOOKUP('430.2.1'!A88,'430.2.1'!A88:N232,14,FALSE)</f>
        <v>8155.6879653640008</v>
      </c>
    </row>
    <row r="127" spans="1:4" ht="54" thickTop="1" thickBot="1">
      <c r="A127" s="143" t="s">
        <v>1646</v>
      </c>
      <c r="B127" s="144" t="s">
        <v>1694</v>
      </c>
      <c r="C127" s="139" t="s">
        <v>233</v>
      </c>
      <c r="D127" s="185">
        <f>VLOOKUP('430.2.2'!A88,'430.2.2'!A88:N233,14,FALSE)</f>
        <v>6731.9526317900118</v>
      </c>
    </row>
    <row r="128" spans="1:4" ht="54" thickTop="1" thickBot="1">
      <c r="A128" s="143" t="s">
        <v>1647</v>
      </c>
      <c r="B128" s="144" t="s">
        <v>1695</v>
      </c>
      <c r="C128" s="139" t="s">
        <v>233</v>
      </c>
      <c r="D128" s="185">
        <f>VLOOKUP('431.1.1'!A88,'431.1.1'!A88:N234,14,FALSE)</f>
        <v>17162.305388599503</v>
      </c>
    </row>
    <row r="129" spans="1:4" ht="54" thickTop="1" thickBot="1">
      <c r="A129" s="143" t="s">
        <v>1649</v>
      </c>
      <c r="B129" s="144" t="s">
        <v>1696</v>
      </c>
      <c r="C129" s="139" t="s">
        <v>233</v>
      </c>
      <c r="D129" s="185">
        <f>VLOOKUP('431.1.2'!A88,'431.1.2'!A88:N235,14,FALSE)</f>
        <v>13630.906309114376</v>
      </c>
    </row>
    <row r="130" spans="1:4" ht="54" thickTop="1" thickBot="1">
      <c r="A130" s="143" t="s">
        <v>1652</v>
      </c>
      <c r="B130" s="144" t="s">
        <v>1697</v>
      </c>
      <c r="C130" s="139" t="s">
        <v>233</v>
      </c>
      <c r="D130" s="185">
        <f>VLOOKUP('431.2.1'!A88,'431.2.1'!A88:N236,14,FALSE)</f>
        <v>17908.572294388792</v>
      </c>
    </row>
    <row r="131" spans="1:4" ht="54" thickTop="1" thickBot="1">
      <c r="A131" s="143" t="s">
        <v>1653</v>
      </c>
      <c r="B131" s="144" t="s">
        <v>1698</v>
      </c>
      <c r="C131" s="139" t="s">
        <v>233</v>
      </c>
      <c r="D131" s="185">
        <f>VLOOKUP('431.2.2'!A88,'431.2.2'!A88:N237,14,FALSE)</f>
        <v>14201.166869198649</v>
      </c>
    </row>
    <row r="132" spans="1:4" ht="54" thickTop="1" thickBot="1">
      <c r="A132" s="143" t="s">
        <v>1134</v>
      </c>
      <c r="B132" s="144" t="s">
        <v>1294</v>
      </c>
      <c r="C132" s="139" t="s">
        <v>233</v>
      </c>
      <c r="D132" s="185">
        <f>VLOOKUP('432.1'!A88,'432.1'!A88:N238,14,FALSE)</f>
        <v>5134.1914516939769</v>
      </c>
    </row>
    <row r="133" spans="1:4" ht="54" thickTop="1" thickBot="1">
      <c r="A133" s="143" t="s">
        <v>1135</v>
      </c>
      <c r="B133" s="144" t="s">
        <v>2070</v>
      </c>
      <c r="C133" s="139" t="s">
        <v>233</v>
      </c>
      <c r="D133" s="185">
        <f>VLOOKUP('432.2'!A88,'432.2'!A88:N239,14,FALSE)</f>
        <v>4666.4968273167433</v>
      </c>
    </row>
    <row r="134" spans="1:4" ht="54" thickTop="1" thickBot="1">
      <c r="A134" s="143" t="s">
        <v>1136</v>
      </c>
      <c r="B134" s="144" t="s">
        <v>2071</v>
      </c>
      <c r="C134" s="139" t="s">
        <v>233</v>
      </c>
      <c r="D134" s="185">
        <f>VLOOKUP('433.1'!A88,'433.1'!A88:N240,14,FALSE)</f>
        <v>5312.9812851150118</v>
      </c>
    </row>
    <row r="135" spans="1:4" ht="54" thickTop="1" thickBot="1">
      <c r="A135" s="143" t="s">
        <v>1137</v>
      </c>
      <c r="B135" s="144" t="s">
        <v>2072</v>
      </c>
      <c r="C135" s="139" t="s">
        <v>233</v>
      </c>
      <c r="D135" s="185">
        <f>VLOOKUP('433.2'!A88,'433.2'!A88:N241,14,FALSE)</f>
        <v>4930.701060748841</v>
      </c>
    </row>
    <row r="136" spans="1:4" ht="54" thickTop="1" thickBot="1">
      <c r="A136" s="143" t="s">
        <v>1138</v>
      </c>
      <c r="B136" s="144" t="s">
        <v>2073</v>
      </c>
      <c r="C136" s="139" t="s">
        <v>233</v>
      </c>
      <c r="D136" s="185">
        <f>VLOOKUP('433.3'!A88,'433.3'!A88:N242,14,FALSE)</f>
        <v>5703.4936060736418</v>
      </c>
    </row>
    <row r="137" spans="1:4" ht="54" thickTop="1" thickBot="1">
      <c r="A137" s="143" t="s">
        <v>1139</v>
      </c>
      <c r="B137" s="144" t="s">
        <v>1295</v>
      </c>
      <c r="C137" s="139" t="s">
        <v>233</v>
      </c>
      <c r="D137" s="185">
        <f>VLOOKUP('433.4'!A88,'433.4'!A88:N243,14,FALSE)</f>
        <v>3686.3136549162309</v>
      </c>
    </row>
    <row r="138" spans="1:4" ht="54" thickTop="1" thickBot="1">
      <c r="A138" s="143" t="s">
        <v>1140</v>
      </c>
      <c r="B138" s="144" t="s">
        <v>2074</v>
      </c>
      <c r="C138" s="139" t="s">
        <v>233</v>
      </c>
      <c r="D138" s="185">
        <f>VLOOKUP('433.5'!A88,'433.5'!A88:N244,14,FALSE)</f>
        <v>6574.1879980873182</v>
      </c>
    </row>
    <row r="139" spans="1:4" ht="54" thickTop="1" thickBot="1">
      <c r="A139" s="143" t="s">
        <v>1141</v>
      </c>
      <c r="B139" s="144" t="s">
        <v>2075</v>
      </c>
      <c r="C139" s="139" t="s">
        <v>233</v>
      </c>
      <c r="D139" s="185">
        <f>VLOOKUP('433.6'!A88,'433.6'!A88:N245,14,FALSE)</f>
        <v>6147.2804592621269</v>
      </c>
    </row>
    <row r="140" spans="1:4" ht="54" thickTop="1" thickBot="1">
      <c r="A140" s="143" t="s">
        <v>1142</v>
      </c>
      <c r="B140" s="144" t="s">
        <v>2076</v>
      </c>
      <c r="C140" s="139" t="s">
        <v>233</v>
      </c>
      <c r="D140" s="185">
        <f>VLOOKUP('433.7'!A88,'433.7'!A88:N246,14,FALSE)</f>
        <v>7178.1353012412601</v>
      </c>
    </row>
    <row r="141" spans="1:4" ht="54" thickTop="1" thickBot="1">
      <c r="A141" s="143" t="s">
        <v>1143</v>
      </c>
      <c r="B141" s="144" t="s">
        <v>1296</v>
      </c>
      <c r="C141" s="139" t="s">
        <v>233</v>
      </c>
      <c r="D141" s="185">
        <f>VLOOKUP('433.8'!A88,'433.8'!A88:N247,14,FALSE)</f>
        <v>4607.9647143959919</v>
      </c>
    </row>
    <row r="142" spans="1:4" ht="54" thickTop="1" thickBot="1">
      <c r="A142" s="143" t="s">
        <v>1144</v>
      </c>
      <c r="B142" s="144" t="s">
        <v>2077</v>
      </c>
      <c r="C142" s="139" t="s">
        <v>388</v>
      </c>
      <c r="D142" s="185">
        <f>VLOOKUP('440.1'!A89,'440.1'!A89:N248,14,FALSE)</f>
        <v>233502.12279754441</v>
      </c>
    </row>
    <row r="143" spans="1:4" ht="54" thickTop="1" thickBot="1">
      <c r="A143" s="143" t="s">
        <v>1145</v>
      </c>
      <c r="B143" s="144" t="s">
        <v>2078</v>
      </c>
      <c r="C143" s="139" t="s">
        <v>388</v>
      </c>
      <c r="D143" s="185">
        <f>VLOOKUP('440.2'!A93,'440.2'!A93:N250,14,FALSE)</f>
        <v>233502.12279754441</v>
      </c>
    </row>
    <row r="144" spans="1:4" ht="54" thickTop="1" thickBot="1">
      <c r="A144" s="143" t="s">
        <v>1146</v>
      </c>
      <c r="B144" s="144" t="s">
        <v>2079</v>
      </c>
      <c r="C144" s="139" t="s">
        <v>388</v>
      </c>
      <c r="D144" s="185">
        <f>VLOOKUP('440.3'!A93,'440.3'!A93:N252,14,FALSE)</f>
        <v>233502.12279754441</v>
      </c>
    </row>
    <row r="145" spans="1:4" ht="54" thickTop="1" thickBot="1">
      <c r="A145" s="143" t="s">
        <v>1147</v>
      </c>
      <c r="B145" s="144" t="s">
        <v>1297</v>
      </c>
      <c r="C145" s="139" t="s">
        <v>388</v>
      </c>
      <c r="D145" s="185">
        <f>VLOOKUP('440.4'!A93,'440.4'!A93:N254,14,FALSE)</f>
        <v>264333.37713954644</v>
      </c>
    </row>
    <row r="146" spans="1:4" ht="54" thickTop="1" thickBot="1">
      <c r="A146" s="143" t="s">
        <v>1148</v>
      </c>
      <c r="B146" s="144" t="s">
        <v>2080</v>
      </c>
      <c r="C146" s="139" t="s">
        <v>388</v>
      </c>
      <c r="D146" s="185">
        <f>VLOOKUP('441.1'!A93,'441.1'!A93:N256,14,FALSE)</f>
        <v>233502.12279754441</v>
      </c>
    </row>
    <row r="147" spans="1:4" ht="54" thickTop="1" thickBot="1">
      <c r="A147" s="143" t="s">
        <v>1149</v>
      </c>
      <c r="B147" s="144" t="s">
        <v>2081</v>
      </c>
      <c r="C147" s="139" t="s">
        <v>388</v>
      </c>
      <c r="D147" s="185">
        <f>VLOOKUP('441.2'!A92,'441.2'!A92:N258,14,FALSE)</f>
        <v>233502.12279754441</v>
      </c>
    </row>
    <row r="148" spans="1:4" ht="54" thickTop="1" thickBot="1">
      <c r="A148" s="143" t="s">
        <v>1150</v>
      </c>
      <c r="B148" s="144" t="s">
        <v>2082</v>
      </c>
      <c r="C148" s="139" t="s">
        <v>388</v>
      </c>
      <c r="D148" s="185">
        <f>VLOOKUP('441.3'!A93,'441.3'!A93:N260,14,FALSE)</f>
        <v>233502.12279754441</v>
      </c>
    </row>
    <row r="149" spans="1:4" ht="54" thickTop="1" thickBot="1">
      <c r="A149" s="143" t="s">
        <v>1151</v>
      </c>
      <c r="B149" s="144" t="s">
        <v>2083</v>
      </c>
      <c r="C149" s="139" t="s">
        <v>388</v>
      </c>
      <c r="D149" s="185">
        <f>VLOOKUP('441.4'!A92,'441.4'!A92:N262,14,FALSE)</f>
        <v>264333.37713954638</v>
      </c>
    </row>
    <row r="150" spans="1:4" ht="54" thickTop="1" thickBot="1">
      <c r="A150" s="143" t="s">
        <v>1152</v>
      </c>
      <c r="B150" s="144" t="s">
        <v>2063</v>
      </c>
      <c r="C150" s="139" t="s">
        <v>388</v>
      </c>
      <c r="D150" s="185">
        <f>VLOOKUP('450.1'!A95,'450.1'!A95:N264,14,FALSE)</f>
        <v>260850.70923285664</v>
      </c>
    </row>
    <row r="151" spans="1:4" ht="54" thickTop="1" thickBot="1">
      <c r="A151" s="143" t="s">
        <v>1153</v>
      </c>
      <c r="B151" s="144" t="s">
        <v>2084</v>
      </c>
      <c r="C151" s="139" t="s">
        <v>388</v>
      </c>
      <c r="D151" s="185">
        <f>VLOOKUP('450.2'!A93,'450.2'!A93:N266,14,FALSE)</f>
        <v>260850.70923285664</v>
      </c>
    </row>
    <row r="152" spans="1:4" ht="54" thickTop="1" thickBot="1">
      <c r="A152" s="143" t="s">
        <v>1154</v>
      </c>
      <c r="B152" s="144" t="s">
        <v>2085</v>
      </c>
      <c r="C152" s="139" t="s">
        <v>388</v>
      </c>
      <c r="D152" s="185">
        <f>VLOOKUP('450.3'!A93,'450.3'!A93:N268,14,FALSE)</f>
        <v>260850.70923285664</v>
      </c>
    </row>
    <row r="153" spans="1:4" ht="54" thickTop="1" thickBot="1">
      <c r="A153" s="143" t="s">
        <v>1155</v>
      </c>
      <c r="B153" s="144" t="s">
        <v>2086</v>
      </c>
      <c r="C153" s="139" t="s">
        <v>388</v>
      </c>
      <c r="D153" s="185">
        <f>VLOOKUP('450.4'!A92,'450.4'!A92:N270,14,FALSE)</f>
        <v>260850.70923285664</v>
      </c>
    </row>
    <row r="154" spans="1:4" ht="63.75" customHeight="1" thickTop="1" thickBot="1">
      <c r="A154" s="143" t="s">
        <v>1156</v>
      </c>
      <c r="B154" s="144" t="s">
        <v>2087</v>
      </c>
      <c r="C154" s="139" t="s">
        <v>388</v>
      </c>
      <c r="D154" s="185">
        <f>VLOOKUP('450.5'!A92,'450.5'!A92:N272,14,FALSE)</f>
        <v>260850.70923285664</v>
      </c>
    </row>
    <row r="155" spans="1:4" ht="54" thickTop="1" thickBot="1">
      <c r="A155" s="143" t="s">
        <v>1157</v>
      </c>
      <c r="B155" s="144" t="s">
        <v>2088</v>
      </c>
      <c r="C155" s="139" t="s">
        <v>388</v>
      </c>
      <c r="D155" s="185">
        <f>VLOOKUP('450.6'!A93,'450.6'!A93:N274,14,FALSE)</f>
        <v>260850.70923285664</v>
      </c>
    </row>
    <row r="156" spans="1:4" ht="54" thickTop="1" thickBot="1">
      <c r="A156" s="143" t="s">
        <v>1158</v>
      </c>
      <c r="B156" s="144" t="s">
        <v>2089</v>
      </c>
      <c r="C156" s="139" t="s">
        <v>388</v>
      </c>
      <c r="D156" s="185">
        <f>VLOOKUP('450.7'!A93,'450.7'!A93:N275,14,FALSE)</f>
        <v>260850.70923285664</v>
      </c>
    </row>
    <row r="157" spans="1:4" ht="54" thickTop="1" thickBot="1">
      <c r="A157" s="143" t="s">
        <v>1159</v>
      </c>
      <c r="B157" s="144" t="s">
        <v>2090</v>
      </c>
      <c r="C157" s="139" t="s">
        <v>388</v>
      </c>
      <c r="D157" s="185">
        <f>VLOOKUP('450.8'!A93,'450.8'!A93:N276,14,FALSE)</f>
        <v>260850.70923285664</v>
      </c>
    </row>
    <row r="158" spans="1:4" ht="54" thickTop="1" thickBot="1">
      <c r="A158" s="143" t="s">
        <v>1668</v>
      </c>
      <c r="B158" s="144" t="s">
        <v>1699</v>
      </c>
      <c r="C158" s="139" t="s">
        <v>388</v>
      </c>
      <c r="D158" s="185">
        <f>VLOOKUP('450.10'!A92,'450.10'!A92:N277,14,FALSE)</f>
        <v>305976.10616871424</v>
      </c>
    </row>
    <row r="159" spans="1:4" ht="54" thickTop="1" thickBot="1">
      <c r="A159" s="143" t="s">
        <v>1670</v>
      </c>
      <c r="B159" s="144" t="s">
        <v>1700</v>
      </c>
      <c r="C159" s="139" t="s">
        <v>388</v>
      </c>
      <c r="D159" s="185">
        <f>VLOOKUP('450.11'!A92,'450.11'!A92:N278,14,FALSE)</f>
        <v>305976.10616871424</v>
      </c>
    </row>
    <row r="160" spans="1:4" ht="54" thickTop="1" thickBot="1">
      <c r="A160" s="143" t="s">
        <v>1672</v>
      </c>
      <c r="B160" s="144" t="s">
        <v>1701</v>
      </c>
      <c r="C160" s="139" t="s">
        <v>388</v>
      </c>
      <c r="D160" s="185">
        <f>VLOOKUP('450.12'!A92,'450.11'!A92:N279,14,FALSE)</f>
        <v>305976.10616871424</v>
      </c>
    </row>
    <row r="161" spans="1:4" ht="54" thickTop="1" thickBot="1">
      <c r="A161" s="143" t="s">
        <v>1160</v>
      </c>
      <c r="B161" s="144" t="s">
        <v>2091</v>
      </c>
      <c r="C161" s="139" t="s">
        <v>388</v>
      </c>
      <c r="D161" s="185">
        <f>VLOOKUP('451.1'!A92,'451.1'!A92:N280,14,FALSE)</f>
        <v>260850.70923285664</v>
      </c>
    </row>
    <row r="162" spans="1:4" ht="54" thickTop="1" thickBot="1">
      <c r="A162" s="143" t="s">
        <v>1161</v>
      </c>
      <c r="B162" s="144" t="s">
        <v>2092</v>
      </c>
      <c r="C162" s="139" t="s">
        <v>388</v>
      </c>
      <c r="D162" s="185">
        <f>VLOOKUP('451.2'!A93,'451.2'!A93:N281,14,FALSE)</f>
        <v>260850.70923285664</v>
      </c>
    </row>
    <row r="163" spans="1:4" ht="54" thickTop="1" thickBot="1">
      <c r="A163" s="143" t="s">
        <v>1162</v>
      </c>
      <c r="B163" s="144" t="s">
        <v>2093</v>
      </c>
      <c r="C163" s="139" t="s">
        <v>388</v>
      </c>
      <c r="D163" s="185">
        <f>VLOOKUP('451.3'!A92,'451.3'!A92:N282,14,FALSE)</f>
        <v>260850.70923285664</v>
      </c>
    </row>
    <row r="164" spans="1:4" ht="54" thickTop="1" thickBot="1">
      <c r="A164" s="143" t="s">
        <v>1163</v>
      </c>
      <c r="B164" s="144" t="s">
        <v>2094</v>
      </c>
      <c r="C164" s="139" t="s">
        <v>388</v>
      </c>
      <c r="D164" s="185">
        <f>VLOOKUP('451.4'!A92,'451.4'!A92:N283,14,FALSE)</f>
        <v>305976.10616871424</v>
      </c>
    </row>
    <row r="165" spans="1:4" ht="54" thickTop="1" thickBot="1">
      <c r="A165" s="143" t="s">
        <v>1164</v>
      </c>
      <c r="B165" s="144" t="s">
        <v>2095</v>
      </c>
      <c r="C165" s="139" t="s">
        <v>388</v>
      </c>
      <c r="D165" s="185">
        <f>VLOOKUP('452.1'!A93,'452.1'!A93:N284,14,FALSE)</f>
        <v>260850.70923285664</v>
      </c>
    </row>
    <row r="166" spans="1:4" ht="54" thickTop="1" thickBot="1">
      <c r="A166" s="143" t="s">
        <v>1165</v>
      </c>
      <c r="B166" s="144" t="s">
        <v>2096</v>
      </c>
      <c r="C166" s="139" t="s">
        <v>388</v>
      </c>
      <c r="D166" s="185">
        <f>VLOOKUP('452.2'!A93,'452.2'!A93:N285,14,FALSE)</f>
        <v>260850.70923285664</v>
      </c>
    </row>
    <row r="167" spans="1:4" ht="54" thickTop="1" thickBot="1">
      <c r="A167" s="143" t="s">
        <v>1166</v>
      </c>
      <c r="B167" s="144" t="s">
        <v>2097</v>
      </c>
      <c r="C167" s="139" t="s">
        <v>388</v>
      </c>
      <c r="D167" s="185">
        <f>VLOOKUP('452.3'!A92,'452.3'!A92:N286,14,FALSE)</f>
        <v>260850.70923285664</v>
      </c>
    </row>
    <row r="168" spans="1:4" ht="54" thickTop="1" thickBot="1">
      <c r="A168" s="143" t="s">
        <v>1167</v>
      </c>
      <c r="B168" s="144" t="s">
        <v>2098</v>
      </c>
      <c r="C168" s="139" t="s">
        <v>388</v>
      </c>
      <c r="D168" s="185">
        <f>VLOOKUP('452.4'!A93,'452.4'!A93:N287,14,FALSE)</f>
        <v>260850.70923285664</v>
      </c>
    </row>
    <row r="169" spans="1:4" ht="54" thickTop="1" thickBot="1">
      <c r="A169" s="143" t="s">
        <v>1168</v>
      </c>
      <c r="B169" s="144" t="s">
        <v>1298</v>
      </c>
      <c r="C169" s="139" t="s">
        <v>388</v>
      </c>
      <c r="D169" s="185">
        <f>VLOOKUP('453.1'!A92,'453.1'!A92:N288,14,FALSE)</f>
        <v>263926.16566192615</v>
      </c>
    </row>
    <row r="170" spans="1:4" ht="54" thickTop="1" thickBot="1">
      <c r="A170" s="143" t="s">
        <v>1169</v>
      </c>
      <c r="B170" s="144" t="s">
        <v>2099</v>
      </c>
      <c r="C170" s="139" t="s">
        <v>233</v>
      </c>
      <c r="D170" s="185">
        <f>VLOOKUP('460.1'!A87,'460.1'!A87:N289,14,FALSE)</f>
        <v>6443.8657661436973</v>
      </c>
    </row>
    <row r="171" spans="1:4" ht="54" thickTop="1" thickBot="1">
      <c r="A171" s="204" t="s">
        <v>2123</v>
      </c>
      <c r="B171" s="144" t="s">
        <v>2179</v>
      </c>
      <c r="C171" s="139" t="s">
        <v>233</v>
      </c>
      <c r="D171" s="185">
        <f>VLOOKUP('460.2'!A87,'460.2'!A87:N290,14,FALSE)</f>
        <v>3221.9328830718487</v>
      </c>
    </row>
    <row r="172" spans="1:4" ht="51.75" customHeight="1" thickTop="1" thickBot="1">
      <c r="A172" s="143" t="s">
        <v>1170</v>
      </c>
      <c r="B172" s="144" t="s">
        <v>1299</v>
      </c>
      <c r="C172" s="139" t="s">
        <v>388</v>
      </c>
      <c r="D172" s="185">
        <f>VLOOKUP('461.1'!A87,'461.1'!A87:N291,14,FALSE)</f>
        <v>103745.01635309722</v>
      </c>
    </row>
    <row r="173" spans="1:4" ht="54" thickTop="1" thickBot="1">
      <c r="A173" s="143" t="s">
        <v>1171</v>
      </c>
      <c r="B173" s="144" t="s">
        <v>1300</v>
      </c>
      <c r="C173" s="139" t="s">
        <v>388</v>
      </c>
      <c r="D173" s="185">
        <f>VLOOKUP('461.2'!A89,'461.2'!A89:N294,14,FALSE)</f>
        <v>116057.4326191713</v>
      </c>
    </row>
    <row r="174" spans="1:4" ht="54" thickTop="1" thickBot="1">
      <c r="A174" s="143" t="s">
        <v>1682</v>
      </c>
      <c r="B174" s="144" t="s">
        <v>2184</v>
      </c>
      <c r="C174" s="139" t="s">
        <v>388</v>
      </c>
      <c r="D174" s="185">
        <f>VLOOKUP('462.1.1'!A88,'462.1.1'!A88:N293,14,FALSE)</f>
        <v>170069.03218433054</v>
      </c>
    </row>
    <row r="175" spans="1:4" ht="54" thickTop="1" thickBot="1">
      <c r="A175" s="143" t="s">
        <v>1683</v>
      </c>
      <c r="B175" s="144" t="s">
        <v>2185</v>
      </c>
      <c r="C175" s="139" t="s">
        <v>388</v>
      </c>
      <c r="D175" s="185">
        <f>VLOOKUP('462.1.2'!A88,'462.1.2'!A88:N294,14,FALSE)</f>
        <v>172435.94218433055</v>
      </c>
    </row>
    <row r="176" spans="1:4" ht="54" thickTop="1" thickBot="1">
      <c r="A176" s="143" t="s">
        <v>1684</v>
      </c>
      <c r="B176" s="144" t="s">
        <v>2188</v>
      </c>
      <c r="C176" s="139" t="s">
        <v>388</v>
      </c>
      <c r="D176" s="185">
        <f>VLOOKUP('462.2.1'!A88,'462.2.1'!A88:N295,14,FALSE)</f>
        <v>185097.83362119668</v>
      </c>
    </row>
    <row r="177" spans="1:4" ht="54" thickTop="1" thickBot="1">
      <c r="A177" s="143" t="s">
        <v>1685</v>
      </c>
      <c r="B177" s="144" t="s">
        <v>2189</v>
      </c>
      <c r="C177" s="139" t="s">
        <v>388</v>
      </c>
      <c r="D177" s="185">
        <f>VLOOKUP('462.2.2'!A88,'462.2.2'!A88:N296,14,FALSE)</f>
        <v>187464.74362119666</v>
      </c>
    </row>
    <row r="178" spans="1:4" ht="54" thickTop="1" thickBot="1">
      <c r="A178" s="143" t="s">
        <v>1172</v>
      </c>
      <c r="B178" s="144" t="s">
        <v>1702</v>
      </c>
      <c r="C178" s="139" t="s">
        <v>233</v>
      </c>
      <c r="D178" s="185">
        <f>VLOOKUP('464.1'!A88,'464.1'!A88:N297,14,FALSE)</f>
        <v>8470.5374234848732</v>
      </c>
    </row>
    <row r="179" spans="1:4" ht="54" thickTop="1" thickBot="1">
      <c r="A179" s="143" t="s">
        <v>1173</v>
      </c>
      <c r="B179" s="144" t="s">
        <v>1703</v>
      </c>
      <c r="C179" s="139" t="s">
        <v>388</v>
      </c>
      <c r="D179" s="185">
        <f>VLOOKUP('465.1'!A92,'465.1'!A92:N298,14,FALSE)</f>
        <v>107241.4027728798</v>
      </c>
    </row>
    <row r="180" spans="1:4" ht="54" thickTop="1" thickBot="1">
      <c r="A180" s="143" t="s">
        <v>1686</v>
      </c>
      <c r="B180" s="144" t="s">
        <v>1704</v>
      </c>
      <c r="C180" s="139" t="s">
        <v>388</v>
      </c>
      <c r="D180" s="185">
        <f>VLOOKUP('465.2'!A92,'465.2'!A92:N299,14,FALSE)</f>
        <v>29623.173510632652</v>
      </c>
    </row>
    <row r="181" spans="1:4" ht="54" thickTop="1" thickBot="1">
      <c r="A181" s="143" t="s">
        <v>1174</v>
      </c>
      <c r="B181" s="144" t="s">
        <v>1705</v>
      </c>
      <c r="C181" s="139" t="s">
        <v>144</v>
      </c>
      <c r="D181" s="185">
        <f>VLOOKUP('466.1'!A92,'466.1'!A92:N300,14,FALSE)</f>
        <v>3581.4898917505352</v>
      </c>
    </row>
    <row r="182" spans="1:4" ht="54" thickTop="1" thickBot="1">
      <c r="A182" s="143" t="s">
        <v>1175</v>
      </c>
      <c r="B182" s="144" t="s">
        <v>1706</v>
      </c>
      <c r="C182" s="139" t="s">
        <v>144</v>
      </c>
      <c r="D182" s="185">
        <f>VLOOKUP('466.2'!A96,'466.2'!A96:N301,14,FALSE)</f>
        <v>4068.3095584172015</v>
      </c>
    </row>
    <row r="183" spans="1:4" ht="54" thickTop="1" thickBot="1">
      <c r="A183" s="145" t="s">
        <v>1176</v>
      </c>
      <c r="B183" s="146" t="s">
        <v>1819</v>
      </c>
      <c r="C183" s="139" t="s">
        <v>388</v>
      </c>
      <c r="D183" s="185">
        <f>VLOOKUP('500.1'!A95,'500.1'!A95:N302,14,FALSE)</f>
        <v>815133.98222137778</v>
      </c>
    </row>
    <row r="184" spans="1:4" ht="54" thickTop="1" thickBot="1">
      <c r="A184" s="143" t="s">
        <v>1708</v>
      </c>
      <c r="B184" s="144" t="s">
        <v>1820</v>
      </c>
      <c r="C184" s="139" t="s">
        <v>388</v>
      </c>
      <c r="D184" s="185">
        <f>VLOOKUP('500.2'!A95,'500.2'!A95:N303,14,FALSE)</f>
        <v>834847.2903813778</v>
      </c>
    </row>
    <row r="185" spans="1:4" ht="54" thickTop="1" thickBot="1">
      <c r="A185" s="143" t="s">
        <v>1177</v>
      </c>
      <c r="B185" s="144" t="s">
        <v>1959</v>
      </c>
      <c r="C185" s="139" t="s">
        <v>377</v>
      </c>
      <c r="D185" s="185">
        <f>VLOOKUP('501.1'!A88,'501.1'!A88:N304,14,FALSE)</f>
        <v>948.06537158666652</v>
      </c>
    </row>
    <row r="186" spans="1:4" ht="55.2" thickTop="1" thickBot="1">
      <c r="A186" s="143" t="s">
        <v>1710</v>
      </c>
      <c r="B186" s="144" t="s">
        <v>1960</v>
      </c>
      <c r="C186" s="139" t="s">
        <v>377</v>
      </c>
      <c r="D186" s="185">
        <f>VLOOKUP('501.10'!A88,'501.10'!A88:N305,14,FALSE)</f>
        <v>1114.6499630933333</v>
      </c>
    </row>
    <row r="187" spans="1:4" ht="55.2" thickTop="1" thickBot="1">
      <c r="A187" s="143" t="s">
        <v>1711</v>
      </c>
      <c r="B187" s="144" t="s">
        <v>1961</v>
      </c>
      <c r="C187" s="139" t="s">
        <v>377</v>
      </c>
      <c r="D187" s="185">
        <f>VLOOKUP('501.20'!A88,'501.20'!A88:N306,14,FALSE)</f>
        <v>546</v>
      </c>
    </row>
    <row r="188" spans="1:4" ht="54" thickTop="1" thickBot="1">
      <c r="A188" s="143" t="s">
        <v>1712</v>
      </c>
      <c r="B188" s="144" t="s">
        <v>1821</v>
      </c>
      <c r="C188" s="139" t="s">
        <v>388</v>
      </c>
      <c r="D188" s="185">
        <f>VLOOKUP('505.1'!A84,'505.1'!A84:N307,14,FALSE)</f>
        <v>765640.79186637828</v>
      </c>
    </row>
    <row r="189" spans="1:4" ht="54" thickTop="1" thickBot="1">
      <c r="A189" s="143" t="s">
        <v>1178</v>
      </c>
      <c r="B189" s="144" t="s">
        <v>1822</v>
      </c>
      <c r="C189" s="139" t="s">
        <v>233</v>
      </c>
      <c r="D189" s="185">
        <f>VLOOKUP('510.1'!A84,'510.1'!A84:N308,14,FALSE)</f>
        <v>84227.699495807406</v>
      </c>
    </row>
    <row r="190" spans="1:4" ht="54" thickTop="1" thickBot="1">
      <c r="A190" s="143" t="s">
        <v>1716</v>
      </c>
      <c r="B190" s="144" t="s">
        <v>1301</v>
      </c>
      <c r="C190" s="139" t="s">
        <v>388</v>
      </c>
      <c r="D190" s="185">
        <f>VLOOKUP('600.1.1'!A85,'600.1.1'!A85:N311,14,FALSE)</f>
        <v>26958.012040903704</v>
      </c>
    </row>
    <row r="191" spans="1:4" ht="54" thickTop="1" thickBot="1">
      <c r="A191" s="143" t="s">
        <v>1717</v>
      </c>
      <c r="B191" s="144" t="s">
        <v>1823</v>
      </c>
      <c r="C191" s="139" t="s">
        <v>388</v>
      </c>
      <c r="D191" s="185">
        <f>VLOOKUP('600.2.1'!A88,'600.2.1'!A88:N310,14,FALSE)</f>
        <v>116472.90427690167</v>
      </c>
    </row>
    <row r="192" spans="1:4" ht="54" thickTop="1" thickBot="1">
      <c r="A192" s="143" t="s">
        <v>1718</v>
      </c>
      <c r="B192" s="144" t="s">
        <v>1824</v>
      </c>
      <c r="C192" s="139" t="s">
        <v>388</v>
      </c>
      <c r="D192" s="185">
        <f>VLOOKUP('600.2.2'!A90,'600.2.2'!A90:N312,14,FALSE)</f>
        <v>160690.34024322624</v>
      </c>
    </row>
    <row r="193" spans="1:4" ht="54" thickTop="1" thickBot="1">
      <c r="A193" s="143" t="s">
        <v>1719</v>
      </c>
      <c r="B193" s="144" t="s">
        <v>1825</v>
      </c>
      <c r="C193" s="139" t="s">
        <v>388</v>
      </c>
      <c r="D193" s="185">
        <f>VLOOKUP('600.2.3'!A89,'600.2.3'!A89:N312,14,FALSE)</f>
        <v>25799.228859991203</v>
      </c>
    </row>
    <row r="194" spans="1:4" ht="54" thickTop="1" thickBot="1">
      <c r="A194" s="143" t="s">
        <v>1720</v>
      </c>
      <c r="B194" s="144" t="s">
        <v>1826</v>
      </c>
      <c r="C194" s="139" t="s">
        <v>388</v>
      </c>
      <c r="D194" s="185">
        <f>VLOOKUP('600.2.4'!A88,'600.2.4'!A88:N312,14,FALSE)</f>
        <v>32557.644806996999</v>
      </c>
    </row>
    <row r="195" spans="1:4" ht="54" thickTop="1" thickBot="1">
      <c r="A195" s="143" t="s">
        <v>1179</v>
      </c>
      <c r="B195" s="144" t="s">
        <v>2200</v>
      </c>
      <c r="C195" s="139" t="s">
        <v>388</v>
      </c>
      <c r="D195" s="185">
        <f>VLOOKUP('610.1'!A89,'610.1'!A89:N314,14,FALSE)</f>
        <v>70496.510265948978</v>
      </c>
    </row>
    <row r="196" spans="1:4" ht="54" thickTop="1" thickBot="1">
      <c r="A196" s="143" t="s">
        <v>1180</v>
      </c>
      <c r="B196" s="144" t="s">
        <v>1827</v>
      </c>
      <c r="C196" s="139" t="s">
        <v>388</v>
      </c>
      <c r="D196" s="185">
        <f>VLOOKUP('610.2'!A89,'610.2'!A89:N315,14,FALSE)</f>
        <v>50385.510265948978</v>
      </c>
    </row>
    <row r="197" spans="1:4" ht="54" thickTop="1" thickBot="1">
      <c r="A197" s="143" t="s">
        <v>1722</v>
      </c>
      <c r="B197" s="144" t="s">
        <v>1828</v>
      </c>
      <c r="C197" s="139" t="s">
        <v>388</v>
      </c>
      <c r="D197" s="185">
        <f>VLOOKUP('610.3'!A89,'610.3'!A89:N316,14,FALSE)</f>
        <v>74620.110265948984</v>
      </c>
    </row>
    <row r="198" spans="1:4" ht="54" thickTop="1" thickBot="1">
      <c r="A198" s="143" t="s">
        <v>1724</v>
      </c>
      <c r="B198" s="144" t="s">
        <v>1829</v>
      </c>
      <c r="C198" s="139" t="s">
        <v>388</v>
      </c>
      <c r="D198" s="185">
        <f>VLOOKUP('610.4'!A89,'610.4'!A89:N317,14,FALSE)</f>
        <v>105530.21026594896</v>
      </c>
    </row>
    <row r="199" spans="1:4" ht="54" thickTop="1" thickBot="1">
      <c r="A199" s="143" t="s">
        <v>1726</v>
      </c>
      <c r="B199" s="144" t="s">
        <v>1302</v>
      </c>
      <c r="C199" s="139" t="s">
        <v>388</v>
      </c>
      <c r="D199" s="185">
        <f>VLOOKUP('610.5'!A89,'610.5'!A89:N318,14,FALSE)</f>
        <v>102983.51026594898</v>
      </c>
    </row>
    <row r="200" spans="1:4" ht="54" thickTop="1" thickBot="1">
      <c r="A200" s="143" t="s">
        <v>1728</v>
      </c>
      <c r="B200" s="144" t="s">
        <v>1830</v>
      </c>
      <c r="C200" s="139" t="s">
        <v>388</v>
      </c>
      <c r="D200" s="185">
        <f>VLOOKUP('610.6'!A89,'610.6'!A89:N319,14,FALSE)</f>
        <v>121115.52026594896</v>
      </c>
    </row>
    <row r="201" spans="1:4" ht="54" thickTop="1" thickBot="1">
      <c r="A201" s="143" t="s">
        <v>1730</v>
      </c>
      <c r="B201" s="144" t="s">
        <v>1831</v>
      </c>
      <c r="C201" s="139" t="s">
        <v>388</v>
      </c>
      <c r="D201" s="185">
        <f>VLOOKUP('610.7'!A89,'610.7'!A89:N320,14,FALSE)</f>
        <v>76370.523510632644</v>
      </c>
    </row>
    <row r="202" spans="1:4" ht="54" thickTop="1" thickBot="1">
      <c r="A202" s="143" t="s">
        <v>1181</v>
      </c>
      <c r="B202" s="144" t="s">
        <v>1832</v>
      </c>
      <c r="C202" s="139" t="s">
        <v>144</v>
      </c>
      <c r="D202" s="185">
        <f>VLOOKUP('620.1'!A88,'620.1'!A88:N321,14,FALSE)</f>
        <v>349214.37262207625</v>
      </c>
    </row>
    <row r="203" spans="1:4" ht="54" thickTop="1" thickBot="1">
      <c r="A203" s="143" t="s">
        <v>1182</v>
      </c>
      <c r="B203" s="144" t="s">
        <v>1962</v>
      </c>
      <c r="C203" s="139" t="s">
        <v>144</v>
      </c>
      <c r="D203" s="185">
        <f>VLOOKUP('620.2'!A88,'620.2'!A88:N322,14,FALSE)</f>
        <v>349214.37262207625</v>
      </c>
    </row>
    <row r="204" spans="1:4" ht="54" thickTop="1" thickBot="1">
      <c r="A204" s="143" t="s">
        <v>1183</v>
      </c>
      <c r="B204" s="144" t="s">
        <v>1833</v>
      </c>
      <c r="C204" s="139" t="s">
        <v>1929</v>
      </c>
      <c r="D204" s="185">
        <f>VLOOKUP('620.3'!A93,'620.3'!A93:N323,14,FALSE)</f>
        <v>74682123.658607274</v>
      </c>
    </row>
    <row r="205" spans="1:4" ht="54" thickTop="1" thickBot="1">
      <c r="A205" s="143" t="s">
        <v>1734</v>
      </c>
      <c r="B205" s="144" t="s">
        <v>1834</v>
      </c>
      <c r="C205" s="139" t="s">
        <v>144</v>
      </c>
      <c r="D205" s="185">
        <f>VLOOKUP('621.1.1'!A95,'621.1.1'!A95:N325,14,FALSE)</f>
        <v>2416823.694257332</v>
      </c>
    </row>
    <row r="206" spans="1:4" ht="54" thickTop="1" thickBot="1">
      <c r="A206" s="143" t="s">
        <v>1736</v>
      </c>
      <c r="B206" s="144" t="s">
        <v>1835</v>
      </c>
      <c r="C206" s="139" t="s">
        <v>144</v>
      </c>
      <c r="D206" s="185">
        <f>VLOOKUP('621.1.2'!A99,'621.1.2'!A99:N326,14,FALSE)</f>
        <v>3987593.6091939122</v>
      </c>
    </row>
    <row r="207" spans="1:4" ht="54" thickTop="1" thickBot="1">
      <c r="A207" s="143" t="s">
        <v>1184</v>
      </c>
      <c r="B207" s="144" t="s">
        <v>1836</v>
      </c>
      <c r="C207" s="139" t="s">
        <v>388</v>
      </c>
      <c r="D207" s="185">
        <f>VLOOKUP('621.2'!A89,'621.2'!A89:N326,14,FALSE)</f>
        <v>2711335.0611082753</v>
      </c>
    </row>
    <row r="208" spans="1:4" ht="54" thickTop="1" thickBot="1">
      <c r="A208" s="143" t="s">
        <v>1185</v>
      </c>
      <c r="B208" s="144" t="s">
        <v>1837</v>
      </c>
      <c r="C208" s="139" t="s">
        <v>144</v>
      </c>
      <c r="D208" s="185">
        <f>VLOOKUP('621.3'!A93,'621.3'!A93:N327,14,FALSE)</f>
        <v>82801882.630235985</v>
      </c>
    </row>
    <row r="209" spans="1:4" ht="54" thickTop="1" thickBot="1">
      <c r="A209" s="143" t="s">
        <v>1186</v>
      </c>
      <c r="B209" s="144" t="s">
        <v>1838</v>
      </c>
      <c r="C209" s="139" t="s">
        <v>388</v>
      </c>
      <c r="D209" s="185">
        <f>VLOOKUP('621.4'!A93,'621.4'!A93:N328,14,FALSE)</f>
        <v>74029872.630235985</v>
      </c>
    </row>
    <row r="210" spans="1:4" ht="54" thickTop="1" thickBot="1">
      <c r="A210" s="143" t="s">
        <v>1187</v>
      </c>
      <c r="B210" s="144" t="s">
        <v>1839</v>
      </c>
      <c r="C210" s="139" t="s">
        <v>144</v>
      </c>
      <c r="D210" s="185">
        <f>VLOOKUP('621.5'!A89,'621.5'!A89:N329,14,FALSE)</f>
        <v>4729076.8699349174</v>
      </c>
    </row>
    <row r="211" spans="1:4" ht="54" thickTop="1" thickBot="1">
      <c r="A211" s="143" t="s">
        <v>1740</v>
      </c>
      <c r="B211" s="144" t="s">
        <v>1840</v>
      </c>
      <c r="C211" s="139" t="s">
        <v>144</v>
      </c>
      <c r="D211" s="185">
        <f>VLOOKUP('621.5.1'!A89,'621.5.1'!A89:N330,14,FALSE)</f>
        <v>643907.17538773688</v>
      </c>
    </row>
    <row r="212" spans="1:4" ht="54" thickTop="1" thickBot="1">
      <c r="A212" s="143" t="s">
        <v>1188</v>
      </c>
      <c r="B212" s="144" t="s">
        <v>1841</v>
      </c>
      <c r="C212" s="139" t="s">
        <v>1929</v>
      </c>
      <c r="D212" s="185">
        <f>VLOOKUP('621.6'!A98,'621.6'!A98:N331,14,FALSE)</f>
        <v>84073674.329830498</v>
      </c>
    </row>
    <row r="213" spans="1:4" ht="54" thickTop="1" thickBot="1">
      <c r="A213" s="143" t="s">
        <v>1815</v>
      </c>
      <c r="B213" s="144" t="s">
        <v>1842</v>
      </c>
      <c r="C213" s="139" t="s">
        <v>1929</v>
      </c>
      <c r="D213" s="185">
        <f>VLOOKUP('621.7'!A89,'621.7'!A89:N332,14,FALSE)</f>
        <v>2705700.9271673346</v>
      </c>
    </row>
    <row r="214" spans="1:4" ht="54" thickTop="1" thickBot="1">
      <c r="A214" s="143" t="s">
        <v>1189</v>
      </c>
      <c r="B214" s="144" t="s">
        <v>2100</v>
      </c>
      <c r="C214" s="139" t="s">
        <v>233</v>
      </c>
      <c r="D214" s="185">
        <f>VLOOKUP('622.1'!A89,'622.1'!A89:N333,14,FALSE)</f>
        <v>132114.28146529518</v>
      </c>
    </row>
    <row r="215" spans="1:4" ht="54" thickTop="1" thickBot="1">
      <c r="A215" s="143" t="s">
        <v>1190</v>
      </c>
      <c r="B215" s="144" t="s">
        <v>1843</v>
      </c>
      <c r="C215" s="139" t="s">
        <v>233</v>
      </c>
      <c r="D215" s="185">
        <f>VLOOKUP('622.2'!A89,'622.2'!A89:N335,14,FALSE)</f>
        <v>486174.90176931431</v>
      </c>
    </row>
    <row r="216" spans="1:4" ht="54" thickTop="1" thickBot="1">
      <c r="A216" s="143" t="s">
        <v>1191</v>
      </c>
      <c r="B216" s="144" t="s">
        <v>1844</v>
      </c>
      <c r="C216" s="139" t="s">
        <v>233</v>
      </c>
      <c r="D216" s="185">
        <f>VLOOKUP('622.3'!A89,'622.3'!A89:N336,14,FALSE)</f>
        <v>854135.76954400667</v>
      </c>
    </row>
    <row r="217" spans="1:4" ht="54" thickTop="1" thickBot="1">
      <c r="A217" s="143" t="s">
        <v>1192</v>
      </c>
      <c r="B217" s="144" t="s">
        <v>1845</v>
      </c>
      <c r="C217" s="139" t="s">
        <v>233</v>
      </c>
      <c r="D217" s="185">
        <f>VLOOKUP('622.4'!A89,'622.4'!A89:N337,14,FALSE)</f>
        <v>843053.23048878263</v>
      </c>
    </row>
    <row r="218" spans="1:4" ht="54" thickTop="1" thickBot="1">
      <c r="A218" s="143" t="s">
        <v>1193</v>
      </c>
      <c r="B218" s="144" t="s">
        <v>1846</v>
      </c>
      <c r="C218" s="139" t="s">
        <v>144</v>
      </c>
      <c r="D218" s="185">
        <f>VLOOKUP('622.5'!A89,'622.5'!A89:N338,14,FALSE)</f>
        <v>91998.17152160345</v>
      </c>
    </row>
    <row r="219" spans="1:4" ht="54" thickTop="1" thickBot="1">
      <c r="A219" s="143" t="s">
        <v>1194</v>
      </c>
      <c r="B219" s="144" t="s">
        <v>1847</v>
      </c>
      <c r="C219" s="139" t="s">
        <v>144</v>
      </c>
      <c r="D219" s="185">
        <f>VLOOKUP('623.1'!A103,'623.1'!A103:N339,14,FALSE)</f>
        <v>581569.45869777689</v>
      </c>
    </row>
    <row r="220" spans="1:4" ht="54" thickTop="1" thickBot="1">
      <c r="A220" s="143" t="s">
        <v>1195</v>
      </c>
      <c r="B220" s="144" t="s">
        <v>1303</v>
      </c>
      <c r="C220" s="139" t="s">
        <v>2101</v>
      </c>
      <c r="D220" s="185">
        <f>VLOOKUP('623.2'!A89,'623.2'!A89:N340,14,FALSE)</f>
        <v>9481199.930726774</v>
      </c>
    </row>
    <row r="221" spans="1:4" ht="54" thickTop="1" thickBot="1">
      <c r="A221" s="143" t="s">
        <v>1196</v>
      </c>
      <c r="B221" s="144" t="s">
        <v>2220</v>
      </c>
      <c r="C221" s="139" t="s">
        <v>388</v>
      </c>
      <c r="D221" s="185">
        <f>VLOOKUP('630.1'!A89,'630.1'!A89:N341,14,FALSE)</f>
        <v>1303380.15437685</v>
      </c>
    </row>
    <row r="222" spans="1:4" ht="54" thickTop="1" thickBot="1">
      <c r="A222" s="143" t="s">
        <v>1197</v>
      </c>
      <c r="B222" s="144" t="s">
        <v>2221</v>
      </c>
      <c r="C222" s="139" t="s">
        <v>388</v>
      </c>
      <c r="D222" s="185">
        <f>VLOOKUP('630.2'!A89,'630.2'!A89:N342,14,FALSE)</f>
        <v>1264564.2773937189</v>
      </c>
    </row>
    <row r="223" spans="1:4" ht="54" thickTop="1" thickBot="1">
      <c r="A223" s="143" t="s">
        <v>1198</v>
      </c>
      <c r="B223" s="144" t="s">
        <v>2222</v>
      </c>
      <c r="C223" s="139" t="s">
        <v>388</v>
      </c>
      <c r="D223" s="185">
        <f>VLOOKUP('630.3'!A89,'630.3'!A89:N343,14,FALSE)</f>
        <v>832692.15641024709</v>
      </c>
    </row>
    <row r="224" spans="1:4" ht="54" thickTop="1" thickBot="1">
      <c r="A224" s="143" t="s">
        <v>1199</v>
      </c>
      <c r="B224" s="144" t="s">
        <v>2223</v>
      </c>
      <c r="C224" s="139" t="s">
        <v>388</v>
      </c>
      <c r="D224" s="185">
        <f>VLOOKUP('630.4'!A89,'630.4'!A89:N344,14,FALSE)</f>
        <v>695505.62323944317</v>
      </c>
    </row>
    <row r="225" spans="1:4" ht="54" thickTop="1" thickBot="1">
      <c r="A225" s="143" t="s">
        <v>1200</v>
      </c>
      <c r="B225" s="144" t="s">
        <v>2224</v>
      </c>
      <c r="C225" s="139" t="s">
        <v>388</v>
      </c>
      <c r="D225" s="185">
        <f>VLOOKUP('630.5'!A93,'630.5'!A93:N345,14,FALSE)</f>
        <v>420667.72388290806</v>
      </c>
    </row>
    <row r="226" spans="1:4" ht="54" thickTop="1" thickBot="1">
      <c r="A226" s="143" t="s">
        <v>1201</v>
      </c>
      <c r="B226" s="144" t="s">
        <v>2225</v>
      </c>
      <c r="C226" s="139" t="s">
        <v>388</v>
      </c>
      <c r="D226" s="185">
        <f>VLOOKUP('630.6'!A93,'630.6'!A89:N346,14,FALSE)</f>
        <v>351145.43988290813</v>
      </c>
    </row>
    <row r="227" spans="1:4" ht="54" thickTop="1" thickBot="1">
      <c r="A227" s="143" t="s">
        <v>1202</v>
      </c>
      <c r="B227" s="144" t="s">
        <v>2226</v>
      </c>
      <c r="C227" s="139" t="s">
        <v>388</v>
      </c>
      <c r="D227" s="185">
        <f>VLOOKUP('630.7'!A93,'630.7'!A90:N347,14,FALSE)</f>
        <v>261250.94770632649</v>
      </c>
    </row>
    <row r="228" spans="1:4" ht="54" thickTop="1" thickBot="1">
      <c r="A228" s="143" t="s">
        <v>1203</v>
      </c>
      <c r="B228" s="144" t="s">
        <v>1848</v>
      </c>
      <c r="C228" s="139" t="s">
        <v>144</v>
      </c>
      <c r="D228" s="185">
        <f>VLOOKUP('632.1'!A90,'632.1'!A90:N349,14,FALSE)</f>
        <v>400595.7465849038</v>
      </c>
    </row>
    <row r="229" spans="1:4" ht="54" thickTop="1" thickBot="1">
      <c r="A229" s="143" t="s">
        <v>1743</v>
      </c>
      <c r="B229" s="144" t="s">
        <v>1849</v>
      </c>
      <c r="C229" s="139" t="s">
        <v>144</v>
      </c>
      <c r="D229" s="185">
        <f>VLOOKUP('632.2'!A90,'632.2'!A90:N350,14,FALSE)</f>
        <v>412055.55052348319</v>
      </c>
    </row>
    <row r="230" spans="1:4" ht="54" thickTop="1" thickBot="1">
      <c r="A230" s="143" t="s">
        <v>1746</v>
      </c>
      <c r="B230" s="144" t="s">
        <v>1850</v>
      </c>
      <c r="C230" s="139" t="s">
        <v>377</v>
      </c>
      <c r="D230" s="185">
        <f>VLOOKUP('640.1'!A90,'640.1'!A90:N351,14,FALSE)</f>
        <v>6070.4339448826613</v>
      </c>
    </row>
    <row r="231" spans="1:4" ht="54" thickTop="1" thickBot="1">
      <c r="A231" s="143" t="s">
        <v>1747</v>
      </c>
      <c r="B231" s="144" t="s">
        <v>1851</v>
      </c>
      <c r="C231" s="139" t="s">
        <v>377</v>
      </c>
      <c r="D231" s="185">
        <f>VLOOKUP('640.2'!A90,'640.2'!A90:N352,14,FALSE)</f>
        <v>9833.5205448826637</v>
      </c>
    </row>
    <row r="232" spans="1:4" ht="54" thickTop="1" thickBot="1">
      <c r="A232" s="143" t="s">
        <v>1204</v>
      </c>
      <c r="B232" s="144" t="s">
        <v>1852</v>
      </c>
      <c r="C232" s="139" t="s">
        <v>1748</v>
      </c>
      <c r="D232" s="185">
        <f>VLOOKUP('641.1'!A90,'641.1'!A90:N353,14,FALSE)</f>
        <v>3129.7573705970171</v>
      </c>
    </row>
    <row r="233" spans="1:4" ht="54" thickTop="1" thickBot="1">
      <c r="A233" s="143" t="s">
        <v>1205</v>
      </c>
      <c r="B233" s="144" t="s">
        <v>1852</v>
      </c>
      <c r="C233" s="139" t="s">
        <v>377</v>
      </c>
      <c r="D233" s="185">
        <f>VLOOKUP('641.2'!A90,'641.2'!A90:N354,14,FALSE)</f>
        <v>53626.121043552237</v>
      </c>
    </row>
    <row r="234" spans="1:4" ht="54" thickTop="1" thickBot="1">
      <c r="A234" s="143" t="s">
        <v>1206</v>
      </c>
      <c r="B234" s="144" t="s">
        <v>1853</v>
      </c>
      <c r="C234" s="139" t="s">
        <v>1929</v>
      </c>
      <c r="D234" s="185">
        <f>VLOOKUP('642.1'!A90,'642.1'!A90:N355,14,FALSE)</f>
        <v>605698.35126361274</v>
      </c>
    </row>
    <row r="235" spans="1:4" ht="54" thickTop="1" thickBot="1">
      <c r="A235" s="143" t="s">
        <v>1207</v>
      </c>
      <c r="B235" s="144" t="s">
        <v>1854</v>
      </c>
      <c r="C235" s="139" t="s">
        <v>144</v>
      </c>
      <c r="D235" s="185">
        <f>VLOOKUP('642.2'!A90,'642.2'!A90:N356,14,FALSE)</f>
        <v>47720.596702126531</v>
      </c>
    </row>
    <row r="236" spans="1:4" ht="54" thickTop="1" thickBot="1">
      <c r="A236" s="143" t="s">
        <v>1208</v>
      </c>
      <c r="B236" s="144" t="s">
        <v>1855</v>
      </c>
      <c r="C236" s="139" t="s">
        <v>377</v>
      </c>
      <c r="D236" s="185">
        <f>VLOOKUP('650.1'!A95,'650.1'!A95:N358,14,FALSE)</f>
        <v>13324.661364594484</v>
      </c>
    </row>
    <row r="237" spans="1:4" ht="54" thickTop="1" thickBot="1">
      <c r="A237" s="143" t="s">
        <v>1209</v>
      </c>
      <c r="B237" s="144" t="s">
        <v>2233</v>
      </c>
      <c r="C237" s="139" t="s">
        <v>377</v>
      </c>
      <c r="D237" s="185">
        <f>VLOOKUP('650.2'!A93,'650.2'!A93:N359,14,FALSE)</f>
        <v>11366.508397283833</v>
      </c>
    </row>
    <row r="238" spans="1:4" ht="54" thickTop="1" thickBot="1">
      <c r="A238" s="143" t="s">
        <v>1210</v>
      </c>
      <c r="B238" s="144" t="s">
        <v>1856</v>
      </c>
      <c r="C238" s="139" t="s">
        <v>377</v>
      </c>
      <c r="D238" s="210">
        <f>VLOOKUP('650.3'!A90,'650.3'!A90:N360,14,FALSE)</f>
        <v>65</v>
      </c>
    </row>
    <row r="239" spans="1:4" ht="54" thickTop="1" thickBot="1">
      <c r="A239" s="143" t="s">
        <v>1211</v>
      </c>
      <c r="B239" s="144" t="s">
        <v>2237</v>
      </c>
      <c r="C239" s="139" t="s">
        <v>377</v>
      </c>
      <c r="D239" s="185">
        <f>VLOOKUP('650.4'!A93,'650.4'!A93:N361,14,FALSE)</f>
        <v>4470.7589267560579</v>
      </c>
    </row>
    <row r="240" spans="1:4" ht="55.2" thickTop="1" thickBot="1">
      <c r="A240" s="143" t="s">
        <v>1212</v>
      </c>
      <c r="B240" s="144" t="s">
        <v>1857</v>
      </c>
      <c r="C240" s="139" t="s">
        <v>233</v>
      </c>
      <c r="D240" s="185">
        <f>VLOOKUP('660.1'!A87,'660.1'!A87:N362,14,FALSE)</f>
        <v>385330.20010825613</v>
      </c>
    </row>
    <row r="241" spans="1:4" ht="73.2" thickTop="1" thickBot="1">
      <c r="A241" s="143" t="s">
        <v>1213</v>
      </c>
      <c r="B241" s="144" t="s">
        <v>1964</v>
      </c>
      <c r="C241" s="139" t="s">
        <v>144</v>
      </c>
      <c r="D241" s="185">
        <f>VLOOKUP('660.2'!A87,'660.2'!A87:N363,14,FALSE)</f>
        <v>441498.85469092795</v>
      </c>
    </row>
    <row r="242" spans="1:4" ht="54" thickTop="1" thickBot="1">
      <c r="A242" s="143" t="s">
        <v>1761</v>
      </c>
      <c r="B242" s="144" t="s">
        <v>1858</v>
      </c>
      <c r="C242" s="139" t="s">
        <v>144</v>
      </c>
      <c r="D242" s="185">
        <f>VLOOKUP('661.1'!A87,'661.1'!A87:N364,14,FALSE)</f>
        <v>695595.36515843077</v>
      </c>
    </row>
    <row r="243" spans="1:4" ht="54" thickTop="1" thickBot="1">
      <c r="A243" s="143" t="s">
        <v>1214</v>
      </c>
      <c r="B243" s="144" t="s">
        <v>1859</v>
      </c>
      <c r="C243" s="139" t="s">
        <v>144</v>
      </c>
      <c r="D243" s="185">
        <f>VLOOKUP('662.1'!A87,'662.1'!A87:N365,14,FALSE)</f>
        <v>487986.83531132824</v>
      </c>
    </row>
    <row r="244" spans="1:4" ht="54" thickTop="1" thickBot="1">
      <c r="A244" s="143" t="s">
        <v>1215</v>
      </c>
      <c r="B244" s="144" t="s">
        <v>1860</v>
      </c>
      <c r="C244" s="139" t="s">
        <v>144</v>
      </c>
      <c r="D244" s="185">
        <f>VLOOKUP('662.2'!A87,'662.2'!A87:N366,14,FALSE)</f>
        <v>475818.83531132824</v>
      </c>
    </row>
    <row r="245" spans="1:4" ht="54" thickTop="1" thickBot="1">
      <c r="A245" s="143" t="s">
        <v>1762</v>
      </c>
      <c r="B245" s="144" t="s">
        <v>1861</v>
      </c>
      <c r="C245" s="139" t="s">
        <v>144</v>
      </c>
      <c r="D245" s="185">
        <f>VLOOKUP('663.1'!A87,'663.1'!A87:N367,14,FALSE)</f>
        <v>3485.3367553163248</v>
      </c>
    </row>
    <row r="246" spans="1:4" ht="54" thickTop="1" thickBot="1">
      <c r="A246" s="143" t="s">
        <v>1216</v>
      </c>
      <c r="B246" s="144" t="s">
        <v>1862</v>
      </c>
      <c r="C246" s="139" t="s">
        <v>388</v>
      </c>
      <c r="D246" s="185">
        <f>VLOOKUP('670.1'!A87,'670.1'!A87:N368,14,FALSE)</f>
        <v>281327.90932974487</v>
      </c>
    </row>
    <row r="247" spans="1:4" ht="54" thickTop="1" thickBot="1">
      <c r="A247" s="143" t="s">
        <v>1217</v>
      </c>
      <c r="B247" s="144" t="s">
        <v>1863</v>
      </c>
      <c r="C247" s="139" t="s">
        <v>388</v>
      </c>
      <c r="D247" s="185">
        <f>VLOOKUP('670.2'!A87,'670.2'!A87:N369,14,FALSE)</f>
        <v>281327.90932974487</v>
      </c>
    </row>
    <row r="248" spans="1:4" ht="54" thickTop="1" thickBot="1">
      <c r="A248" s="143" t="s">
        <v>1764</v>
      </c>
      <c r="B248" s="144" t="s">
        <v>1864</v>
      </c>
      <c r="C248" s="139" t="s">
        <v>388</v>
      </c>
      <c r="D248" s="185">
        <f>VLOOKUP('670.3'!A87,'670.3'!A87:N370,14,FALSE)</f>
        <v>293580.14932974486</v>
      </c>
    </row>
    <row r="249" spans="1:4" ht="54" thickTop="1" thickBot="1">
      <c r="A249" s="143" t="s">
        <v>1765</v>
      </c>
      <c r="B249" s="144" t="s">
        <v>1865</v>
      </c>
      <c r="C249" s="139" t="s">
        <v>388</v>
      </c>
      <c r="D249" s="185">
        <f>VLOOKUP('670.4'!A87,'670.4'!A87:N371,14,FALSE)</f>
        <v>293580.14932974486</v>
      </c>
    </row>
    <row r="250" spans="1:4" ht="54" thickTop="1" thickBot="1">
      <c r="A250" s="143" t="s">
        <v>1766</v>
      </c>
      <c r="B250" s="144" t="s">
        <v>1866</v>
      </c>
      <c r="C250" s="139" t="s">
        <v>388</v>
      </c>
      <c r="D250" s="185">
        <f>VLOOKUP('670.5'!A89,'670.5'!A89:N372,14,FALSE)</f>
        <v>297241.63148290809</v>
      </c>
    </row>
    <row r="251" spans="1:4" ht="54" thickTop="1" thickBot="1">
      <c r="A251" s="143" t="s">
        <v>1218</v>
      </c>
      <c r="B251" s="144" t="s">
        <v>1867</v>
      </c>
      <c r="C251" s="139" t="s">
        <v>388</v>
      </c>
      <c r="D251" s="185">
        <f>VLOOKUP('671.1'!A89,'671.1'!A89:N373,14,FALSE)</f>
        <v>578878.1347782209</v>
      </c>
    </row>
    <row r="252" spans="1:4" ht="54" thickTop="1" thickBot="1">
      <c r="A252" s="143" t="s">
        <v>1219</v>
      </c>
      <c r="B252" s="144" t="s">
        <v>1868</v>
      </c>
      <c r="C252" s="139" t="s">
        <v>144</v>
      </c>
      <c r="D252" s="185">
        <f>VLOOKUP('671.2'!A89,'671.2'!A89:N374,14,FALSE)</f>
        <v>73128.005162009373</v>
      </c>
    </row>
    <row r="253" spans="1:4" ht="54" thickTop="1" thickBot="1">
      <c r="A253" s="143" t="s">
        <v>1767</v>
      </c>
      <c r="B253" s="144" t="s">
        <v>1869</v>
      </c>
      <c r="C253" s="139" t="s">
        <v>388</v>
      </c>
      <c r="D253" s="185">
        <f>VLOOKUP('671.3'!A87,'671.3'!A87:N375,14,FALSE)</f>
        <v>623388.98179948621</v>
      </c>
    </row>
    <row r="254" spans="1:4" ht="54" thickTop="1" thickBot="1">
      <c r="A254" s="143" t="s">
        <v>1768</v>
      </c>
      <c r="B254" s="144" t="s">
        <v>1870</v>
      </c>
      <c r="C254" s="139" t="s">
        <v>144</v>
      </c>
      <c r="D254" s="185">
        <f>VLOOKUP('671.4'!A87,'671.4'!A87:N376,14,FALSE)</f>
        <v>76765.978296760382</v>
      </c>
    </row>
    <row r="255" spans="1:4" ht="54" thickTop="1" thickBot="1">
      <c r="A255" s="143" t="s">
        <v>1220</v>
      </c>
      <c r="B255" s="144" t="s">
        <v>1871</v>
      </c>
      <c r="C255" s="139" t="s">
        <v>144</v>
      </c>
      <c r="D255" s="185">
        <f>VLOOKUP('672.1'!A87,'672.1'!A87:N377,14,FALSE)</f>
        <v>43707.362974127129</v>
      </c>
    </row>
    <row r="256" spans="1:4" ht="54" thickTop="1" thickBot="1">
      <c r="A256" s="143" t="s">
        <v>1769</v>
      </c>
      <c r="B256" s="144" t="s">
        <v>1872</v>
      </c>
      <c r="C256" s="139" t="s">
        <v>144</v>
      </c>
      <c r="D256" s="185">
        <f>VLOOKUP('672.2'!A87,'672.2'!A87:N378,14,FALSE)</f>
        <v>74983.846269502043</v>
      </c>
    </row>
    <row r="257" spans="1:4" ht="54" thickTop="1" thickBot="1">
      <c r="A257" s="143" t="s">
        <v>1770</v>
      </c>
      <c r="B257" s="144" t="s">
        <v>1873</v>
      </c>
      <c r="C257" s="139" t="s">
        <v>144</v>
      </c>
      <c r="D257" s="185">
        <f>VLOOKUP('672.3'!A87,'672.3'!A87:N379,14,FALSE)</f>
        <v>45510.699125190396</v>
      </c>
    </row>
    <row r="258" spans="1:4" ht="54" thickTop="1" thickBot="1">
      <c r="A258" s="143" t="s">
        <v>1771</v>
      </c>
      <c r="B258" s="144" t="s">
        <v>1874</v>
      </c>
      <c r="C258" s="139" t="s">
        <v>144</v>
      </c>
      <c r="D258" s="185">
        <f>VLOOKUP('672.4'!A87,'672.3'!A87:N380,14,FALSE)</f>
        <v>45510.699125190396</v>
      </c>
    </row>
    <row r="259" spans="1:4" ht="54" thickTop="1" thickBot="1">
      <c r="A259" s="143" t="s">
        <v>1816</v>
      </c>
      <c r="B259" s="144" t="s">
        <v>1875</v>
      </c>
      <c r="C259" s="139" t="s">
        <v>233</v>
      </c>
      <c r="D259" s="185">
        <f>VLOOKUP('673.1.1'!A87,'673.1.1'!A87:N381,14,FALSE)</f>
        <v>9262.419459219389</v>
      </c>
    </row>
    <row r="260" spans="1:4" ht="54" thickTop="1" thickBot="1">
      <c r="A260" s="143" t="s">
        <v>1817</v>
      </c>
      <c r="B260" s="144" t="s">
        <v>2152</v>
      </c>
      <c r="C260" s="139" t="s">
        <v>233</v>
      </c>
      <c r="D260" s="185">
        <f>VLOOKUP('673.1.2'!A87,'673.1.2'!A87:N382,14,FALSE)</f>
        <v>9625.6394592193901</v>
      </c>
    </row>
    <row r="261" spans="1:4" ht="54" thickTop="1" thickBot="1">
      <c r="A261" s="143" t="s">
        <v>1221</v>
      </c>
      <c r="B261" s="144" t="s">
        <v>1876</v>
      </c>
      <c r="C261" s="139" t="s">
        <v>388</v>
      </c>
      <c r="D261" s="185">
        <f>VLOOKUP('673.2'!A87,'673.2'!A87:N383,14,FALSE)</f>
        <v>86728.808212759206</v>
      </c>
    </row>
    <row r="262" spans="1:4" ht="54" thickTop="1" thickBot="1">
      <c r="A262" s="143" t="s">
        <v>1222</v>
      </c>
      <c r="B262" s="144" t="s">
        <v>1877</v>
      </c>
      <c r="C262" s="139" t="s">
        <v>388</v>
      </c>
      <c r="D262" s="185">
        <f>VLOOKUP('673.3'!A89,'673.3'!A89:N384,14,FALSE)</f>
        <v>88704.785765506269</v>
      </c>
    </row>
    <row r="263" spans="1:4" ht="54" thickTop="1" thickBot="1">
      <c r="A263" s="143" t="s">
        <v>1223</v>
      </c>
      <c r="B263" s="144" t="s">
        <v>2102</v>
      </c>
      <c r="C263" s="139" t="s">
        <v>144</v>
      </c>
      <c r="D263" s="185">
        <f>VLOOKUP('674.1'!A89,'674.1'!A89:N385,14,FALSE)</f>
        <v>133336.49267803377</v>
      </c>
    </row>
    <row r="264" spans="1:4" ht="54" thickTop="1" thickBot="1">
      <c r="A264" s="143" t="s">
        <v>1224</v>
      </c>
      <c r="B264" s="144" t="s">
        <v>1878</v>
      </c>
      <c r="C264" s="139" t="s">
        <v>144</v>
      </c>
      <c r="D264" s="185">
        <f>VLOOKUP('674.2'!A89,'674.2'!A89:N386,14,FALSE)</f>
        <v>242257.17645461537</v>
      </c>
    </row>
    <row r="265" spans="1:4" ht="54" thickTop="1" thickBot="1">
      <c r="A265" s="143" t="s">
        <v>1225</v>
      </c>
      <c r="B265" s="144" t="s">
        <v>1879</v>
      </c>
      <c r="C265" s="139" t="s">
        <v>233</v>
      </c>
      <c r="D265" s="185">
        <f>VLOOKUP('680.1'!A87,'680.1'!A87:N387,14,FALSE)</f>
        <v>185119.8248962349</v>
      </c>
    </row>
    <row r="266" spans="1:4" ht="54" thickTop="1" thickBot="1">
      <c r="A266" s="143" t="s">
        <v>1226</v>
      </c>
      <c r="B266" s="144" t="s">
        <v>1880</v>
      </c>
      <c r="C266" s="139" t="s">
        <v>144</v>
      </c>
      <c r="D266" s="185">
        <f>VLOOKUP('680.2'!A87,'680.2'!A87:N388,14,FALSE)</f>
        <v>24544.926392307236</v>
      </c>
    </row>
    <row r="267" spans="1:4" ht="54" thickTop="1" thickBot="1">
      <c r="A267" s="143" t="s">
        <v>1227</v>
      </c>
      <c r="B267" s="144" t="s">
        <v>1881</v>
      </c>
      <c r="C267" s="139" t="s">
        <v>388</v>
      </c>
      <c r="D267" s="185">
        <f>VLOOKUP('680.3'!A89,'680.3'!A89:N389,14,FALSE)</f>
        <v>73621.742485596333</v>
      </c>
    </row>
    <row r="268" spans="1:4" ht="54" thickTop="1" thickBot="1">
      <c r="A268" s="143" t="s">
        <v>1228</v>
      </c>
      <c r="B268" s="144" t="s">
        <v>1882</v>
      </c>
      <c r="C268" s="139" t="s">
        <v>388</v>
      </c>
      <c r="D268" s="185">
        <f>VLOOKUP('681.1'!A89,'681.1'!A89:N390,14,FALSE)</f>
        <v>183778.75053189794</v>
      </c>
    </row>
    <row r="269" spans="1:4" ht="54" thickTop="1" thickBot="1">
      <c r="A269" s="143" t="s">
        <v>1776</v>
      </c>
      <c r="B269" s="144" t="s">
        <v>1883</v>
      </c>
      <c r="C269" s="139" t="s">
        <v>388</v>
      </c>
      <c r="D269" s="185">
        <f>VLOOKUP('681.2'!A89,'681.2'!A89:N391,14,FALSE)</f>
        <v>183778.75053189794</v>
      </c>
    </row>
    <row r="270" spans="1:4" ht="54" thickTop="1" thickBot="1">
      <c r="A270" s="143" t="s">
        <v>1777</v>
      </c>
      <c r="B270" s="144" t="s">
        <v>1884</v>
      </c>
      <c r="C270" s="139" t="s">
        <v>388</v>
      </c>
      <c r="D270" s="185">
        <f>VLOOKUP('681.3'!A89,'681.3'!A89:N392,14,FALSE)</f>
        <v>196030.99053189799</v>
      </c>
    </row>
    <row r="271" spans="1:4" ht="54" thickTop="1" thickBot="1">
      <c r="A271" s="143" t="s">
        <v>1778</v>
      </c>
      <c r="B271" s="144" t="s">
        <v>1885</v>
      </c>
      <c r="C271" s="139" t="s">
        <v>388</v>
      </c>
      <c r="D271" s="185">
        <f>VLOOKUP('681.4'!A89,'681.4'!A89:N393,14,FALSE)</f>
        <v>196030.99053189799</v>
      </c>
    </row>
    <row r="272" spans="1:4" ht="54" thickTop="1" thickBot="1">
      <c r="A272" s="143" t="s">
        <v>1229</v>
      </c>
      <c r="B272" s="144" t="s">
        <v>1886</v>
      </c>
      <c r="C272" s="139" t="s">
        <v>388</v>
      </c>
      <c r="D272" s="185">
        <f>VLOOKUP('682.1'!A89,'682.1'!A89:N394,14,FALSE)</f>
        <v>240733.44053189794</v>
      </c>
    </row>
    <row r="273" spans="1:4" ht="54" thickTop="1" thickBot="1">
      <c r="A273" s="143" t="s">
        <v>1779</v>
      </c>
      <c r="B273" s="144" t="s">
        <v>1887</v>
      </c>
      <c r="C273" s="139" t="s">
        <v>388</v>
      </c>
      <c r="D273" s="185">
        <f>VLOOKUP('682.2'!A89,'682.2'!A89:N395,14,FALSE)</f>
        <v>240733.44053189794</v>
      </c>
    </row>
    <row r="274" spans="1:4" ht="54" thickTop="1" thickBot="1">
      <c r="A274" s="143" t="s">
        <v>1781</v>
      </c>
      <c r="B274" s="144" t="s">
        <v>1888</v>
      </c>
      <c r="C274" s="139" t="s">
        <v>388</v>
      </c>
      <c r="D274" s="185">
        <f>VLOOKUP('682.3'!A89,'682.3'!A89:N396,14,FALSE)</f>
        <v>240733.44053189794</v>
      </c>
    </row>
    <row r="275" spans="1:4" ht="54" thickTop="1" thickBot="1">
      <c r="A275" s="143" t="s">
        <v>1783</v>
      </c>
      <c r="B275" s="144" t="s">
        <v>2103</v>
      </c>
      <c r="C275" s="139" t="s">
        <v>388</v>
      </c>
      <c r="D275" s="185">
        <f>VLOOKUP('682.4'!A89,'682.4'!A89:N397,14,FALSE)</f>
        <v>240733.44053189794</v>
      </c>
    </row>
    <row r="276" spans="1:4" ht="54" thickTop="1" thickBot="1">
      <c r="A276" s="143" t="s">
        <v>1785</v>
      </c>
      <c r="B276" s="144" t="s">
        <v>1889</v>
      </c>
      <c r="C276" s="139" t="s">
        <v>233</v>
      </c>
      <c r="D276" s="185">
        <f>VLOOKUP('683.1'!A89,'683.1'!A89:N398,14,FALSE)</f>
        <v>12893.108876313898</v>
      </c>
    </row>
    <row r="277" spans="1:4" ht="54" thickTop="1" thickBot="1">
      <c r="A277" s="143" t="s">
        <v>1787</v>
      </c>
      <c r="B277" s="144" t="s">
        <v>1890</v>
      </c>
      <c r="C277" s="139" t="s">
        <v>233</v>
      </c>
      <c r="D277" s="185">
        <f>VLOOKUP('683.2'!A89,'683.2'!A89:N399,14,FALSE)</f>
        <v>26700.153938123898</v>
      </c>
    </row>
    <row r="278" spans="1:4" ht="54" thickTop="1" thickBot="1">
      <c r="A278" s="143" t="s">
        <v>1789</v>
      </c>
      <c r="B278" s="144" t="s">
        <v>1891</v>
      </c>
      <c r="C278" s="139" t="s">
        <v>233</v>
      </c>
      <c r="D278" s="185">
        <f>VLOOKUP('683.3'!A89,'683.3'!A89:N400,14,FALSE)</f>
        <v>12893.108876313898</v>
      </c>
    </row>
    <row r="279" spans="1:4" ht="54" thickTop="1" thickBot="1">
      <c r="A279" s="143" t="s">
        <v>1790</v>
      </c>
      <c r="B279" s="144" t="s">
        <v>1892</v>
      </c>
      <c r="C279" s="139" t="s">
        <v>233</v>
      </c>
      <c r="D279" s="185">
        <f>VLOOKUP('683.4'!A89,'683.4'!A89:N401,14,FALSE)</f>
        <v>26700.153938123898</v>
      </c>
    </row>
    <row r="280" spans="1:4" ht="54" thickTop="1" thickBot="1">
      <c r="A280" s="143" t="s">
        <v>1791</v>
      </c>
      <c r="B280" s="144" t="s">
        <v>1893</v>
      </c>
      <c r="C280" s="139" t="s">
        <v>233</v>
      </c>
      <c r="D280" s="185">
        <f>VLOOKUP('683.5'!A87,'683.5'!A87:N402,14,FALSE)</f>
        <v>84869.830946459755</v>
      </c>
    </row>
    <row r="281" spans="1:4" ht="54" thickTop="1" thickBot="1">
      <c r="A281" s="143" t="s">
        <v>2153</v>
      </c>
      <c r="B281" s="144" t="s">
        <v>1894</v>
      </c>
      <c r="C281" s="139" t="s">
        <v>233</v>
      </c>
      <c r="D281" s="185">
        <f>VLOOKUP('690.1.1'!A89,'690.1.1'!A89:N403,14,FALSE)</f>
        <v>12775.85610425306</v>
      </c>
    </row>
    <row r="282" spans="1:4" ht="54" thickTop="1" thickBot="1">
      <c r="A282" s="143" t="s">
        <v>1794</v>
      </c>
      <c r="B282" s="144" t="s">
        <v>1895</v>
      </c>
      <c r="C282" s="139" t="s">
        <v>233</v>
      </c>
      <c r="D282" s="185">
        <f>VLOOKUP('690.1.2'!A89,'690.1.2'!A89:N404,14,FALSE)</f>
        <v>29026.432460806303</v>
      </c>
    </row>
    <row r="283" spans="1:4" ht="54" thickTop="1" thickBot="1">
      <c r="A283" s="143" t="s">
        <v>1230</v>
      </c>
      <c r="B283" s="144" t="s">
        <v>1896</v>
      </c>
      <c r="C283" s="139" t="s">
        <v>144</v>
      </c>
      <c r="D283" s="185">
        <f>VLOOKUP('700.1'!A89,'700.1'!A89:N405,14,FALSE)</f>
        <v>1909.2260423481707</v>
      </c>
    </row>
    <row r="284" spans="1:4" ht="54" thickTop="1" thickBot="1">
      <c r="A284" s="143" t="s">
        <v>1231</v>
      </c>
      <c r="B284" s="144" t="s">
        <v>1897</v>
      </c>
      <c r="C284" s="139" t="s">
        <v>144</v>
      </c>
      <c r="D284" s="185">
        <f>VLOOKUP('700.2'!A89,'700.2'!A89:N406,14,FALSE)</f>
        <v>1991.5884264583788</v>
      </c>
    </row>
    <row r="285" spans="1:4" ht="54" thickTop="1" thickBot="1">
      <c r="A285" s="143" t="s">
        <v>1232</v>
      </c>
      <c r="B285" s="144" t="s">
        <v>1898</v>
      </c>
      <c r="C285" s="139" t="s">
        <v>233</v>
      </c>
      <c r="D285" s="185">
        <f>VLOOKUP('700.3'!A89,'700.3'!A89:N407,14,FALSE)</f>
        <v>39191.533923140683</v>
      </c>
    </row>
    <row r="286" spans="1:4" ht="54" thickTop="1" thickBot="1">
      <c r="A286" s="143" t="s">
        <v>1233</v>
      </c>
      <c r="B286" s="144" t="s">
        <v>1899</v>
      </c>
      <c r="C286" s="139" t="s">
        <v>233</v>
      </c>
      <c r="D286" s="185">
        <f>VLOOKUP('700.4'!A89,'700.4'!A89:N408,14,FALSE)</f>
        <v>47390.035047385551</v>
      </c>
    </row>
    <row r="287" spans="1:4" ht="54" thickTop="1" thickBot="1">
      <c r="A287" s="143" t="s">
        <v>1234</v>
      </c>
      <c r="B287" s="144" t="s">
        <v>1900</v>
      </c>
      <c r="C287" s="139" t="s">
        <v>1929</v>
      </c>
      <c r="D287" s="185">
        <f>VLOOKUP('701.1'!A89,'701.1'!A89:N409,14,FALSE)</f>
        <v>6850.5487854600196</v>
      </c>
    </row>
    <row r="288" spans="1:4" ht="54" thickTop="1" thickBot="1">
      <c r="A288" s="143" t="s">
        <v>1797</v>
      </c>
      <c r="B288" s="144" t="s">
        <v>1901</v>
      </c>
      <c r="C288" s="139" t="s">
        <v>1929</v>
      </c>
      <c r="D288" s="185">
        <f>VLOOKUP('710.1'!A89,'710.1'!A89:N410,14,FALSE)</f>
        <v>561581.21234790143</v>
      </c>
    </row>
    <row r="289" spans="1:4" ht="54" thickTop="1" thickBot="1">
      <c r="A289" s="143" t="s">
        <v>1235</v>
      </c>
      <c r="B289" s="144" t="s">
        <v>1902</v>
      </c>
      <c r="C289" s="139" t="s">
        <v>233</v>
      </c>
      <c r="D289" s="185">
        <f>VLOOKUP('710.2'!A89,'710.2'!A89:N411,14,FALSE)</f>
        <v>596698.11234790145</v>
      </c>
    </row>
    <row r="290" spans="1:4" ht="54" thickTop="1" thickBot="1">
      <c r="A290" s="143" t="s">
        <v>1236</v>
      </c>
      <c r="B290" s="144" t="s">
        <v>1903</v>
      </c>
      <c r="C290" s="139" t="s">
        <v>1929</v>
      </c>
      <c r="D290" s="185">
        <f>VLOOKUP('720.1'!A89,'720.1'!A89:N412,14,FALSE)</f>
        <v>237502.15783100051</v>
      </c>
    </row>
    <row r="291" spans="1:4" ht="54" thickTop="1" thickBot="1">
      <c r="A291" s="143" t="s">
        <v>1237</v>
      </c>
      <c r="B291" s="144" t="s">
        <v>1904</v>
      </c>
      <c r="C291" s="139" t="s">
        <v>144</v>
      </c>
      <c r="D291" s="185">
        <f>VLOOKUP('730.1'!A89,'730.1'!A89:N413,14,FALSE)</f>
        <v>222394.84168733546</v>
      </c>
    </row>
    <row r="292" spans="1:4" ht="54" thickTop="1" thickBot="1">
      <c r="A292" s="143" t="s">
        <v>1238</v>
      </c>
      <c r="B292" s="144" t="s">
        <v>1905</v>
      </c>
      <c r="C292" s="139" t="s">
        <v>1929</v>
      </c>
      <c r="D292" s="185">
        <f>VLOOKUP('730.2'!A89,'730.2'!A89:N414,14,FALSE)</f>
        <v>101970.08269570729</v>
      </c>
    </row>
    <row r="293" spans="1:4" ht="54" thickTop="1" thickBot="1">
      <c r="A293" s="143" t="s">
        <v>1239</v>
      </c>
      <c r="B293" s="144" t="s">
        <v>1906</v>
      </c>
      <c r="C293" s="139" t="s">
        <v>1929</v>
      </c>
      <c r="D293" s="185">
        <f>VLOOKUP('730.3'!A89,'730.3'!A89:N415,14,FALSE)</f>
        <v>93024.223478317886</v>
      </c>
    </row>
    <row r="294" spans="1:4" ht="54" thickTop="1" thickBot="1">
      <c r="A294" s="143" t="s">
        <v>1798</v>
      </c>
      <c r="B294" s="144" t="s">
        <v>1907</v>
      </c>
      <c r="C294" s="139" t="s">
        <v>1929</v>
      </c>
      <c r="D294" s="185">
        <f>VLOOKUP('730.4'!A89,'730.4'!A89:N416,14,FALSE)</f>
        <v>81278.073478317878</v>
      </c>
    </row>
    <row r="295" spans="1:4" ht="54" thickTop="1" thickBot="1">
      <c r="A295" s="143" t="s">
        <v>1240</v>
      </c>
      <c r="B295" s="144" t="s">
        <v>1908</v>
      </c>
      <c r="C295" s="139" t="s">
        <v>144</v>
      </c>
      <c r="D295" s="185">
        <f>VLOOKUP('731.1'!A89,'731.1'!A89:N417,14,FALSE)</f>
        <v>183885.04306926666</v>
      </c>
    </row>
    <row r="296" spans="1:4" ht="54" thickTop="1" thickBot="1">
      <c r="A296" s="143" t="s">
        <v>1241</v>
      </c>
      <c r="B296" s="144" t="s">
        <v>1909</v>
      </c>
      <c r="C296" s="139" t="s">
        <v>2101</v>
      </c>
      <c r="D296" s="185">
        <f>VLOOKUP('740.1'!A89,'740.1'!A89:N418,14,FALSE)</f>
        <v>13957.874863365849</v>
      </c>
    </row>
    <row r="297" spans="1:4" ht="54" thickTop="1" thickBot="1">
      <c r="A297" s="143" t="s">
        <v>1801</v>
      </c>
      <c r="B297" s="144" t="s">
        <v>1910</v>
      </c>
      <c r="C297" s="139" t="s">
        <v>1929</v>
      </c>
      <c r="D297" s="185">
        <f>VLOOKUP('741.1'!A89,'741.1'!A89:N419,14,FALSE)</f>
        <v>74800.282752968546</v>
      </c>
    </row>
    <row r="298" spans="1:4" ht="54" thickTop="1" thickBot="1">
      <c r="A298" s="143" t="s">
        <v>1242</v>
      </c>
      <c r="B298" s="144" t="s">
        <v>1911</v>
      </c>
      <c r="C298" s="139" t="s">
        <v>144</v>
      </c>
      <c r="D298" s="185">
        <f>VLOOKUP('800.1'!A89,'800.1'!A89:N420,14,FALSE)</f>
        <v>8255.1893792629726</v>
      </c>
    </row>
    <row r="299" spans="1:4" ht="54" thickTop="1" thickBot="1">
      <c r="A299" s="143" t="s">
        <v>1243</v>
      </c>
      <c r="B299" s="144" t="s">
        <v>1912</v>
      </c>
      <c r="C299" s="139" t="s">
        <v>144</v>
      </c>
      <c r="D299" s="185">
        <f>VLOOKUP('800.2'!A89,'800.2'!A89:N421,14,FALSE)</f>
        <v>18395.906979262974</v>
      </c>
    </row>
    <row r="300" spans="1:4" ht="54" thickTop="1" thickBot="1">
      <c r="A300" s="143" t="s">
        <v>1244</v>
      </c>
      <c r="B300" s="144" t="s">
        <v>1913</v>
      </c>
      <c r="C300" s="139" t="s">
        <v>144</v>
      </c>
      <c r="D300" s="185">
        <f>VLOOKUP('800.3'!A89,'800.3'!A89:N422,14,FALSE)</f>
        <v>46866.869017051897</v>
      </c>
    </row>
    <row r="301" spans="1:4" ht="54" thickTop="1" thickBot="1">
      <c r="A301" s="143" t="s">
        <v>1245</v>
      </c>
      <c r="B301" s="144" t="s">
        <v>1914</v>
      </c>
      <c r="C301" s="139" t="s">
        <v>144</v>
      </c>
      <c r="D301" s="185">
        <f>VLOOKUP('800.4'!A89,'800.4'!A89:N423,14,FALSE)</f>
        <v>56716.17861705189</v>
      </c>
    </row>
    <row r="302" spans="1:4" ht="54" thickTop="1" thickBot="1">
      <c r="A302" s="143" t="s">
        <v>1802</v>
      </c>
      <c r="B302" s="144" t="s">
        <v>1915</v>
      </c>
      <c r="C302" s="139" t="s">
        <v>1929</v>
      </c>
      <c r="D302" s="185">
        <f>VLOOKUP('802.1'!A89,'802.1'!A89:N424,14,FALSE)</f>
        <v>357612.29120954999</v>
      </c>
    </row>
    <row r="303" spans="1:4" ht="54" thickTop="1" thickBot="1">
      <c r="A303" s="143" t="s">
        <v>1803</v>
      </c>
      <c r="B303" s="144" t="s">
        <v>1965</v>
      </c>
      <c r="C303" s="139" t="s">
        <v>1929</v>
      </c>
      <c r="D303" s="185">
        <f>VLOOKUP('802.2'!A89,'802.2'!A89:N425,14,FALSE)</f>
        <v>71915.449517567497</v>
      </c>
    </row>
    <row r="304" spans="1:4" ht="54" thickTop="1" thickBot="1">
      <c r="A304" s="143" t="s">
        <v>1804</v>
      </c>
      <c r="B304" s="144" t="s">
        <v>1916</v>
      </c>
      <c r="C304" s="139" t="s">
        <v>1929</v>
      </c>
      <c r="D304" s="185">
        <f>VLOOKUP('802.3'!A89,'802.3'!A89:N426,14,FALSE)</f>
        <v>47573.415035993166</v>
      </c>
    </row>
    <row r="305" spans="1:4" ht="54" thickTop="1" thickBot="1">
      <c r="A305" s="143" t="s">
        <v>1805</v>
      </c>
      <c r="B305" s="144" t="s">
        <v>1917</v>
      </c>
      <c r="C305" s="139" t="s">
        <v>1929</v>
      </c>
      <c r="D305" s="185">
        <f>VLOOKUP('802.4'!A89,'802.4'!A89:N427,14,FALSE)</f>
        <v>41211.292387399881</v>
      </c>
    </row>
    <row r="306" spans="1:4" ht="54" thickTop="1" thickBot="1">
      <c r="A306" s="143" t="s">
        <v>1806</v>
      </c>
      <c r="B306" s="144" t="s">
        <v>1918</v>
      </c>
      <c r="C306" s="139" t="s">
        <v>1929</v>
      </c>
      <c r="D306" s="185">
        <f>VLOOKUP('802.5'!A89,'802.5'!A89:N428,14,FALSE)</f>
        <v>251901.35551041478</v>
      </c>
    </row>
    <row r="307" spans="1:4" ht="54" thickTop="1" thickBot="1">
      <c r="A307" s="143" t="s">
        <v>1807</v>
      </c>
      <c r="B307" s="144" t="s">
        <v>1919</v>
      </c>
      <c r="C307" s="139" t="s">
        <v>1929</v>
      </c>
      <c r="D307" s="185">
        <f>VLOOKUP('802.6'!A89,'802.6'!A89:N429,14,FALSE)</f>
        <v>246051.35551041478</v>
      </c>
    </row>
    <row r="308" spans="1:4" ht="54" thickTop="1" thickBot="1">
      <c r="A308" s="143" t="s">
        <v>1808</v>
      </c>
      <c r="B308" s="144" t="s">
        <v>1920</v>
      </c>
      <c r="C308" s="139" t="s">
        <v>1929</v>
      </c>
      <c r="D308" s="185">
        <f>VLOOKUP('802.7'!A89,'802.7'!A89:N430,14,FALSE)</f>
        <v>162817.90991944721</v>
      </c>
    </row>
    <row r="309" spans="1:4" ht="54" thickTop="1" thickBot="1">
      <c r="A309" s="143" t="s">
        <v>1809</v>
      </c>
      <c r="B309" s="144" t="s">
        <v>1921</v>
      </c>
      <c r="C309" s="139" t="s">
        <v>1929</v>
      </c>
      <c r="D309" s="185">
        <f>VLOOKUP('802.8'!A89,'802.8'!A89:N431,14,FALSE)</f>
        <v>140170.58873921045</v>
      </c>
    </row>
    <row r="310" spans="1:4" ht="54" thickTop="1" thickBot="1">
      <c r="A310" s="143" t="s">
        <v>1246</v>
      </c>
      <c r="B310" s="144" t="s">
        <v>1922</v>
      </c>
      <c r="C310" s="139" t="s">
        <v>233</v>
      </c>
      <c r="D310" s="185">
        <f>VLOOKUP('810.1'!A89,'810.1'!A89:N432,14,FALSE)</f>
        <v>18016.305172236149</v>
      </c>
    </row>
    <row r="311" spans="1:4" ht="54" thickTop="1" thickBot="1">
      <c r="A311" s="143" t="s">
        <v>1247</v>
      </c>
      <c r="B311" s="144" t="s">
        <v>1923</v>
      </c>
      <c r="C311" s="139" t="s">
        <v>233</v>
      </c>
      <c r="D311" s="185">
        <f>VLOOKUP('810.2'!A89,'810.2'!A89:N433,14,FALSE)</f>
        <v>9701.3108068944603</v>
      </c>
    </row>
    <row r="312" spans="1:4" ht="54" thickTop="1" thickBot="1">
      <c r="A312" s="143" t="s">
        <v>1248</v>
      </c>
      <c r="B312" s="144" t="s">
        <v>1924</v>
      </c>
      <c r="C312" s="139" t="s">
        <v>233</v>
      </c>
      <c r="D312" s="185">
        <f>VLOOKUP('810.3'!A89,'810.3'!A89:N435,14,FALSE)</f>
        <v>5989.9869742235842</v>
      </c>
    </row>
    <row r="313" spans="1:4" ht="55.2" thickTop="1" thickBot="1">
      <c r="A313" s="143" t="s">
        <v>1810</v>
      </c>
      <c r="B313" s="144" t="s">
        <v>2156</v>
      </c>
      <c r="C313" s="139" t="s">
        <v>233</v>
      </c>
      <c r="D313" s="185">
        <f>VLOOKUP('811.1'!A89,'811.1'!A89:N436,14,FALSE)</f>
        <v>44268.543708152472</v>
      </c>
    </row>
    <row r="314" spans="1:4" ht="55.2" thickTop="1" thickBot="1">
      <c r="A314" s="143" t="s">
        <v>1811</v>
      </c>
      <c r="B314" s="144" t="s">
        <v>2157</v>
      </c>
      <c r="C314" s="139" t="s">
        <v>233</v>
      </c>
      <c r="D314" s="185">
        <f>VLOOKUP('811.2'!A89,'811.2'!A89:N437,14,FALSE)</f>
        <v>51319.829125328477</v>
      </c>
    </row>
    <row r="315" spans="1:4" ht="54" thickTop="1" thickBot="1">
      <c r="A315" s="143" t="s">
        <v>1249</v>
      </c>
      <c r="B315" s="144" t="s">
        <v>2159</v>
      </c>
      <c r="C315" s="139" t="s">
        <v>233</v>
      </c>
      <c r="D315" s="185">
        <f>VLOOKUP('812.1'!A89,'812.1'!A89:N438,14,FALSE)</f>
        <v>83176.189303267078</v>
      </c>
    </row>
    <row r="316" spans="1:4" ht="54" thickTop="1" thickBot="1">
      <c r="A316" s="143" t="s">
        <v>1812</v>
      </c>
      <c r="B316" s="144" t="s">
        <v>1925</v>
      </c>
      <c r="C316" s="139" t="s">
        <v>2101</v>
      </c>
      <c r="D316" s="185">
        <f>VLOOKUP('820.1'!A89,'820.1'!A89:N439,14,FALSE)</f>
        <v>55720.673510632645</v>
      </c>
    </row>
    <row r="317" spans="1:4" ht="54" thickTop="1" thickBot="1">
      <c r="A317" s="143" t="s">
        <v>1813</v>
      </c>
      <c r="B317" s="144" t="s">
        <v>1926</v>
      </c>
      <c r="C317" s="139" t="s">
        <v>1068</v>
      </c>
      <c r="D317" s="185">
        <f>VLOOKUP('820.1.2'!A88,'820.1.2'!A88:N440,14,FALSE)</f>
        <v>6613557.83687755</v>
      </c>
    </row>
    <row r="318" spans="1:4" ht="54" thickTop="1" thickBot="1">
      <c r="A318" s="143" t="s">
        <v>1250</v>
      </c>
      <c r="B318" s="144" t="s">
        <v>1927</v>
      </c>
      <c r="C318" s="139" t="s">
        <v>2104</v>
      </c>
      <c r="D318" s="185">
        <f>VLOOKUP('900.1'!A88,'900.1'!A88:N441,14,FALSE)</f>
        <v>1123.4567901234568</v>
      </c>
    </row>
    <row r="319" spans="1:4" ht="55.2" thickTop="1" thickBot="1">
      <c r="A319" s="143" t="s">
        <v>1251</v>
      </c>
      <c r="B319" s="144" t="s">
        <v>2301</v>
      </c>
      <c r="C319" s="139" t="s">
        <v>2105</v>
      </c>
      <c r="D319" s="185">
        <f>VLOOKUP('900.2'!A88,'900.2'!A88:N442,14,FALSE)</f>
        <v>1378.7878787878785</v>
      </c>
    </row>
    <row r="320" spans="1:4" ht="54" thickTop="1" thickBot="1">
      <c r="A320" s="143" t="s">
        <v>1252</v>
      </c>
      <c r="B320" s="144" t="s">
        <v>1928</v>
      </c>
      <c r="C320" s="139" t="s">
        <v>2105</v>
      </c>
      <c r="D320" s="185">
        <f>VLOOKUP('900.3'!A88,'900.3'!A88:N443,14,FALSE)</f>
        <v>1378.7878787878785</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8" sqref="D8:D67"/>
    </sheetView>
  </sheetViews>
  <sheetFormatPr baseColWidth="10" defaultColWidth="9.109375" defaultRowHeight="14.4"/>
  <cols>
    <col min="1" max="1" width="11.5546875" customWidth="1"/>
    <col min="2" max="2" width="9.109375" style="2"/>
    <col min="3" max="3" width="84.5546875" style="1" customWidth="1"/>
    <col min="4" max="4" width="17.109375" style="189" customWidth="1"/>
    <col min="5" max="5" width="13" customWidth="1"/>
  </cols>
  <sheetData>
    <row r="1" spans="1:4" ht="66" customHeight="1" thickTop="1">
      <c r="A1" s="671" t="s">
        <v>1934</v>
      </c>
      <c r="B1" s="672"/>
      <c r="C1" s="672"/>
      <c r="D1" s="673"/>
    </row>
    <row r="2" spans="1:4" ht="20.25" customHeight="1" thickBot="1">
      <c r="A2" s="674"/>
      <c r="B2" s="675"/>
      <c r="C2" s="675"/>
      <c r="D2" s="676"/>
    </row>
    <row r="3" spans="1:4" ht="15.6" thickTop="1" thickBot="1">
      <c r="A3" s="670" t="s">
        <v>2329</v>
      </c>
      <c r="B3" s="670"/>
      <c r="C3" s="670"/>
      <c r="D3" s="670"/>
    </row>
    <row r="4" spans="1:4" ht="15.6" thickTop="1" thickBot="1">
      <c r="A4" s="670"/>
      <c r="B4" s="670"/>
      <c r="C4" s="670"/>
      <c r="D4" s="670"/>
    </row>
    <row r="5" spans="1:4" ht="15.6" thickTop="1" thickBot="1">
      <c r="A5" s="670"/>
      <c r="B5" s="670"/>
      <c r="C5" s="670"/>
      <c r="D5" s="670"/>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1010">
        <v>56173.925726710004</v>
      </c>
    </row>
    <row r="9" spans="1:4" ht="15.6" thickTop="1" thickBot="1">
      <c r="A9" s="9" t="s">
        <v>102</v>
      </c>
      <c r="B9" s="10" t="s">
        <v>1966</v>
      </c>
      <c r="C9" s="11" t="s">
        <v>103</v>
      </c>
      <c r="D9" s="1010">
        <v>51067.205206099999</v>
      </c>
    </row>
    <row r="10" spans="1:4" ht="15.6" thickTop="1" thickBot="1">
      <c r="A10" s="9" t="s">
        <v>0</v>
      </c>
      <c r="B10" s="10" t="s">
        <v>1966</v>
      </c>
      <c r="C10" s="11" t="s">
        <v>1</v>
      </c>
      <c r="D10" s="1010">
        <v>66387.366767929998</v>
      </c>
    </row>
    <row r="11" spans="1:4" ht="15.6" thickTop="1" thickBot="1">
      <c r="A11" s="9" t="s">
        <v>1758</v>
      </c>
      <c r="B11" s="10" t="s">
        <v>1966</v>
      </c>
      <c r="C11" s="11" t="s">
        <v>1757</v>
      </c>
      <c r="D11" s="1010">
        <v>306403.23123659997</v>
      </c>
    </row>
    <row r="12" spans="1:4" ht="15.6" thickTop="1" thickBot="1">
      <c r="A12" s="9" t="s">
        <v>100</v>
      </c>
      <c r="B12" s="10" t="s">
        <v>1966</v>
      </c>
      <c r="C12" s="11" t="s">
        <v>101</v>
      </c>
      <c r="D12" s="1010">
        <v>76600.807809149992</v>
      </c>
    </row>
    <row r="13" spans="1:4" ht="15.6" thickTop="1" thickBot="1">
      <c r="A13" s="9" t="s">
        <v>62</v>
      </c>
      <c r="B13" s="10" t="s">
        <v>1966</v>
      </c>
      <c r="C13" s="662" t="s">
        <v>63</v>
      </c>
      <c r="D13" s="1010">
        <v>561739.25726709992</v>
      </c>
    </row>
    <row r="14" spans="1:4" ht="15.6" thickTop="1" thickBot="1">
      <c r="A14" s="9" t="s">
        <v>108</v>
      </c>
      <c r="B14" s="10" t="s">
        <v>1966</v>
      </c>
      <c r="C14" s="11" t="s">
        <v>109</v>
      </c>
      <c r="D14" s="1010">
        <v>306403.23123659997</v>
      </c>
    </row>
    <row r="15" spans="1:4" ht="15.6" thickTop="1" thickBot="1">
      <c r="A15" s="9" t="s">
        <v>41</v>
      </c>
      <c r="B15" s="10" t="s">
        <v>1966</v>
      </c>
      <c r="C15" s="11" t="s">
        <v>42</v>
      </c>
      <c r="D15" s="1010">
        <v>204268.8208244</v>
      </c>
    </row>
    <row r="16" spans="1:4" ht="15.6" thickTop="1" thickBot="1">
      <c r="A16" s="9" t="s">
        <v>43</v>
      </c>
      <c r="B16" s="10" t="s">
        <v>1966</v>
      </c>
      <c r="C16" s="11" t="s">
        <v>44</v>
      </c>
      <c r="D16" s="1010">
        <v>306403.23123659997</v>
      </c>
    </row>
    <row r="17" spans="1:4" ht="15.6" thickTop="1" thickBot="1">
      <c r="A17" s="9" t="s">
        <v>106</v>
      </c>
      <c r="B17" s="10" t="s">
        <v>1966</v>
      </c>
      <c r="C17" s="11" t="s">
        <v>107</v>
      </c>
      <c r="D17" s="1010">
        <v>102134.4104122</v>
      </c>
    </row>
    <row r="18" spans="1:4" ht="15.6" thickTop="1" thickBot="1">
      <c r="A18" s="9" t="s">
        <v>1759</v>
      </c>
      <c r="B18" s="10" t="s">
        <v>1966</v>
      </c>
      <c r="C18" s="11" t="s">
        <v>2106</v>
      </c>
      <c r="D18" s="1010">
        <v>91920.96937097999</v>
      </c>
    </row>
    <row r="19" spans="1:4" ht="15.6" thickTop="1" thickBot="1">
      <c r="A19" s="9" t="s">
        <v>96</v>
      </c>
      <c r="B19" s="10" t="s">
        <v>92</v>
      </c>
      <c r="C19" s="662" t="s">
        <v>97</v>
      </c>
      <c r="D19" s="1010">
        <v>2042688.2082439999</v>
      </c>
    </row>
    <row r="20" spans="1:4" ht="15.6" thickTop="1" thickBot="1">
      <c r="A20" s="9" t="s">
        <v>76</v>
      </c>
      <c r="B20" s="10" t="s">
        <v>1966</v>
      </c>
      <c r="C20" s="11" t="s">
        <v>77</v>
      </c>
      <c r="D20" s="1010">
        <v>465180.576</v>
      </c>
    </row>
    <row r="21" spans="1:4" ht="15.6" thickTop="1" thickBot="1">
      <c r="A21" s="9" t="s">
        <v>74</v>
      </c>
      <c r="B21" s="10" t="s">
        <v>1966</v>
      </c>
      <c r="C21" s="11" t="s">
        <v>75</v>
      </c>
      <c r="D21" s="1010">
        <v>456873.78</v>
      </c>
    </row>
    <row r="22" spans="1:4" ht="15.6" thickTop="1" thickBot="1">
      <c r="A22" s="9" t="s">
        <v>84</v>
      </c>
      <c r="B22" s="10" t="s">
        <v>1966</v>
      </c>
      <c r="C22" s="11" t="s">
        <v>85</v>
      </c>
      <c r="D22" s="1010">
        <v>521251.44899999996</v>
      </c>
    </row>
    <row r="23" spans="1:4" ht="15.6" thickTop="1" thickBot="1">
      <c r="A23" s="9" t="s">
        <v>78</v>
      </c>
      <c r="B23" s="10" t="s">
        <v>1966</v>
      </c>
      <c r="C23" s="11" t="s">
        <v>79</v>
      </c>
      <c r="D23" s="1011">
        <v>579399.02099999995</v>
      </c>
    </row>
    <row r="24" spans="1:4" ht="15.6" thickTop="1" thickBot="1">
      <c r="A24" s="9" t="s">
        <v>64</v>
      </c>
      <c r="B24" s="10" t="s">
        <v>1966</v>
      </c>
      <c r="C24" s="11" t="s">
        <v>65</v>
      </c>
      <c r="D24" s="1010">
        <v>448566.984</v>
      </c>
    </row>
    <row r="25" spans="1:4" ht="15.6" thickTop="1" thickBot="1">
      <c r="A25" s="9" t="s">
        <v>80</v>
      </c>
      <c r="B25" s="10" t="s">
        <v>1966</v>
      </c>
      <c r="C25" s="11" t="s">
        <v>81</v>
      </c>
      <c r="D25" s="1010">
        <v>533711.64300000004</v>
      </c>
    </row>
    <row r="26" spans="1:4" ht="15.6" thickTop="1" thickBot="1">
      <c r="A26" s="9" t="s">
        <v>82</v>
      </c>
      <c r="B26" s="10" t="s">
        <v>1966</v>
      </c>
      <c r="C26" s="11" t="s">
        <v>83</v>
      </c>
      <c r="D26" s="1010">
        <v>552401.93400000001</v>
      </c>
    </row>
    <row r="27" spans="1:4" ht="15.6" thickTop="1" thickBot="1">
      <c r="A27" s="9" t="s">
        <v>104</v>
      </c>
      <c r="B27" s="10" t="s">
        <v>1966</v>
      </c>
      <c r="C27" s="11" t="s">
        <v>105</v>
      </c>
      <c r="D27" s="1010">
        <v>139138.83299999998</v>
      </c>
    </row>
    <row r="28" spans="1:4" ht="15.6" thickTop="1" thickBot="1">
      <c r="A28" s="9" t="s">
        <v>4</v>
      </c>
      <c r="B28" s="10" t="s">
        <v>1966</v>
      </c>
      <c r="C28" s="11" t="s">
        <v>5</v>
      </c>
      <c r="D28" s="1010">
        <v>155752.42500000002</v>
      </c>
    </row>
    <row r="29" spans="1:4" ht="16.5" customHeight="1" thickTop="1" thickBot="1">
      <c r="A29" s="9" t="s">
        <v>45</v>
      </c>
      <c r="B29" s="10" t="s">
        <v>1966</v>
      </c>
      <c r="C29" s="11" t="s">
        <v>2332</v>
      </c>
      <c r="D29" s="1010">
        <v>153201.61561829998</v>
      </c>
    </row>
    <row r="30" spans="1:4" ht="15.6" thickTop="1" thickBot="1">
      <c r="A30" s="9" t="s">
        <v>66</v>
      </c>
      <c r="B30" s="10" t="s">
        <v>1966</v>
      </c>
      <c r="C30" s="11" t="s">
        <v>67</v>
      </c>
      <c r="D30" s="1010">
        <v>153201.61561829998</v>
      </c>
    </row>
    <row r="31" spans="1:4" ht="15.6" thickTop="1" thickBot="1">
      <c r="A31" s="9" t="s">
        <v>23</v>
      </c>
      <c r="B31" s="10" t="s">
        <v>1966</v>
      </c>
      <c r="C31" s="11" t="s">
        <v>24</v>
      </c>
      <c r="D31" s="1010">
        <v>510672.05206099997</v>
      </c>
    </row>
    <row r="32" spans="1:4" ht="15.6" thickTop="1" thickBot="1">
      <c r="A32" s="9" t="s">
        <v>7</v>
      </c>
      <c r="B32" s="10" t="s">
        <v>1966</v>
      </c>
      <c r="C32" s="11" t="s">
        <v>8</v>
      </c>
      <c r="D32" s="1010">
        <v>102134.4104122</v>
      </c>
    </row>
    <row r="33" spans="1:4" ht="15.6" thickTop="1" thickBot="1">
      <c r="A33" s="9" t="s">
        <v>9</v>
      </c>
      <c r="B33" s="10" t="s">
        <v>1966</v>
      </c>
      <c r="C33" s="11" t="s">
        <v>10</v>
      </c>
      <c r="D33" s="1010">
        <v>153201.61561829998</v>
      </c>
    </row>
    <row r="34" spans="1:4" ht="15.6" thickTop="1" thickBot="1">
      <c r="A34" s="9" t="s">
        <v>11</v>
      </c>
      <c r="B34" s="10" t="s">
        <v>1966</v>
      </c>
      <c r="C34" s="11" t="s">
        <v>12</v>
      </c>
      <c r="D34" s="1010">
        <v>204268.8208244</v>
      </c>
    </row>
    <row r="35" spans="1:4" ht="15.6" thickTop="1" thickBot="1">
      <c r="A35" s="9" t="s">
        <v>13</v>
      </c>
      <c r="B35" s="10" t="s">
        <v>1966</v>
      </c>
      <c r="C35" s="11" t="s">
        <v>14</v>
      </c>
      <c r="D35" s="1010">
        <v>255336.02603049998</v>
      </c>
    </row>
    <row r="36" spans="1:4" ht="15.6" thickTop="1" thickBot="1">
      <c r="A36" s="9" t="s">
        <v>15</v>
      </c>
      <c r="B36" s="10" t="s">
        <v>1966</v>
      </c>
      <c r="C36" s="11" t="s">
        <v>16</v>
      </c>
      <c r="D36" s="1010">
        <v>306403.23123659997</v>
      </c>
    </row>
    <row r="37" spans="1:4" ht="15.6" thickTop="1" thickBot="1">
      <c r="A37" s="9" t="s">
        <v>17</v>
      </c>
      <c r="B37" s="10" t="s">
        <v>1966</v>
      </c>
      <c r="C37" s="662" t="s">
        <v>18</v>
      </c>
      <c r="D37" s="1010">
        <v>357470.43644269998</v>
      </c>
    </row>
    <row r="38" spans="1:4" ht="15.6" thickTop="1" thickBot="1">
      <c r="A38" s="9" t="s">
        <v>19</v>
      </c>
      <c r="B38" s="10" t="s">
        <v>1966</v>
      </c>
      <c r="C38" s="662" t="s">
        <v>20</v>
      </c>
      <c r="D38" s="1010">
        <v>408537.6416488</v>
      </c>
    </row>
    <row r="39" spans="1:4" ht="15.6" thickTop="1" thickBot="1">
      <c r="A39" s="9" t="s">
        <v>21</v>
      </c>
      <c r="B39" s="10" t="s">
        <v>1966</v>
      </c>
      <c r="C39" s="662" t="s">
        <v>22</v>
      </c>
      <c r="D39" s="1010">
        <v>459604.84685490001</v>
      </c>
    </row>
    <row r="40" spans="1:4" ht="15.6" thickTop="1" thickBot="1">
      <c r="A40" s="9" t="s">
        <v>72</v>
      </c>
      <c r="B40" s="10" t="s">
        <v>1966</v>
      </c>
      <c r="C40" s="11" t="s">
        <v>73</v>
      </c>
      <c r="D40" s="1010">
        <v>56173.925726710004</v>
      </c>
    </row>
    <row r="41" spans="1:4" ht="15.6" thickTop="1" thickBot="1">
      <c r="A41" s="9" t="s">
        <v>27</v>
      </c>
      <c r="B41" s="10" t="s">
        <v>1966</v>
      </c>
      <c r="C41" s="11" t="s">
        <v>28</v>
      </c>
      <c r="D41" s="1010">
        <v>112347.85145342001</v>
      </c>
    </row>
    <row r="42" spans="1:4" ht="15.6" thickTop="1" thickBot="1">
      <c r="A42" s="9" t="s">
        <v>25</v>
      </c>
      <c r="B42" s="10" t="s">
        <v>1966</v>
      </c>
      <c r="C42" s="11" t="s">
        <v>26</v>
      </c>
      <c r="D42" s="1010">
        <v>112347.85145342001</v>
      </c>
    </row>
    <row r="43" spans="1:4" ht="15.6" thickTop="1" thickBot="1">
      <c r="A43" s="9" t="s">
        <v>30</v>
      </c>
      <c r="B43" s="10" t="s">
        <v>1966</v>
      </c>
      <c r="C43" s="11" t="s">
        <v>31</v>
      </c>
      <c r="D43" s="1010">
        <v>102134.4104122</v>
      </c>
    </row>
    <row r="44" spans="1:4" ht="17.25" customHeight="1" thickTop="1" thickBot="1">
      <c r="A44" s="9" t="s">
        <v>40</v>
      </c>
      <c r="B44" s="10" t="s">
        <v>1966</v>
      </c>
      <c r="C44" s="11" t="s">
        <v>2331</v>
      </c>
      <c r="D44" s="1010">
        <v>255336.02603049998</v>
      </c>
    </row>
    <row r="45" spans="1:4" ht="15.6" thickTop="1" thickBot="1">
      <c r="A45" s="9" t="s">
        <v>32</v>
      </c>
      <c r="B45" s="10" t="s">
        <v>1966</v>
      </c>
      <c r="C45" s="11" t="s">
        <v>33</v>
      </c>
      <c r="D45" s="1010">
        <v>204268.8208244</v>
      </c>
    </row>
    <row r="46" spans="1:4" ht="15.6" thickTop="1" thickBot="1">
      <c r="A46" s="9" t="s">
        <v>34</v>
      </c>
      <c r="B46" s="10" t="s">
        <v>1966</v>
      </c>
      <c r="C46" s="11" t="s">
        <v>35</v>
      </c>
      <c r="D46" s="1010">
        <v>306403.23123659997</v>
      </c>
    </row>
    <row r="47" spans="1:4" ht="15.6" thickTop="1" thickBot="1">
      <c r="A47" s="9" t="s">
        <v>70</v>
      </c>
      <c r="B47" s="10" t="s">
        <v>1966</v>
      </c>
      <c r="C47" s="11" t="s">
        <v>71</v>
      </c>
      <c r="D47" s="1010">
        <v>270656.18759232998</v>
      </c>
    </row>
    <row r="48" spans="1:4" ht="15.6" thickTop="1" thickBot="1">
      <c r="A48" s="9" t="s">
        <v>36</v>
      </c>
      <c r="B48" s="10" t="s">
        <v>1966</v>
      </c>
      <c r="C48" s="11" t="s">
        <v>37</v>
      </c>
      <c r="D48" s="1010">
        <v>112347.85145342001</v>
      </c>
    </row>
    <row r="49" spans="1:4" ht="15.6" thickTop="1" thickBot="1">
      <c r="A49" s="9" t="s">
        <v>38</v>
      </c>
      <c r="B49" s="10" t="s">
        <v>1966</v>
      </c>
      <c r="C49" s="11" t="s">
        <v>39</v>
      </c>
      <c r="D49" s="1010">
        <v>122561.29249463999</v>
      </c>
    </row>
    <row r="50" spans="1:4" ht="15.6" thickTop="1" thickBot="1">
      <c r="A50" s="9" t="s">
        <v>89</v>
      </c>
      <c r="B50" s="10" t="s">
        <v>1966</v>
      </c>
      <c r="C50" s="11" t="s">
        <v>90</v>
      </c>
      <c r="D50" s="1010">
        <v>127668.01301524999</v>
      </c>
    </row>
    <row r="51" spans="1:4" ht="15.6" thickTop="1" thickBot="1">
      <c r="A51" s="9" t="s">
        <v>46</v>
      </c>
      <c r="B51" s="10" t="s">
        <v>1966</v>
      </c>
      <c r="C51" s="11" t="s">
        <v>47</v>
      </c>
      <c r="D51" s="1010">
        <v>51067.205206099999</v>
      </c>
    </row>
    <row r="52" spans="1:4" ht="15.6" thickTop="1" thickBot="1">
      <c r="A52" s="9" t="s">
        <v>48</v>
      </c>
      <c r="B52" s="10" t="s">
        <v>1966</v>
      </c>
      <c r="C52" s="11" t="s">
        <v>49</v>
      </c>
      <c r="D52" s="1010">
        <v>102134.4104122</v>
      </c>
    </row>
    <row r="53" spans="1:4" ht="15.6" thickTop="1" thickBot="1">
      <c r="A53" s="9" t="s">
        <v>50</v>
      </c>
      <c r="B53" s="10" t="s">
        <v>1966</v>
      </c>
      <c r="C53" s="11" t="s">
        <v>51</v>
      </c>
      <c r="D53" s="1010">
        <v>102134.4104122</v>
      </c>
    </row>
    <row r="54" spans="1:4" ht="15.6" thickTop="1" thickBot="1">
      <c r="A54" s="9" t="s">
        <v>68</v>
      </c>
      <c r="B54" s="10" t="s">
        <v>1966</v>
      </c>
      <c r="C54" s="11" t="s">
        <v>69</v>
      </c>
      <c r="D54" s="1010">
        <v>204268.8208244</v>
      </c>
    </row>
    <row r="55" spans="1:4" ht="44.4" thickTop="1" thickBot="1">
      <c r="A55" s="9" t="s">
        <v>29</v>
      </c>
      <c r="B55" s="10" t="s">
        <v>1966</v>
      </c>
      <c r="C55" s="11" t="s">
        <v>1967</v>
      </c>
      <c r="D55" s="1010">
        <v>766008.07809149986</v>
      </c>
    </row>
    <row r="56" spans="1:4" ht="15.6" thickTop="1" thickBot="1">
      <c r="A56" s="9" t="s">
        <v>52</v>
      </c>
      <c r="B56" s="10" t="s">
        <v>1966</v>
      </c>
      <c r="C56" s="11" t="s">
        <v>53</v>
      </c>
      <c r="D56" s="1010">
        <v>76600.807809149992</v>
      </c>
    </row>
    <row r="57" spans="1:4" ht="15.6" thickTop="1" thickBot="1">
      <c r="A57" s="9" t="s">
        <v>54</v>
      </c>
      <c r="B57" s="10" t="s">
        <v>1966</v>
      </c>
      <c r="C57" s="11" t="s">
        <v>55</v>
      </c>
      <c r="D57" s="1010">
        <v>153201.61561829998</v>
      </c>
    </row>
    <row r="58" spans="1:4" ht="15.6" thickTop="1" thickBot="1">
      <c r="A58" s="9" t="s">
        <v>56</v>
      </c>
      <c r="B58" s="10" t="s">
        <v>1966</v>
      </c>
      <c r="C58" s="11" t="s">
        <v>57</v>
      </c>
      <c r="D58" s="1010">
        <v>102134.4104122</v>
      </c>
    </row>
    <row r="59" spans="1:4" ht="15.6" thickTop="1" thickBot="1">
      <c r="A59" s="9" t="s">
        <v>2</v>
      </c>
      <c r="B59" s="10" t="s">
        <v>1966</v>
      </c>
      <c r="C59" s="11" t="s">
        <v>3</v>
      </c>
      <c r="D59" s="1010">
        <v>204268.8208244</v>
      </c>
    </row>
    <row r="60" spans="1:4" ht="15.6" thickTop="1" thickBot="1">
      <c r="A60" s="9" t="s">
        <v>58</v>
      </c>
      <c r="B60" s="10" t="s">
        <v>1966</v>
      </c>
      <c r="C60" s="11" t="s">
        <v>59</v>
      </c>
      <c r="D60" s="1010">
        <v>127668.01301524999</v>
      </c>
    </row>
    <row r="61" spans="1:4" ht="15.6" thickTop="1" thickBot="1">
      <c r="A61" s="9" t="s">
        <v>86</v>
      </c>
      <c r="B61" s="10" t="s">
        <v>1966</v>
      </c>
      <c r="C61" s="11" t="s">
        <v>87</v>
      </c>
      <c r="D61" s="1010">
        <v>153201.61561829998</v>
      </c>
    </row>
    <row r="62" spans="1:4" ht="15.6" thickTop="1" thickBot="1">
      <c r="A62" s="9" t="s">
        <v>88</v>
      </c>
      <c r="B62" s="10" t="s">
        <v>1966</v>
      </c>
      <c r="C62" s="11" t="s">
        <v>87</v>
      </c>
      <c r="D62" s="1010">
        <v>153201.61561829998</v>
      </c>
    </row>
    <row r="63" spans="1:4" ht="15.6" thickTop="1" thickBot="1">
      <c r="A63" s="9" t="s">
        <v>60</v>
      </c>
      <c r="B63" s="10" t="s">
        <v>1966</v>
      </c>
      <c r="C63" s="11" t="s">
        <v>61</v>
      </c>
      <c r="D63" s="1010">
        <v>153201.61561829998</v>
      </c>
    </row>
    <row r="64" spans="1:4" ht="17.25" customHeight="1" thickTop="1" thickBot="1">
      <c r="A64" s="9" t="s">
        <v>6</v>
      </c>
      <c r="B64" s="10" t="s">
        <v>1966</v>
      </c>
      <c r="C64" s="11" t="s">
        <v>2330</v>
      </c>
      <c r="D64" s="1010">
        <v>51067.205206099999</v>
      </c>
    </row>
    <row r="65" spans="1:4" ht="15.6" thickTop="1" thickBot="1">
      <c r="A65" s="9" t="s">
        <v>91</v>
      </c>
      <c r="B65" s="10" t="s">
        <v>92</v>
      </c>
      <c r="C65" s="662" t="s">
        <v>93</v>
      </c>
      <c r="D65" s="1010">
        <v>510672.05206099997</v>
      </c>
    </row>
    <row r="66" spans="1:4" ht="15.6" thickTop="1" thickBot="1">
      <c r="A66" s="9" t="s">
        <v>94</v>
      </c>
      <c r="B66" s="10" t="s">
        <v>92</v>
      </c>
      <c r="C66" s="11" t="s">
        <v>95</v>
      </c>
      <c r="D66" s="1010">
        <v>255336.02603049998</v>
      </c>
    </row>
    <row r="67" spans="1:4" ht="15.6" thickTop="1" thickBot="1">
      <c r="A67" s="9" t="s">
        <v>2334</v>
      </c>
      <c r="B67" s="10" t="s">
        <v>1966</v>
      </c>
      <c r="C67" s="11" t="s">
        <v>2333</v>
      </c>
      <c r="D67" s="1010">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F155"/>
  <sheetViews>
    <sheetView zoomScale="77" zoomScaleNormal="77" workbookViewId="0">
      <pane xSplit="4" ySplit="3" topLeftCell="E137" activePane="bottomRight" state="frozen"/>
      <selection activeCell="D20" sqref="D20"/>
      <selection pane="topRight" activeCell="D20" sqref="D20"/>
      <selection pane="bottomLeft" activeCell="D20" sqref="D20"/>
      <selection pane="bottomRight" activeCell="D8" sqref="D8:D154"/>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6" ht="15.75" customHeight="1" thickTop="1">
      <c r="A1" s="680" t="s">
        <v>1934</v>
      </c>
      <c r="B1" s="681"/>
      <c r="C1" s="681"/>
      <c r="D1" s="682"/>
    </row>
    <row r="2" spans="1:6" ht="89.25" customHeight="1" thickBot="1">
      <c r="A2" s="683"/>
      <c r="B2" s="684"/>
      <c r="C2" s="684"/>
      <c r="D2" s="685"/>
    </row>
    <row r="3" spans="1:6" ht="53.25" customHeight="1" thickTop="1" thickBot="1">
      <c r="A3" s="677" t="s">
        <v>110</v>
      </c>
      <c r="B3" s="678"/>
      <c r="C3" s="678"/>
      <c r="D3" s="679"/>
    </row>
    <row r="4" spans="1:6" ht="16.5" customHeight="1" thickTop="1" thickBot="1">
      <c r="A4" s="14"/>
      <c r="B4" s="14"/>
      <c r="C4" s="15"/>
      <c r="D4" s="193"/>
    </row>
    <row r="5" spans="1:6" ht="15.6" thickTop="1" thickBot="1">
      <c r="A5" s="14"/>
      <c r="B5" s="14"/>
      <c r="C5" s="15"/>
      <c r="D5" s="193"/>
    </row>
    <row r="6" spans="1:6" ht="15.6" thickTop="1" thickBot="1">
      <c r="A6" s="16"/>
      <c r="B6" s="14"/>
      <c r="C6" s="17" t="s">
        <v>111</v>
      </c>
      <c r="D6" s="194" t="s">
        <v>1930</v>
      </c>
    </row>
    <row r="7" spans="1:6" ht="30" customHeight="1" thickTop="1" thickBot="1">
      <c r="A7" s="16" t="s">
        <v>115</v>
      </c>
      <c r="B7" s="14" t="s">
        <v>92</v>
      </c>
      <c r="C7" s="17" t="s">
        <v>116</v>
      </c>
      <c r="D7" s="1012">
        <v>70380</v>
      </c>
      <c r="E7" s="109"/>
      <c r="F7" s="109"/>
    </row>
    <row r="8" spans="1:6" ht="30" customHeight="1" thickTop="1" thickBot="1">
      <c r="A8" s="16" t="s">
        <v>112</v>
      </c>
      <c r="B8" s="14" t="s">
        <v>113</v>
      </c>
      <c r="C8" s="17" t="s">
        <v>114</v>
      </c>
      <c r="D8" s="1012">
        <v>3332</v>
      </c>
      <c r="E8" s="109"/>
      <c r="F8" s="109"/>
    </row>
    <row r="9" spans="1:6" ht="30" customHeight="1" thickTop="1" thickBot="1">
      <c r="A9" s="16" t="s">
        <v>117</v>
      </c>
      <c r="B9" s="14" t="s">
        <v>113</v>
      </c>
      <c r="C9" s="17" t="s">
        <v>118</v>
      </c>
      <c r="D9" s="1012">
        <v>72450</v>
      </c>
      <c r="E9" s="109"/>
      <c r="F9" s="109"/>
    </row>
    <row r="10" spans="1:6" ht="30" customHeight="1" thickTop="1" thickBot="1">
      <c r="A10" s="16" t="s">
        <v>119</v>
      </c>
      <c r="B10" s="14" t="s">
        <v>113</v>
      </c>
      <c r="C10" s="17" t="s">
        <v>120</v>
      </c>
      <c r="D10" s="1012">
        <v>56925</v>
      </c>
      <c r="E10" s="109"/>
      <c r="F10" s="109"/>
    </row>
    <row r="11" spans="1:6" ht="30" customHeight="1" thickTop="1" thickBot="1">
      <c r="A11" s="16" t="s">
        <v>123</v>
      </c>
      <c r="B11" s="14" t="s">
        <v>113</v>
      </c>
      <c r="C11" s="17" t="s">
        <v>124</v>
      </c>
      <c r="D11" s="1012">
        <v>67275</v>
      </c>
      <c r="E11" s="109"/>
      <c r="F11" s="109"/>
    </row>
    <row r="12" spans="1:6" ht="30" customHeight="1" thickTop="1" thickBot="1">
      <c r="A12" s="16" t="s">
        <v>121</v>
      </c>
      <c r="B12" s="14" t="s">
        <v>113</v>
      </c>
      <c r="C12" s="17" t="s">
        <v>122</v>
      </c>
      <c r="D12" s="1012">
        <v>62100</v>
      </c>
      <c r="E12" s="109"/>
      <c r="F12" s="109"/>
    </row>
    <row r="13" spans="1:6" ht="30" customHeight="1" thickTop="1" thickBot="1">
      <c r="A13" s="16" t="s">
        <v>125</v>
      </c>
      <c r="B13" s="14" t="s">
        <v>113</v>
      </c>
      <c r="C13" s="17" t="s">
        <v>126</v>
      </c>
      <c r="D13" s="1012">
        <v>517500</v>
      </c>
      <c r="E13" s="109"/>
      <c r="F13" s="109"/>
    </row>
    <row r="14" spans="1:6" ht="30" customHeight="1" thickTop="1" thickBot="1">
      <c r="A14" s="16" t="s">
        <v>131</v>
      </c>
      <c r="B14" s="14" t="s">
        <v>113</v>
      </c>
      <c r="C14" s="17" t="s">
        <v>132</v>
      </c>
      <c r="D14" s="1012">
        <v>249196.69570049999</v>
      </c>
      <c r="E14" s="109"/>
      <c r="F14" s="109"/>
    </row>
    <row r="15" spans="1:6" ht="30" customHeight="1" thickTop="1" thickBot="1">
      <c r="A15" s="16" t="s">
        <v>129</v>
      </c>
      <c r="B15" s="14" t="s">
        <v>113</v>
      </c>
      <c r="C15" s="17" t="s">
        <v>130</v>
      </c>
      <c r="D15" s="1012">
        <v>223662.8322375</v>
      </c>
      <c r="E15" s="109"/>
      <c r="F15" s="109"/>
    </row>
    <row r="16" spans="1:6" ht="30" customHeight="1" thickTop="1" thickBot="1">
      <c r="A16" s="16" t="s">
        <v>127</v>
      </c>
      <c r="B16" s="14" t="s">
        <v>113</v>
      </c>
      <c r="C16" s="17" t="s">
        <v>128</v>
      </c>
      <c r="D16" s="1012">
        <v>175150.77907949997</v>
      </c>
      <c r="E16" s="109"/>
      <c r="F16" s="109"/>
    </row>
    <row r="17" spans="1:6" ht="30" customHeight="1" thickTop="1" thickBot="1">
      <c r="A17" s="16" t="s">
        <v>1795</v>
      </c>
      <c r="B17" s="14" t="s">
        <v>113</v>
      </c>
      <c r="C17" s="17" t="s">
        <v>1796</v>
      </c>
      <c r="D17" s="1012">
        <v>51170</v>
      </c>
      <c r="E17" s="109"/>
      <c r="F17" s="109"/>
    </row>
    <row r="18" spans="1:6" ht="30" customHeight="1" thickTop="1" thickBot="1">
      <c r="A18" s="16" t="s">
        <v>133</v>
      </c>
      <c r="B18" s="14" t="s">
        <v>113</v>
      </c>
      <c r="C18" s="17" t="s">
        <v>134</v>
      </c>
      <c r="D18" s="1012">
        <v>60000</v>
      </c>
      <c r="E18" s="109"/>
      <c r="F18" s="109"/>
    </row>
    <row r="19" spans="1:6" ht="30" customHeight="1" thickTop="1" thickBot="1">
      <c r="A19" s="16" t="s">
        <v>146</v>
      </c>
      <c r="B19" s="14" t="s">
        <v>113</v>
      </c>
      <c r="C19" s="17" t="s">
        <v>147</v>
      </c>
      <c r="D19" s="1012">
        <v>216580</v>
      </c>
      <c r="E19" s="109"/>
      <c r="F19" s="109"/>
    </row>
    <row r="20" spans="1:6" ht="30" customHeight="1" thickTop="1" thickBot="1">
      <c r="A20" s="16" t="s">
        <v>135</v>
      </c>
      <c r="B20" s="14" t="s">
        <v>113</v>
      </c>
      <c r="C20" s="17" t="s">
        <v>1968</v>
      </c>
      <c r="D20" s="1012">
        <v>60000</v>
      </c>
      <c r="E20" s="109"/>
      <c r="F20" s="109"/>
    </row>
    <row r="21" spans="1:6" ht="30" customHeight="1" thickTop="1" thickBot="1">
      <c r="A21" s="16" t="s">
        <v>136</v>
      </c>
      <c r="B21" s="14" t="s">
        <v>113</v>
      </c>
      <c r="C21" s="17" t="s">
        <v>137</v>
      </c>
      <c r="D21" s="1012">
        <v>165600</v>
      </c>
      <c r="E21" s="109"/>
      <c r="F21" s="109"/>
    </row>
    <row r="22" spans="1:6" ht="30" customHeight="1" thickTop="1" thickBot="1">
      <c r="A22" s="16" t="s">
        <v>138</v>
      </c>
      <c r="B22" s="14" t="s">
        <v>113</v>
      </c>
      <c r="C22" s="17" t="s">
        <v>139</v>
      </c>
      <c r="D22" s="1012">
        <v>48000</v>
      </c>
      <c r="E22" s="109"/>
      <c r="F22" s="109"/>
    </row>
    <row r="23" spans="1:6" ht="30" customHeight="1" thickTop="1" thickBot="1">
      <c r="A23" s="16" t="s">
        <v>143</v>
      </c>
      <c r="B23" s="14" t="s">
        <v>144</v>
      </c>
      <c r="C23" s="17" t="s">
        <v>145</v>
      </c>
      <c r="D23" s="1012">
        <v>41400</v>
      </c>
      <c r="E23" s="109"/>
      <c r="F23" s="109"/>
    </row>
    <row r="24" spans="1:6" ht="30" customHeight="1" thickTop="1" thickBot="1">
      <c r="A24" s="16" t="s">
        <v>140</v>
      </c>
      <c r="B24" s="14" t="s">
        <v>1082</v>
      </c>
      <c r="C24" s="17" t="s">
        <v>142</v>
      </c>
      <c r="D24" s="1012">
        <v>29750</v>
      </c>
      <c r="E24" s="109"/>
      <c r="F24" s="109"/>
    </row>
    <row r="25" spans="1:6" ht="30" customHeight="1" thickTop="1" thickBot="1">
      <c r="A25" s="16" t="s">
        <v>148</v>
      </c>
      <c r="B25" s="14" t="s">
        <v>113</v>
      </c>
      <c r="C25" s="17" t="s">
        <v>149</v>
      </c>
      <c r="D25" s="1012">
        <v>158711.18285000001</v>
      </c>
      <c r="E25" s="109"/>
      <c r="F25" s="109"/>
    </row>
    <row r="26" spans="1:6" ht="30" customHeight="1" thickTop="1" thickBot="1">
      <c r="A26" s="16" t="s">
        <v>150</v>
      </c>
      <c r="B26" s="14" t="s">
        <v>113</v>
      </c>
      <c r="C26" s="17" t="s">
        <v>151</v>
      </c>
      <c r="D26" s="1012">
        <v>172000</v>
      </c>
      <c r="E26" s="109"/>
      <c r="F26" s="109"/>
    </row>
    <row r="27" spans="1:6" ht="30" customHeight="1" thickTop="1" thickBot="1">
      <c r="A27" s="16" t="s">
        <v>152</v>
      </c>
      <c r="B27" s="14" t="s">
        <v>113</v>
      </c>
      <c r="C27" s="17" t="s">
        <v>153</v>
      </c>
      <c r="D27" s="1012">
        <v>80130.646184500016</v>
      </c>
      <c r="E27" s="109"/>
      <c r="F27" s="109"/>
    </row>
    <row r="28" spans="1:6" ht="30" customHeight="1" thickTop="1" thickBot="1">
      <c r="A28" s="16" t="s">
        <v>154</v>
      </c>
      <c r="B28" s="14" t="s">
        <v>113</v>
      </c>
      <c r="C28" s="17" t="s">
        <v>155</v>
      </c>
      <c r="D28" s="1012">
        <v>114490.67</v>
      </c>
      <c r="E28" s="109"/>
      <c r="F28" s="109"/>
    </row>
    <row r="29" spans="1:6" ht="30" customHeight="1" thickTop="1" thickBot="1">
      <c r="A29" s="16" t="s">
        <v>156</v>
      </c>
      <c r="B29" s="14" t="s">
        <v>113</v>
      </c>
      <c r="C29" s="17" t="s">
        <v>157</v>
      </c>
      <c r="D29" s="1012">
        <v>922.25</v>
      </c>
      <c r="E29" s="109"/>
      <c r="F29" s="109"/>
    </row>
    <row r="30" spans="1:6" ht="30" customHeight="1" thickTop="1" thickBot="1">
      <c r="A30" s="16" t="s">
        <v>166</v>
      </c>
      <c r="B30" s="14" t="s">
        <v>113</v>
      </c>
      <c r="C30" s="17" t="s">
        <v>167</v>
      </c>
      <c r="D30" s="1012">
        <v>133280</v>
      </c>
      <c r="E30" s="109"/>
      <c r="F30" s="109"/>
    </row>
    <row r="31" spans="1:6" ht="30" customHeight="1" thickTop="1" thickBot="1">
      <c r="A31" s="16" t="s">
        <v>162</v>
      </c>
      <c r="B31" s="14" t="s">
        <v>113</v>
      </c>
      <c r="C31" s="17" t="s">
        <v>163</v>
      </c>
      <c r="D31" s="1012">
        <v>14875</v>
      </c>
      <c r="E31" s="109"/>
      <c r="F31" s="109"/>
    </row>
    <row r="32" spans="1:6" ht="30" customHeight="1" thickTop="1" thickBot="1">
      <c r="A32" s="16" t="s">
        <v>164</v>
      </c>
      <c r="B32" s="14" t="s">
        <v>113</v>
      </c>
      <c r="C32" s="17" t="s">
        <v>165</v>
      </c>
      <c r="D32" s="1012">
        <v>30940</v>
      </c>
      <c r="E32" s="109"/>
      <c r="F32" s="109"/>
    </row>
    <row r="33" spans="1:6" ht="30" customHeight="1" thickTop="1" thickBot="1">
      <c r="A33" s="16" t="s">
        <v>171</v>
      </c>
      <c r="B33" s="14" t="s">
        <v>113</v>
      </c>
      <c r="C33" s="17" t="s">
        <v>172</v>
      </c>
      <c r="D33" s="1012">
        <v>14875</v>
      </c>
      <c r="E33" s="109"/>
      <c r="F33" s="109"/>
    </row>
    <row r="34" spans="1:6" ht="30" customHeight="1" thickTop="1" thickBot="1">
      <c r="A34" s="16" t="s">
        <v>160</v>
      </c>
      <c r="B34" s="14" t="s">
        <v>113</v>
      </c>
      <c r="C34" s="17" t="s">
        <v>161</v>
      </c>
      <c r="D34" s="1012">
        <v>10050</v>
      </c>
      <c r="E34" s="109"/>
      <c r="F34" s="109"/>
    </row>
    <row r="35" spans="1:6" ht="30" customHeight="1" thickTop="1" thickBot="1">
      <c r="A35" s="16" t="s">
        <v>173</v>
      </c>
      <c r="B35" s="14" t="s">
        <v>113</v>
      </c>
      <c r="C35" s="17" t="s">
        <v>1970</v>
      </c>
      <c r="D35" s="1012">
        <v>148436.19440324997</v>
      </c>
      <c r="E35" s="109"/>
      <c r="F35" s="109"/>
    </row>
    <row r="36" spans="1:6" ht="30" customHeight="1" thickTop="1" thickBot="1">
      <c r="A36" s="16" t="s">
        <v>170</v>
      </c>
      <c r="B36" s="14" t="s">
        <v>113</v>
      </c>
      <c r="C36" s="17" t="s">
        <v>1969</v>
      </c>
      <c r="D36" s="1012">
        <v>97580</v>
      </c>
      <c r="E36" s="109"/>
      <c r="F36" s="109"/>
    </row>
    <row r="37" spans="1:6" ht="30" customHeight="1" thickTop="1" thickBot="1">
      <c r="A37" s="16" t="s">
        <v>168</v>
      </c>
      <c r="B37" s="14" t="s">
        <v>113</v>
      </c>
      <c r="C37" s="17" t="s">
        <v>169</v>
      </c>
      <c r="D37" s="1012">
        <v>95000</v>
      </c>
      <c r="E37" s="109"/>
      <c r="F37" s="109"/>
    </row>
    <row r="38" spans="1:6" ht="30" customHeight="1" thickTop="1" thickBot="1">
      <c r="A38" s="16" t="s">
        <v>174</v>
      </c>
      <c r="B38" s="14" t="s">
        <v>113</v>
      </c>
      <c r="C38" s="17" t="s">
        <v>175</v>
      </c>
      <c r="D38" s="1012">
        <v>71400</v>
      </c>
      <c r="E38" s="109"/>
      <c r="F38" s="109"/>
    </row>
    <row r="39" spans="1:6" ht="30" customHeight="1" thickTop="1" thickBot="1">
      <c r="A39" s="16" t="s">
        <v>176</v>
      </c>
      <c r="B39" s="14" t="s">
        <v>113</v>
      </c>
      <c r="C39" s="17" t="s">
        <v>177</v>
      </c>
      <c r="D39" s="1012">
        <v>71400</v>
      </c>
      <c r="E39" s="109"/>
      <c r="F39" s="109"/>
    </row>
    <row r="40" spans="1:6" ht="30" customHeight="1" thickTop="1" thickBot="1">
      <c r="A40" s="16" t="s">
        <v>180</v>
      </c>
      <c r="B40" s="14" t="s">
        <v>113</v>
      </c>
      <c r="C40" s="17" t="s">
        <v>181</v>
      </c>
      <c r="D40" s="1012">
        <v>109480</v>
      </c>
      <c r="E40" s="109"/>
      <c r="F40" s="109"/>
    </row>
    <row r="41" spans="1:6" ht="30" customHeight="1" thickTop="1" thickBot="1">
      <c r="A41" s="16" t="s">
        <v>178</v>
      </c>
      <c r="B41" s="14" t="s">
        <v>113</v>
      </c>
      <c r="C41" s="17" t="s">
        <v>179</v>
      </c>
      <c r="D41" s="1012">
        <v>100000</v>
      </c>
      <c r="E41" s="109"/>
      <c r="F41" s="109"/>
    </row>
    <row r="42" spans="1:6" ht="30" customHeight="1" thickTop="1" thickBot="1">
      <c r="A42" s="16" t="s">
        <v>182</v>
      </c>
      <c r="B42" s="14" t="s">
        <v>113</v>
      </c>
      <c r="C42" s="17" t="s">
        <v>183</v>
      </c>
      <c r="D42" s="1012">
        <v>110000</v>
      </c>
      <c r="E42" s="109"/>
      <c r="F42" s="109"/>
    </row>
    <row r="43" spans="1:6" ht="30" customHeight="1" thickTop="1" thickBot="1">
      <c r="A43" s="16" t="s">
        <v>1756</v>
      </c>
      <c r="B43" s="14" t="s">
        <v>113</v>
      </c>
      <c r="C43" s="17" t="s">
        <v>1755</v>
      </c>
      <c r="D43" s="1012">
        <v>14875</v>
      </c>
      <c r="E43" s="109"/>
      <c r="F43" s="109"/>
    </row>
    <row r="44" spans="1:6" ht="30" customHeight="1" thickTop="1" thickBot="1">
      <c r="A44" s="16" t="s">
        <v>184</v>
      </c>
      <c r="B44" s="14" t="s">
        <v>113</v>
      </c>
      <c r="C44" s="17" t="s">
        <v>185</v>
      </c>
      <c r="D44" s="1012">
        <v>23800</v>
      </c>
      <c r="E44" s="109"/>
      <c r="F44" s="109"/>
    </row>
    <row r="45" spans="1:6" ht="30" customHeight="1" thickTop="1" thickBot="1">
      <c r="A45" s="16" t="s">
        <v>1687</v>
      </c>
      <c r="B45" s="14" t="s">
        <v>113</v>
      </c>
      <c r="C45" s="17" t="s">
        <v>1688</v>
      </c>
      <c r="D45" s="1012">
        <v>4046</v>
      </c>
      <c r="E45" s="109"/>
      <c r="F45" s="109"/>
    </row>
    <row r="46" spans="1:6" ht="30" customHeight="1" thickTop="1" thickBot="1">
      <c r="A46" s="16" t="s">
        <v>188</v>
      </c>
      <c r="B46" s="14" t="s">
        <v>113</v>
      </c>
      <c r="C46" s="17" t="s">
        <v>189</v>
      </c>
      <c r="D46" s="1012">
        <v>4000</v>
      </c>
      <c r="E46" s="109"/>
      <c r="F46" s="109"/>
    </row>
    <row r="47" spans="1:6" ht="30" customHeight="1" thickTop="1" thickBot="1">
      <c r="A47" s="16" t="s">
        <v>186</v>
      </c>
      <c r="B47" s="14" t="s">
        <v>113</v>
      </c>
      <c r="C47" s="17" t="s">
        <v>187</v>
      </c>
      <c r="D47" s="1012">
        <v>4016.25</v>
      </c>
      <c r="E47" s="109"/>
      <c r="F47" s="109"/>
    </row>
    <row r="48" spans="1:6" ht="30" customHeight="1" thickTop="1" thickBot="1">
      <c r="A48" s="16" t="s">
        <v>190</v>
      </c>
      <c r="B48" s="14" t="s">
        <v>113</v>
      </c>
      <c r="C48" s="17" t="s">
        <v>191</v>
      </c>
      <c r="D48" s="1012">
        <v>4908.75</v>
      </c>
      <c r="E48" s="109"/>
      <c r="F48" s="109"/>
    </row>
    <row r="49" spans="1:6" ht="30" customHeight="1" thickTop="1" thickBot="1">
      <c r="A49" s="16" t="s">
        <v>201</v>
      </c>
      <c r="B49" s="14" t="s">
        <v>113</v>
      </c>
      <c r="C49" s="17" t="s">
        <v>1972</v>
      </c>
      <c r="D49" s="1012">
        <v>113850</v>
      </c>
      <c r="E49" s="109"/>
      <c r="F49" s="109"/>
    </row>
    <row r="50" spans="1:6" ht="30" customHeight="1" thickTop="1" thickBot="1">
      <c r="A50" s="16" t="s">
        <v>192</v>
      </c>
      <c r="B50" s="14" t="s">
        <v>113</v>
      </c>
      <c r="C50" s="17" t="s">
        <v>193</v>
      </c>
      <c r="D50" s="1012">
        <v>70000</v>
      </c>
      <c r="E50" s="109"/>
      <c r="F50" s="109"/>
    </row>
    <row r="51" spans="1:6" ht="30" customHeight="1" thickTop="1" thickBot="1">
      <c r="A51" s="16" t="s">
        <v>194</v>
      </c>
      <c r="B51" s="14" t="s">
        <v>113</v>
      </c>
      <c r="C51" s="17" t="s">
        <v>1971</v>
      </c>
      <c r="D51" s="1012">
        <v>46575</v>
      </c>
      <c r="E51" s="109"/>
      <c r="F51" s="109"/>
    </row>
    <row r="52" spans="1:6" ht="30" customHeight="1" thickTop="1" thickBot="1">
      <c r="A52" s="16" t="s">
        <v>224</v>
      </c>
      <c r="B52" s="14" t="s">
        <v>92</v>
      </c>
      <c r="C52" s="17" t="s">
        <v>1975</v>
      </c>
      <c r="D52" s="1012">
        <v>186300</v>
      </c>
      <c r="E52" s="109"/>
      <c r="F52" s="109"/>
    </row>
    <row r="53" spans="1:6" ht="30" customHeight="1" thickTop="1" thickBot="1">
      <c r="A53" s="16" t="s">
        <v>195</v>
      </c>
      <c r="B53" s="14" t="s">
        <v>113</v>
      </c>
      <c r="C53" s="17" t="s">
        <v>196</v>
      </c>
      <c r="D53" s="1012">
        <v>10412.5</v>
      </c>
      <c r="E53" s="109"/>
      <c r="F53" s="109"/>
    </row>
    <row r="54" spans="1:6" ht="30" customHeight="1" thickTop="1" thickBot="1">
      <c r="A54" s="16" t="s">
        <v>214</v>
      </c>
      <c r="B54" s="14" t="s">
        <v>113</v>
      </c>
      <c r="C54" s="17" t="s">
        <v>215</v>
      </c>
      <c r="D54" s="1012">
        <v>18000</v>
      </c>
      <c r="E54" s="109"/>
      <c r="F54" s="109"/>
    </row>
    <row r="55" spans="1:6" ht="30" customHeight="1" thickTop="1" thickBot="1">
      <c r="A55" s="16" t="s">
        <v>197</v>
      </c>
      <c r="B55" s="14" t="s">
        <v>113</v>
      </c>
      <c r="C55" s="17" t="s">
        <v>198</v>
      </c>
      <c r="D55" s="1012">
        <v>175950</v>
      </c>
      <c r="E55" s="109"/>
      <c r="F55" s="109"/>
    </row>
    <row r="56" spans="1:6" ht="30" customHeight="1" thickTop="1" thickBot="1">
      <c r="A56" s="16" t="s">
        <v>199</v>
      </c>
      <c r="B56" s="14" t="s">
        <v>113</v>
      </c>
      <c r="C56" s="17" t="s">
        <v>200</v>
      </c>
      <c r="D56" s="1012">
        <v>15321.25</v>
      </c>
      <c r="E56" s="109"/>
      <c r="F56" s="109"/>
    </row>
    <row r="57" spans="1:6" ht="30" customHeight="1" thickTop="1" thickBot="1">
      <c r="A57" s="16" t="s">
        <v>202</v>
      </c>
      <c r="B57" s="14" t="s">
        <v>113</v>
      </c>
      <c r="C57" s="17" t="s">
        <v>203</v>
      </c>
      <c r="D57" s="1012">
        <v>93150</v>
      </c>
      <c r="E57" s="109"/>
      <c r="F57" s="109"/>
    </row>
    <row r="58" spans="1:6" ht="30" customHeight="1" thickTop="1" thickBot="1">
      <c r="A58" s="16" t="s">
        <v>212</v>
      </c>
      <c r="B58" s="14" t="s">
        <v>113</v>
      </c>
      <c r="C58" s="17" t="s">
        <v>213</v>
      </c>
      <c r="D58" s="1012">
        <v>41400</v>
      </c>
      <c r="E58" s="109"/>
      <c r="F58" s="109"/>
    </row>
    <row r="59" spans="1:6" ht="30" customHeight="1" thickTop="1" thickBot="1">
      <c r="A59" s="16" t="s">
        <v>206</v>
      </c>
      <c r="B59" s="14" t="s">
        <v>113</v>
      </c>
      <c r="C59" s="17" t="s">
        <v>207</v>
      </c>
      <c r="D59" s="1012">
        <v>10412.5</v>
      </c>
      <c r="E59" s="109"/>
      <c r="F59" s="109"/>
    </row>
    <row r="60" spans="1:6" ht="30" customHeight="1" thickTop="1" thickBot="1">
      <c r="A60" s="16" t="s">
        <v>204</v>
      </c>
      <c r="B60" s="14" t="s">
        <v>113</v>
      </c>
      <c r="C60" s="17" t="s">
        <v>205</v>
      </c>
      <c r="D60" s="1012">
        <v>14875</v>
      </c>
      <c r="E60" s="109"/>
      <c r="F60" s="109"/>
    </row>
    <row r="61" spans="1:6" ht="30" customHeight="1" thickTop="1" thickBot="1">
      <c r="A61" s="16" t="s">
        <v>208</v>
      </c>
      <c r="B61" s="14" t="s">
        <v>113</v>
      </c>
      <c r="C61" s="17" t="s">
        <v>209</v>
      </c>
      <c r="D61" s="1012">
        <v>22312.5</v>
      </c>
      <c r="E61" s="109"/>
      <c r="F61" s="109"/>
    </row>
    <row r="62" spans="1:6" ht="30" customHeight="1" thickTop="1" thickBot="1">
      <c r="A62" s="16" t="s">
        <v>210</v>
      </c>
      <c r="B62" s="14" t="s">
        <v>113</v>
      </c>
      <c r="C62" s="17" t="s">
        <v>211</v>
      </c>
      <c r="D62" s="1012">
        <v>25000</v>
      </c>
      <c r="E62" s="109"/>
      <c r="F62" s="109"/>
    </row>
    <row r="63" spans="1:6" ht="30" customHeight="1" thickTop="1" thickBot="1">
      <c r="A63" s="16" t="s">
        <v>217</v>
      </c>
      <c r="B63" s="14" t="s">
        <v>113</v>
      </c>
      <c r="C63" s="17" t="s">
        <v>218</v>
      </c>
      <c r="D63" s="1012">
        <v>31014.37</v>
      </c>
      <c r="E63" s="109"/>
      <c r="F63" s="109"/>
    </row>
    <row r="64" spans="1:6" ht="30" customHeight="1" thickTop="1" thickBot="1">
      <c r="A64" s="16" t="s">
        <v>219</v>
      </c>
      <c r="B64" s="14" t="s">
        <v>113</v>
      </c>
      <c r="C64" s="17" t="s">
        <v>220</v>
      </c>
      <c r="D64" s="1012">
        <v>20000</v>
      </c>
      <c r="E64" s="109"/>
      <c r="F64" s="109"/>
    </row>
    <row r="65" spans="1:6" ht="30" customHeight="1" thickTop="1" thickBot="1">
      <c r="A65" s="16" t="s">
        <v>216</v>
      </c>
      <c r="B65" s="14" t="s">
        <v>113</v>
      </c>
      <c r="C65" s="17" t="s">
        <v>1973</v>
      </c>
      <c r="D65" s="1012">
        <v>20000</v>
      </c>
      <c r="E65" s="109"/>
      <c r="F65" s="109"/>
    </row>
    <row r="66" spans="1:6" ht="30" customHeight="1" thickTop="1" thickBot="1">
      <c r="A66" s="16" t="s">
        <v>221</v>
      </c>
      <c r="B66" s="14" t="s">
        <v>113</v>
      </c>
      <c r="C66" s="17" t="s">
        <v>1974</v>
      </c>
      <c r="D66" s="1012">
        <v>90000</v>
      </c>
      <c r="E66" s="109"/>
      <c r="F66" s="109"/>
    </row>
    <row r="67" spans="1:6" ht="30" customHeight="1" thickTop="1" thickBot="1">
      <c r="A67" s="16" t="s">
        <v>222</v>
      </c>
      <c r="B67" s="14" t="s">
        <v>113</v>
      </c>
      <c r="C67" s="17" t="s">
        <v>223</v>
      </c>
      <c r="D67" s="1012">
        <v>31050</v>
      </c>
      <c r="E67" s="109"/>
      <c r="F67" s="109"/>
    </row>
    <row r="68" spans="1:6" ht="30" customHeight="1" thickTop="1" thickBot="1">
      <c r="A68" s="16" t="s">
        <v>225</v>
      </c>
      <c r="B68" s="14" t="s">
        <v>113</v>
      </c>
      <c r="C68" s="17" t="s">
        <v>226</v>
      </c>
      <c r="D68" s="1012">
        <v>93150</v>
      </c>
      <c r="E68" s="109"/>
      <c r="F68" s="109"/>
    </row>
    <row r="69" spans="1:6" ht="30" customHeight="1" thickTop="1" thickBot="1">
      <c r="A69" s="16" t="s">
        <v>227</v>
      </c>
      <c r="B69" s="14" t="s">
        <v>113</v>
      </c>
      <c r="C69" s="17" t="s">
        <v>1976</v>
      </c>
      <c r="D69" s="1012">
        <v>20000</v>
      </c>
      <c r="E69" s="109"/>
      <c r="F69" s="109"/>
    </row>
    <row r="70" spans="1:6" ht="30" customHeight="1" thickTop="1" thickBot="1">
      <c r="A70" s="16" t="s">
        <v>232</v>
      </c>
      <c r="B70" s="14" t="s">
        <v>233</v>
      </c>
      <c r="C70" s="17" t="s">
        <v>1979</v>
      </c>
      <c r="D70" s="1012">
        <v>3213</v>
      </c>
      <c r="E70" s="109"/>
      <c r="F70" s="109"/>
    </row>
    <row r="71" spans="1:6" ht="30" customHeight="1" thickTop="1" thickBot="1">
      <c r="A71" s="16" t="s">
        <v>228</v>
      </c>
      <c r="B71" s="14" t="s">
        <v>113</v>
      </c>
      <c r="C71" s="17" t="s">
        <v>1977</v>
      </c>
      <c r="D71" s="1012">
        <v>10000</v>
      </c>
      <c r="E71" s="109"/>
      <c r="F71" s="109"/>
    </row>
    <row r="72" spans="1:6" ht="30" customHeight="1" thickTop="1" thickBot="1">
      <c r="A72" s="16" t="s">
        <v>229</v>
      </c>
      <c r="B72" s="14" t="s">
        <v>113</v>
      </c>
      <c r="C72" s="17" t="s">
        <v>1978</v>
      </c>
      <c r="D72" s="1012">
        <v>11900</v>
      </c>
      <c r="E72" s="109"/>
      <c r="F72" s="109"/>
    </row>
    <row r="73" spans="1:6" ht="30" customHeight="1" thickTop="1" thickBot="1">
      <c r="A73" s="16" t="s">
        <v>230</v>
      </c>
      <c r="B73" s="14" t="s">
        <v>113</v>
      </c>
      <c r="C73" s="17" t="s">
        <v>231</v>
      </c>
      <c r="D73" s="1012">
        <v>11900</v>
      </c>
      <c r="E73" s="109"/>
      <c r="F73" s="109"/>
    </row>
    <row r="74" spans="1:6" ht="30" customHeight="1" thickTop="1" thickBot="1">
      <c r="A74" s="16" t="s">
        <v>234</v>
      </c>
      <c r="B74" s="14" t="s">
        <v>113</v>
      </c>
      <c r="C74" s="17" t="s">
        <v>235</v>
      </c>
      <c r="D74" s="1012">
        <v>20700</v>
      </c>
      <c r="E74" s="109"/>
      <c r="F74" s="109"/>
    </row>
    <row r="75" spans="1:6" ht="30" customHeight="1" thickTop="1" thickBot="1">
      <c r="A75" s="16" t="s">
        <v>236</v>
      </c>
      <c r="B75" s="14" t="s">
        <v>113</v>
      </c>
      <c r="C75" s="17" t="s">
        <v>237</v>
      </c>
      <c r="D75" s="1012">
        <v>462197.85153749998</v>
      </c>
      <c r="E75" s="109"/>
      <c r="F75" s="109"/>
    </row>
    <row r="76" spans="1:6" ht="30" customHeight="1" thickTop="1" thickBot="1">
      <c r="A76" s="16" t="s">
        <v>238</v>
      </c>
      <c r="B76" s="14" t="s">
        <v>113</v>
      </c>
      <c r="C76" s="17" t="s">
        <v>239</v>
      </c>
      <c r="D76" s="1012">
        <v>525542.71331249992</v>
      </c>
      <c r="E76" s="109"/>
      <c r="F76" s="109"/>
    </row>
    <row r="77" spans="1:6" ht="30" customHeight="1" thickTop="1" thickBot="1">
      <c r="A77" s="16" t="s">
        <v>240</v>
      </c>
      <c r="B77" s="14" t="s">
        <v>113</v>
      </c>
      <c r="C77" s="17" t="s">
        <v>1980</v>
      </c>
      <c r="D77" s="1012">
        <v>196649.99999999997</v>
      </c>
      <c r="E77" s="109"/>
      <c r="F77" s="109"/>
    </row>
    <row r="78" spans="1:6" ht="30" customHeight="1" thickTop="1" thickBot="1">
      <c r="A78" s="16" t="s">
        <v>241</v>
      </c>
      <c r="B78" s="14" t="s">
        <v>113</v>
      </c>
      <c r="C78" s="17" t="s">
        <v>1981</v>
      </c>
      <c r="D78" s="1012">
        <v>155250</v>
      </c>
      <c r="E78" s="109"/>
      <c r="F78" s="109"/>
    </row>
    <row r="79" spans="1:6" ht="30" customHeight="1" thickTop="1" thickBot="1">
      <c r="A79" s="16" t="s">
        <v>246</v>
      </c>
      <c r="B79" s="14" t="s">
        <v>113</v>
      </c>
      <c r="C79" s="17" t="s">
        <v>1986</v>
      </c>
      <c r="D79" s="1012">
        <v>121380</v>
      </c>
      <c r="E79" s="109"/>
      <c r="F79" s="109"/>
    </row>
    <row r="80" spans="1:6" ht="30" customHeight="1" thickTop="1" thickBot="1">
      <c r="A80" s="16" t="s">
        <v>243</v>
      </c>
      <c r="B80" s="14" t="s">
        <v>113</v>
      </c>
      <c r="C80" s="17" t="s">
        <v>1983</v>
      </c>
      <c r="D80" s="1012">
        <v>186300</v>
      </c>
      <c r="E80" s="109"/>
      <c r="F80" s="109"/>
    </row>
    <row r="81" spans="1:6" ht="30" customHeight="1" thickTop="1" thickBot="1">
      <c r="A81" s="16" t="s">
        <v>244</v>
      </c>
      <c r="B81" s="14" t="s">
        <v>113</v>
      </c>
      <c r="C81" s="17" t="s">
        <v>1984</v>
      </c>
      <c r="D81" s="1012">
        <v>212175</v>
      </c>
      <c r="E81" s="109"/>
      <c r="F81" s="109"/>
    </row>
    <row r="82" spans="1:6" ht="30" customHeight="1" thickTop="1" thickBot="1">
      <c r="A82" s="16" t="s">
        <v>245</v>
      </c>
      <c r="B82" s="14" t="s">
        <v>113</v>
      </c>
      <c r="C82" s="17" t="s">
        <v>1985</v>
      </c>
      <c r="D82" s="1012">
        <v>186300</v>
      </c>
      <c r="E82" s="109"/>
      <c r="F82" s="109"/>
    </row>
    <row r="83" spans="1:6" ht="30" customHeight="1" thickTop="1" thickBot="1">
      <c r="A83" s="16" t="s">
        <v>247</v>
      </c>
      <c r="B83" s="14" t="s">
        <v>113</v>
      </c>
      <c r="C83" s="17" t="s">
        <v>1987</v>
      </c>
      <c r="D83" s="1012">
        <v>186300</v>
      </c>
      <c r="E83" s="109"/>
      <c r="F83" s="109"/>
    </row>
    <row r="84" spans="1:6" ht="30" customHeight="1" thickTop="1" thickBot="1">
      <c r="A84" s="16" t="s">
        <v>242</v>
      </c>
      <c r="B84" s="14" t="s">
        <v>113</v>
      </c>
      <c r="C84" s="17" t="s">
        <v>1982</v>
      </c>
      <c r="D84" s="1012">
        <v>186300</v>
      </c>
      <c r="E84" s="109"/>
      <c r="F84" s="109"/>
    </row>
    <row r="85" spans="1:6" ht="30" customHeight="1" thickTop="1" thickBot="1">
      <c r="A85" s="16" t="s">
        <v>248</v>
      </c>
      <c r="B85" s="14" t="s">
        <v>113</v>
      </c>
      <c r="C85" s="17" t="s">
        <v>1988</v>
      </c>
      <c r="D85" s="1012">
        <v>310500</v>
      </c>
      <c r="E85" s="109"/>
      <c r="F85" s="109"/>
    </row>
    <row r="86" spans="1:6" ht="30" customHeight="1" thickTop="1" thickBot="1">
      <c r="A86" s="16" t="s">
        <v>249</v>
      </c>
      <c r="B86" s="14" t="s">
        <v>113</v>
      </c>
      <c r="C86" s="17" t="s">
        <v>250</v>
      </c>
      <c r="D86" s="1012">
        <v>5950</v>
      </c>
      <c r="E86" s="109"/>
      <c r="F86" s="109"/>
    </row>
    <row r="87" spans="1:6" ht="30" customHeight="1" thickTop="1" thickBot="1">
      <c r="A87" s="16" t="s">
        <v>255</v>
      </c>
      <c r="B87" s="14" t="s">
        <v>113</v>
      </c>
      <c r="C87" s="17" t="s">
        <v>256</v>
      </c>
      <c r="D87" s="1012">
        <v>2100</v>
      </c>
      <c r="E87" s="109"/>
      <c r="F87" s="109"/>
    </row>
    <row r="88" spans="1:6" ht="30" customHeight="1" thickTop="1" thickBot="1">
      <c r="A88" s="16" t="s">
        <v>253</v>
      </c>
      <c r="B88" s="14" t="s">
        <v>113</v>
      </c>
      <c r="C88" s="17" t="s">
        <v>254</v>
      </c>
      <c r="D88" s="1012">
        <v>26180</v>
      </c>
      <c r="E88" s="109"/>
      <c r="F88" s="109"/>
    </row>
    <row r="89" spans="1:6" ht="30" customHeight="1" thickTop="1" thickBot="1">
      <c r="A89" s="16" t="s">
        <v>251</v>
      </c>
      <c r="B89" s="14" t="s">
        <v>113</v>
      </c>
      <c r="C89" s="17" t="s">
        <v>252</v>
      </c>
      <c r="D89" s="1012">
        <v>25874.999999999996</v>
      </c>
      <c r="E89" s="109"/>
      <c r="F89" s="109"/>
    </row>
    <row r="90" spans="1:6" ht="30" customHeight="1" thickTop="1" thickBot="1">
      <c r="A90" s="16" t="s">
        <v>257</v>
      </c>
      <c r="B90" s="14" t="s">
        <v>113</v>
      </c>
      <c r="C90" s="17" t="s">
        <v>258</v>
      </c>
      <c r="D90" s="1012">
        <v>8925</v>
      </c>
      <c r="E90" s="109"/>
      <c r="F90" s="109"/>
    </row>
    <row r="91" spans="1:6" ht="30" customHeight="1" thickTop="1" thickBot="1">
      <c r="A91" s="16" t="s">
        <v>259</v>
      </c>
      <c r="B91" s="14" t="s">
        <v>113</v>
      </c>
      <c r="C91" s="17" t="s">
        <v>260</v>
      </c>
      <c r="D91" s="1012">
        <v>80000</v>
      </c>
      <c r="E91" s="109"/>
      <c r="F91" s="109"/>
    </row>
    <row r="92" spans="1:6" ht="30" customHeight="1" thickTop="1" thickBot="1">
      <c r="A92" s="16" t="s">
        <v>261</v>
      </c>
      <c r="B92" s="14" t="s">
        <v>113</v>
      </c>
      <c r="C92" s="17" t="s">
        <v>262</v>
      </c>
      <c r="D92" s="1012">
        <v>18445</v>
      </c>
      <c r="E92" s="109"/>
      <c r="F92" s="109"/>
    </row>
    <row r="93" spans="1:6" ht="30" customHeight="1" thickTop="1" thickBot="1">
      <c r="A93" s="16" t="s">
        <v>263</v>
      </c>
      <c r="B93" s="14" t="s">
        <v>113</v>
      </c>
      <c r="C93" s="17" t="s">
        <v>264</v>
      </c>
      <c r="D93" s="1012">
        <v>12495</v>
      </c>
      <c r="E93" s="109"/>
      <c r="F93" s="109"/>
    </row>
    <row r="94" spans="1:6" ht="30" customHeight="1" thickTop="1" thickBot="1">
      <c r="A94" s="16" t="s">
        <v>265</v>
      </c>
      <c r="B94" s="14" t="s">
        <v>113</v>
      </c>
      <c r="C94" s="17" t="s">
        <v>266</v>
      </c>
      <c r="D94" s="1012">
        <v>46707.5</v>
      </c>
      <c r="E94" s="109"/>
      <c r="F94" s="109"/>
    </row>
    <row r="95" spans="1:6" ht="30" customHeight="1" thickTop="1" thickBot="1">
      <c r="A95" s="16" t="s">
        <v>267</v>
      </c>
      <c r="B95" s="14" t="s">
        <v>113</v>
      </c>
      <c r="C95" s="17" t="s">
        <v>268</v>
      </c>
      <c r="D95" s="1012">
        <v>56925</v>
      </c>
      <c r="E95" s="109"/>
      <c r="F95" s="109"/>
    </row>
    <row r="96" spans="1:6" ht="30" customHeight="1" thickTop="1" thickBot="1">
      <c r="A96" s="16" t="s">
        <v>269</v>
      </c>
      <c r="B96" s="14" t="s">
        <v>113</v>
      </c>
      <c r="C96" s="17" t="s">
        <v>270</v>
      </c>
      <c r="D96" s="1012">
        <v>191656.2906480699</v>
      </c>
      <c r="E96" s="109"/>
      <c r="F96" s="109"/>
    </row>
    <row r="97" spans="1:6" ht="30" customHeight="1" thickTop="1" thickBot="1">
      <c r="A97" s="16" t="s">
        <v>271</v>
      </c>
      <c r="B97" s="14" t="s">
        <v>113</v>
      </c>
      <c r="C97" s="17" t="s">
        <v>272</v>
      </c>
      <c r="D97" s="1012">
        <v>172550</v>
      </c>
      <c r="E97" s="109"/>
      <c r="F97" s="109"/>
    </row>
    <row r="98" spans="1:6" ht="30" customHeight="1" thickTop="1" thickBot="1">
      <c r="A98" s="16" t="s">
        <v>273</v>
      </c>
      <c r="B98" s="14" t="s">
        <v>113</v>
      </c>
      <c r="C98" s="17" t="s">
        <v>274</v>
      </c>
      <c r="D98" s="1012">
        <v>8925</v>
      </c>
      <c r="E98" s="109"/>
      <c r="F98" s="109"/>
    </row>
    <row r="99" spans="1:6" ht="30" customHeight="1" thickTop="1" thickBot="1">
      <c r="A99" s="16" t="s">
        <v>275</v>
      </c>
      <c r="B99" s="14" t="s">
        <v>113</v>
      </c>
      <c r="C99" s="17" t="s">
        <v>276</v>
      </c>
      <c r="D99" s="1012">
        <v>36741.25</v>
      </c>
      <c r="E99" s="109"/>
      <c r="F99" s="109"/>
    </row>
    <row r="100" spans="1:6" ht="30" customHeight="1" thickTop="1" thickBot="1">
      <c r="A100" s="16" t="s">
        <v>277</v>
      </c>
      <c r="B100" s="14" t="s">
        <v>113</v>
      </c>
      <c r="C100" s="17" t="s">
        <v>278</v>
      </c>
      <c r="D100" s="1012">
        <v>393300</v>
      </c>
      <c r="E100" s="109"/>
      <c r="F100" s="109"/>
    </row>
    <row r="101" spans="1:6" ht="30" customHeight="1" thickTop="1" thickBot="1">
      <c r="A101" s="16" t="s">
        <v>279</v>
      </c>
      <c r="B101" s="14" t="s">
        <v>113</v>
      </c>
      <c r="C101" s="17" t="s">
        <v>1989</v>
      </c>
      <c r="D101" s="1012">
        <v>372600</v>
      </c>
      <c r="E101" s="109"/>
      <c r="F101" s="109"/>
    </row>
    <row r="102" spans="1:6" ht="30" customHeight="1" thickTop="1" thickBot="1">
      <c r="A102" s="16" t="s">
        <v>280</v>
      </c>
      <c r="B102" s="14" t="s">
        <v>113</v>
      </c>
      <c r="C102" s="17" t="s">
        <v>281</v>
      </c>
      <c r="D102" s="1012">
        <v>476100</v>
      </c>
      <c r="E102" s="109"/>
      <c r="F102" s="109"/>
    </row>
    <row r="103" spans="1:6" ht="30" customHeight="1" thickTop="1" thickBot="1">
      <c r="A103" s="16" t="s">
        <v>282</v>
      </c>
      <c r="B103" s="14" t="s">
        <v>113</v>
      </c>
      <c r="C103" s="17" t="s">
        <v>283</v>
      </c>
      <c r="D103" s="1012">
        <v>517500</v>
      </c>
      <c r="E103" s="109"/>
      <c r="F103" s="109"/>
    </row>
    <row r="104" spans="1:6" ht="30" customHeight="1" thickTop="1" thickBot="1">
      <c r="A104" s="16" t="s">
        <v>284</v>
      </c>
      <c r="B104" s="14" t="s">
        <v>113</v>
      </c>
      <c r="C104" s="17" t="s">
        <v>285</v>
      </c>
      <c r="D104" s="1012">
        <v>538200</v>
      </c>
      <c r="E104" s="109"/>
      <c r="F104" s="109"/>
    </row>
    <row r="105" spans="1:6" ht="30" customHeight="1" thickTop="1" thickBot="1">
      <c r="A105" s="16" t="s">
        <v>286</v>
      </c>
      <c r="B105" s="14" t="s">
        <v>113</v>
      </c>
      <c r="C105" s="17" t="s">
        <v>287</v>
      </c>
      <c r="D105" s="1012">
        <v>243225</v>
      </c>
      <c r="E105" s="109"/>
      <c r="F105" s="109"/>
    </row>
    <row r="106" spans="1:6" ht="30" customHeight="1" thickTop="1" thickBot="1">
      <c r="A106" s="16" t="s">
        <v>288</v>
      </c>
      <c r="B106" s="14" t="s">
        <v>113</v>
      </c>
      <c r="C106" s="17" t="s">
        <v>289</v>
      </c>
      <c r="D106" s="1012">
        <v>20081.25</v>
      </c>
      <c r="E106" s="109"/>
      <c r="F106" s="109"/>
    </row>
    <row r="107" spans="1:6" ht="30" customHeight="1" thickTop="1" thickBot="1">
      <c r="A107" s="16" t="s">
        <v>290</v>
      </c>
      <c r="B107" s="14" t="s">
        <v>113</v>
      </c>
      <c r="C107" s="17" t="s">
        <v>291</v>
      </c>
      <c r="D107" s="1012">
        <v>496799.99999999994</v>
      </c>
      <c r="E107" s="109"/>
      <c r="F107" s="109"/>
    </row>
    <row r="108" spans="1:6" ht="30" customHeight="1" thickTop="1" thickBot="1">
      <c r="A108" s="16" t="s">
        <v>292</v>
      </c>
      <c r="B108" s="14" t="s">
        <v>113</v>
      </c>
      <c r="C108" s="17" t="s">
        <v>293</v>
      </c>
      <c r="D108" s="1012">
        <v>7140</v>
      </c>
      <c r="E108" s="109"/>
      <c r="F108" s="109"/>
    </row>
    <row r="109" spans="1:6" ht="30" customHeight="1" thickTop="1" thickBot="1">
      <c r="A109" s="16" t="s">
        <v>294</v>
      </c>
      <c r="B109" s="14" t="s">
        <v>113</v>
      </c>
      <c r="C109" s="17" t="s">
        <v>1990</v>
      </c>
      <c r="D109" s="1012">
        <v>703800</v>
      </c>
      <c r="E109" s="109"/>
      <c r="F109" s="109"/>
    </row>
    <row r="110" spans="1:6" ht="30" customHeight="1" thickTop="1" thickBot="1">
      <c r="A110" s="16" t="s">
        <v>295</v>
      </c>
      <c r="B110" s="14" t="s">
        <v>113</v>
      </c>
      <c r="C110" s="17" t="s">
        <v>296</v>
      </c>
      <c r="D110" s="1012">
        <v>5206.25</v>
      </c>
      <c r="E110" s="109"/>
      <c r="F110" s="109"/>
    </row>
    <row r="111" spans="1:6" ht="30" customHeight="1" thickTop="1" thickBot="1">
      <c r="A111" s="16" t="s">
        <v>297</v>
      </c>
      <c r="B111" s="14" t="s">
        <v>113</v>
      </c>
      <c r="C111" s="17" t="s">
        <v>298</v>
      </c>
      <c r="D111" s="1012">
        <v>165600</v>
      </c>
      <c r="E111" s="109"/>
      <c r="F111" s="109"/>
    </row>
    <row r="112" spans="1:6" ht="30" customHeight="1" thickTop="1" thickBot="1">
      <c r="A112" s="16" t="s">
        <v>299</v>
      </c>
      <c r="B112" s="14" t="s">
        <v>113</v>
      </c>
      <c r="C112" s="17" t="s">
        <v>300</v>
      </c>
      <c r="D112" s="1012">
        <v>465749.99999999994</v>
      </c>
      <c r="E112" s="109"/>
      <c r="F112" s="109"/>
    </row>
    <row r="113" spans="1:6" ht="30" customHeight="1" thickTop="1" thickBot="1">
      <c r="A113" s="16" t="s">
        <v>301</v>
      </c>
      <c r="B113" s="14" t="s">
        <v>113</v>
      </c>
      <c r="C113" s="17" t="s">
        <v>302</v>
      </c>
      <c r="D113" s="1012">
        <v>12000</v>
      </c>
      <c r="E113" s="109"/>
      <c r="F113" s="109"/>
    </row>
    <row r="114" spans="1:6" ht="30" customHeight="1" thickTop="1" thickBot="1">
      <c r="A114" s="16" t="s">
        <v>305</v>
      </c>
      <c r="B114" s="14" t="s">
        <v>113</v>
      </c>
      <c r="C114" s="17" t="s">
        <v>306</v>
      </c>
      <c r="D114" s="1012">
        <v>113050</v>
      </c>
      <c r="E114" s="109"/>
      <c r="F114" s="109"/>
    </row>
    <row r="115" spans="1:6" ht="30" customHeight="1" thickTop="1" thickBot="1">
      <c r="A115" s="16" t="s">
        <v>303</v>
      </c>
      <c r="B115" s="14" t="s">
        <v>113</v>
      </c>
      <c r="C115" s="17" t="s">
        <v>304</v>
      </c>
      <c r="D115" s="1012">
        <v>124000</v>
      </c>
      <c r="E115" s="109"/>
      <c r="F115" s="109"/>
    </row>
    <row r="116" spans="1:6" ht="30" customHeight="1" thickTop="1" thickBot="1">
      <c r="A116" s="16" t="s">
        <v>309</v>
      </c>
      <c r="B116" s="14" t="s">
        <v>113</v>
      </c>
      <c r="C116" s="17" t="s">
        <v>1991</v>
      </c>
      <c r="D116" s="1012">
        <v>124000</v>
      </c>
      <c r="E116" s="109"/>
      <c r="F116" s="109"/>
    </row>
    <row r="117" spans="1:6" ht="30" customHeight="1" thickTop="1" thickBot="1">
      <c r="A117" s="16" t="s">
        <v>310</v>
      </c>
      <c r="B117" s="14" t="s">
        <v>113</v>
      </c>
      <c r="C117" s="17" t="s">
        <v>311</v>
      </c>
      <c r="D117" s="1012">
        <v>191721.3491475</v>
      </c>
      <c r="E117" s="109"/>
      <c r="F117" s="109"/>
    </row>
    <row r="118" spans="1:6" ht="30" customHeight="1" thickTop="1" thickBot="1">
      <c r="A118" s="16" t="s">
        <v>313</v>
      </c>
      <c r="B118" s="14" t="s">
        <v>113</v>
      </c>
      <c r="C118" s="17" t="s">
        <v>1993</v>
      </c>
      <c r="D118" s="1012">
        <v>260000</v>
      </c>
      <c r="E118" s="109"/>
      <c r="F118" s="109"/>
    </row>
    <row r="119" spans="1:6" ht="30" customHeight="1" thickTop="1" thickBot="1">
      <c r="A119" s="16" t="s">
        <v>318</v>
      </c>
      <c r="B119" s="14" t="s">
        <v>113</v>
      </c>
      <c r="C119" s="17" t="s">
        <v>319</v>
      </c>
      <c r="D119" s="1012">
        <v>159311</v>
      </c>
      <c r="E119" s="109"/>
      <c r="F119" s="109"/>
    </row>
    <row r="120" spans="1:6" ht="30" customHeight="1" thickTop="1" thickBot="1">
      <c r="A120" s="16" t="s">
        <v>314</v>
      </c>
      <c r="B120" s="14" t="s">
        <v>113</v>
      </c>
      <c r="C120" s="17" t="s">
        <v>315</v>
      </c>
      <c r="D120" s="1012">
        <v>184197.78039999999</v>
      </c>
      <c r="E120" s="109"/>
      <c r="F120" s="109"/>
    </row>
    <row r="121" spans="1:6" ht="30" customHeight="1" thickTop="1" thickBot="1">
      <c r="A121" s="16" t="s">
        <v>1732</v>
      </c>
      <c r="B121" s="14" t="s">
        <v>113</v>
      </c>
      <c r="C121" s="17" t="s">
        <v>1733</v>
      </c>
      <c r="D121" s="1012">
        <v>128520</v>
      </c>
      <c r="E121" s="109"/>
      <c r="F121" s="109"/>
    </row>
    <row r="122" spans="1:6" ht="30" customHeight="1" thickTop="1" thickBot="1">
      <c r="A122" s="16" t="s">
        <v>322</v>
      </c>
      <c r="B122" s="14" t="s">
        <v>113</v>
      </c>
      <c r="C122" s="17" t="s">
        <v>323</v>
      </c>
      <c r="D122" s="1012">
        <v>130900</v>
      </c>
      <c r="E122" s="109"/>
      <c r="F122" s="109"/>
    </row>
    <row r="123" spans="1:6" ht="30" customHeight="1" thickTop="1" thickBot="1">
      <c r="A123" s="16" t="s">
        <v>320</v>
      </c>
      <c r="B123" s="14" t="s">
        <v>113</v>
      </c>
      <c r="C123" s="17" t="s">
        <v>321</v>
      </c>
      <c r="D123" s="1012">
        <v>138040</v>
      </c>
      <c r="E123" s="109"/>
      <c r="F123" s="109"/>
    </row>
    <row r="124" spans="1:6" ht="30" customHeight="1" thickTop="1" thickBot="1">
      <c r="A124" s="16" t="s">
        <v>312</v>
      </c>
      <c r="B124" s="14" t="s">
        <v>113</v>
      </c>
      <c r="C124" s="17" t="s">
        <v>1992</v>
      </c>
      <c r="D124" s="1012">
        <v>215909.59</v>
      </c>
      <c r="E124" s="109"/>
      <c r="F124" s="109"/>
    </row>
    <row r="125" spans="1:6" ht="30" customHeight="1" thickTop="1" thickBot="1">
      <c r="A125" s="16" t="s">
        <v>316</v>
      </c>
      <c r="B125" s="14" t="s">
        <v>113</v>
      </c>
      <c r="C125" s="17" t="s">
        <v>317</v>
      </c>
      <c r="D125" s="1012">
        <v>184197.78039999999</v>
      </c>
      <c r="E125" s="109"/>
      <c r="F125" s="109"/>
    </row>
    <row r="126" spans="1:6" ht="30" customHeight="1" thickTop="1" thickBot="1">
      <c r="A126" s="16" t="s">
        <v>307</v>
      </c>
      <c r="B126" s="14" t="s">
        <v>113</v>
      </c>
      <c r="C126" s="17" t="s">
        <v>308</v>
      </c>
      <c r="D126" s="1012">
        <v>130900</v>
      </c>
      <c r="E126" s="109"/>
      <c r="F126" s="109"/>
    </row>
    <row r="127" spans="1:6" ht="30" customHeight="1" thickTop="1" thickBot="1">
      <c r="A127" s="16" t="s">
        <v>324</v>
      </c>
      <c r="B127" s="14" t="s">
        <v>113</v>
      </c>
      <c r="C127" s="17" t="s">
        <v>325</v>
      </c>
      <c r="D127" s="1012">
        <v>5950</v>
      </c>
      <c r="E127" s="109"/>
      <c r="F127" s="109"/>
    </row>
    <row r="128" spans="1:6" ht="30" customHeight="1" thickTop="1" thickBot="1">
      <c r="A128" s="16" t="s">
        <v>326</v>
      </c>
      <c r="B128" s="14" t="s">
        <v>113</v>
      </c>
      <c r="C128" s="17" t="s">
        <v>327</v>
      </c>
      <c r="D128" s="1012">
        <v>134550</v>
      </c>
      <c r="E128" s="109"/>
      <c r="F128" s="109"/>
    </row>
    <row r="129" spans="1:6" ht="30" customHeight="1" thickTop="1" thickBot="1">
      <c r="A129" s="16" t="s">
        <v>328</v>
      </c>
      <c r="B129" s="14" t="s">
        <v>113</v>
      </c>
      <c r="C129" s="17" t="s">
        <v>329</v>
      </c>
      <c r="D129" s="1012">
        <v>100</v>
      </c>
      <c r="E129" s="109"/>
      <c r="F129" s="109"/>
    </row>
    <row r="130" spans="1:6" ht="30" customHeight="1" thickTop="1" thickBot="1">
      <c r="A130" s="16" t="s">
        <v>330</v>
      </c>
      <c r="B130" s="14" t="s">
        <v>113</v>
      </c>
      <c r="C130" s="17" t="s">
        <v>331</v>
      </c>
      <c r="D130" s="1012">
        <v>3867.5</v>
      </c>
      <c r="E130" s="109"/>
      <c r="F130" s="109"/>
    </row>
    <row r="131" spans="1:6" ht="30" customHeight="1" thickTop="1" thickBot="1">
      <c r="A131" s="16" t="s">
        <v>332</v>
      </c>
      <c r="B131" s="14" t="s">
        <v>113</v>
      </c>
      <c r="C131" s="17" t="s">
        <v>333</v>
      </c>
      <c r="D131" s="1012">
        <v>3867.5</v>
      </c>
      <c r="E131" s="109"/>
      <c r="F131" s="109"/>
    </row>
    <row r="132" spans="1:6" ht="30" customHeight="1" thickTop="1" thickBot="1">
      <c r="A132" s="16" t="s">
        <v>334</v>
      </c>
      <c r="B132" s="14" t="s">
        <v>113</v>
      </c>
      <c r="C132" s="17" t="s">
        <v>1760</v>
      </c>
      <c r="D132" s="1012">
        <v>4313.75</v>
      </c>
      <c r="E132" s="109"/>
      <c r="F132" s="109"/>
    </row>
    <row r="133" spans="1:6" ht="30" customHeight="1" thickTop="1" thickBot="1">
      <c r="A133" s="16" t="s">
        <v>335</v>
      </c>
      <c r="B133" s="14" t="s">
        <v>92</v>
      </c>
      <c r="C133" s="17" t="s">
        <v>1994</v>
      </c>
      <c r="D133" s="1012">
        <v>269100</v>
      </c>
      <c r="E133" s="109"/>
      <c r="F133" s="109"/>
    </row>
    <row r="134" spans="1:6" ht="30" customHeight="1" thickTop="1" thickBot="1">
      <c r="A134" s="16" t="s">
        <v>336</v>
      </c>
      <c r="B134" s="14" t="s">
        <v>113</v>
      </c>
      <c r="C134" s="17" t="s">
        <v>337</v>
      </c>
      <c r="D134" s="1012">
        <v>80000</v>
      </c>
      <c r="E134" s="109"/>
      <c r="F134" s="109"/>
    </row>
    <row r="135" spans="1:6" ht="30" customHeight="1" thickTop="1" thickBot="1">
      <c r="A135" s="16" t="s">
        <v>338</v>
      </c>
      <c r="B135" s="14" t="s">
        <v>339</v>
      </c>
      <c r="C135" s="17" t="s">
        <v>340</v>
      </c>
      <c r="D135" s="1012">
        <v>1200</v>
      </c>
      <c r="E135" s="109"/>
      <c r="F135" s="109"/>
    </row>
    <row r="136" spans="1:6" ht="30" customHeight="1" thickTop="1" thickBot="1">
      <c r="A136" s="16" t="s">
        <v>352</v>
      </c>
      <c r="B136" s="14" t="s">
        <v>339</v>
      </c>
      <c r="C136" s="17" t="s">
        <v>353</v>
      </c>
      <c r="D136" s="1012">
        <v>1250</v>
      </c>
      <c r="E136" s="109"/>
      <c r="F136" s="109"/>
    </row>
    <row r="137" spans="1:6" ht="30" customHeight="1" thickTop="1" thickBot="1">
      <c r="A137" s="16" t="s">
        <v>343</v>
      </c>
      <c r="B137" s="14" t="s">
        <v>344</v>
      </c>
      <c r="C137" s="17" t="s">
        <v>345</v>
      </c>
      <c r="D137" s="1012">
        <v>50</v>
      </c>
      <c r="E137" s="109"/>
      <c r="F137" s="109"/>
    </row>
    <row r="138" spans="1:6" ht="30" customHeight="1" thickTop="1" thickBot="1">
      <c r="A138" s="16" t="s">
        <v>346</v>
      </c>
      <c r="B138" s="14" t="s">
        <v>344</v>
      </c>
      <c r="C138" s="17" t="s">
        <v>347</v>
      </c>
      <c r="D138" s="1012">
        <v>50</v>
      </c>
      <c r="E138" s="109"/>
      <c r="F138" s="109"/>
    </row>
    <row r="139" spans="1:6" ht="30" customHeight="1" thickTop="1" thickBot="1">
      <c r="A139" s="16" t="s">
        <v>350</v>
      </c>
      <c r="B139" s="14" t="s">
        <v>339</v>
      </c>
      <c r="C139" s="17" t="s">
        <v>351</v>
      </c>
      <c r="D139" s="1012">
        <v>1250</v>
      </c>
      <c r="E139" s="109"/>
      <c r="F139" s="109"/>
    </row>
    <row r="140" spans="1:6" ht="30" customHeight="1" thickTop="1" thickBot="1">
      <c r="A140" s="16" t="s">
        <v>348</v>
      </c>
      <c r="B140" s="14" t="s">
        <v>339</v>
      </c>
      <c r="C140" s="17" t="s">
        <v>349</v>
      </c>
      <c r="D140" s="1012">
        <v>1250</v>
      </c>
      <c r="E140" s="109"/>
      <c r="F140" s="109"/>
    </row>
    <row r="141" spans="1:6" ht="30" customHeight="1" thickTop="1" thickBot="1">
      <c r="A141" s="16" t="s">
        <v>356</v>
      </c>
      <c r="B141" s="14" t="s">
        <v>113</v>
      </c>
      <c r="C141" s="17" t="s">
        <v>357</v>
      </c>
      <c r="D141" s="1012">
        <v>93150</v>
      </c>
      <c r="E141" s="109"/>
      <c r="F141" s="109"/>
    </row>
    <row r="142" spans="1:6" ht="30" customHeight="1" thickTop="1" thickBot="1">
      <c r="A142" s="16" t="s">
        <v>341</v>
      </c>
      <c r="B142" s="14" t="s">
        <v>339</v>
      </c>
      <c r="C142" s="17" t="s">
        <v>342</v>
      </c>
      <c r="D142" s="1012">
        <v>1250</v>
      </c>
      <c r="E142" s="109"/>
      <c r="F142" s="109"/>
    </row>
    <row r="143" spans="1:6" ht="30" customHeight="1" thickTop="1" thickBot="1">
      <c r="A143" s="16" t="s">
        <v>354</v>
      </c>
      <c r="B143" s="14" t="s">
        <v>113</v>
      </c>
      <c r="C143" s="17" t="s">
        <v>355</v>
      </c>
      <c r="D143" s="1012">
        <v>93150</v>
      </c>
      <c r="E143" s="109"/>
      <c r="F143" s="109"/>
    </row>
    <row r="144" spans="1:6" ht="30" customHeight="1" thickTop="1" thickBot="1">
      <c r="A144" s="16" t="s">
        <v>359</v>
      </c>
      <c r="B144" s="14" t="s">
        <v>113</v>
      </c>
      <c r="C144" s="17" t="s">
        <v>360</v>
      </c>
      <c r="D144" s="1012">
        <v>273700</v>
      </c>
      <c r="E144" s="109"/>
      <c r="F144" s="109"/>
    </row>
    <row r="145" spans="1:6" ht="68.25" customHeight="1" thickTop="1" thickBot="1">
      <c r="A145" s="16" t="s">
        <v>358</v>
      </c>
      <c r="B145" s="14" t="s">
        <v>113</v>
      </c>
      <c r="C145" s="17" t="s">
        <v>2303</v>
      </c>
      <c r="D145" s="1012">
        <v>457987.49999999994</v>
      </c>
      <c r="E145" s="109"/>
      <c r="F145" s="109"/>
    </row>
    <row r="146" spans="1:6" ht="30" customHeight="1" thickTop="1" thickBot="1">
      <c r="A146" s="16" t="s">
        <v>361</v>
      </c>
      <c r="B146" s="14" t="s">
        <v>113</v>
      </c>
      <c r="C146" s="17" t="s">
        <v>1995</v>
      </c>
      <c r="D146" s="1012">
        <v>124199.99999999999</v>
      </c>
      <c r="E146" s="109"/>
      <c r="F146" s="109"/>
    </row>
    <row r="147" spans="1:6" ht="30" customHeight="1" thickTop="1" thickBot="1">
      <c r="A147" s="16" t="s">
        <v>362</v>
      </c>
      <c r="B147" s="14" t="s">
        <v>113</v>
      </c>
      <c r="C147" s="17" t="s">
        <v>1996</v>
      </c>
      <c r="D147" s="1012">
        <v>124199.99999999999</v>
      </c>
      <c r="E147" s="109"/>
      <c r="F147" s="109"/>
    </row>
    <row r="148" spans="1:6" ht="30" customHeight="1" thickTop="1" thickBot="1">
      <c r="A148" s="16" t="s">
        <v>367</v>
      </c>
      <c r="B148" s="14" t="s">
        <v>113</v>
      </c>
      <c r="C148" s="17" t="s">
        <v>368</v>
      </c>
      <c r="D148" s="1012">
        <v>12346.25</v>
      </c>
      <c r="E148" s="109"/>
      <c r="F148" s="109"/>
    </row>
    <row r="149" spans="1:6" ht="30" customHeight="1" thickTop="1" thickBot="1">
      <c r="A149" s="16" t="s">
        <v>363</v>
      </c>
      <c r="B149" s="14" t="s">
        <v>113</v>
      </c>
      <c r="C149" s="17" t="s">
        <v>364</v>
      </c>
      <c r="D149" s="1012">
        <v>10100</v>
      </c>
      <c r="E149" s="109"/>
      <c r="F149" s="109"/>
    </row>
    <row r="150" spans="1:6" ht="30" customHeight="1" thickTop="1" thickBot="1">
      <c r="A150" s="16" t="s">
        <v>158</v>
      </c>
      <c r="B150" s="14" t="s">
        <v>113</v>
      </c>
      <c r="C150" s="17" t="s">
        <v>159</v>
      </c>
      <c r="D150" s="1012">
        <v>64260</v>
      </c>
      <c r="E150" s="109"/>
      <c r="F150" s="109"/>
    </row>
    <row r="151" spans="1:6" ht="30" customHeight="1" thickTop="1" thickBot="1">
      <c r="A151" s="16" t="s">
        <v>369</v>
      </c>
      <c r="B151" s="14" t="s">
        <v>113</v>
      </c>
      <c r="C151" s="17" t="s">
        <v>370</v>
      </c>
      <c r="D151" s="1012">
        <v>140000</v>
      </c>
      <c r="E151" s="109"/>
      <c r="F151" s="109"/>
    </row>
    <row r="152" spans="1:6" ht="30" customHeight="1" thickTop="1" thickBot="1">
      <c r="A152" s="16" t="s">
        <v>371</v>
      </c>
      <c r="B152" s="14" t="s">
        <v>113</v>
      </c>
      <c r="C152" s="17" t="s">
        <v>372</v>
      </c>
      <c r="D152" s="1012">
        <v>135000</v>
      </c>
      <c r="E152" s="109"/>
      <c r="F152" s="109"/>
    </row>
    <row r="153" spans="1:6" ht="30" customHeight="1" thickTop="1" thickBot="1">
      <c r="A153" s="16" t="s">
        <v>365</v>
      </c>
      <c r="B153" s="14" t="s">
        <v>113</v>
      </c>
      <c r="C153" s="17" t="s">
        <v>366</v>
      </c>
      <c r="D153" s="1012">
        <v>136850</v>
      </c>
      <c r="E153" s="109"/>
      <c r="F153" s="109"/>
    </row>
    <row r="154" spans="1:6" ht="30" customHeight="1" thickTop="1" thickBot="1">
      <c r="A154" s="16" t="s">
        <v>373</v>
      </c>
      <c r="B154" s="14" t="s">
        <v>113</v>
      </c>
      <c r="C154" s="17" t="s">
        <v>374</v>
      </c>
      <c r="D154" s="1012">
        <v>70000</v>
      </c>
      <c r="E154" s="109"/>
      <c r="F154" s="109"/>
    </row>
    <row r="155" spans="1:6"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zoomScale="86" zoomScaleNormal="86" workbookViewId="0">
      <pane xSplit="3" ySplit="2" topLeftCell="D360" activePane="bottomRight" state="frozen"/>
      <selection activeCell="D20" sqref="D20"/>
      <selection pane="topRight" activeCell="D20" sqref="D20"/>
      <selection pane="bottomLeft" activeCell="D20" sqref="D20"/>
      <selection pane="bottomRight" activeCell="D363" sqref="D363"/>
    </sheetView>
  </sheetViews>
  <sheetFormatPr baseColWidth="10" defaultRowHeight="14.4"/>
  <cols>
    <col min="1" max="1" width="11.5546875" customWidth="1"/>
    <col min="2" max="2" width="9.109375"/>
    <col min="3" max="3" width="77.44140625" style="206" customWidth="1"/>
    <col min="4" max="4" width="17.109375" style="189" customWidth="1"/>
  </cols>
  <sheetData>
    <row r="1" spans="1:6" ht="81.75" customHeight="1" thickTop="1" thickBot="1">
      <c r="A1" s="687" t="s">
        <v>1934</v>
      </c>
      <c r="B1" s="688"/>
      <c r="C1" s="688"/>
      <c r="D1" s="689"/>
    </row>
    <row r="2" spans="1:6" ht="60.75" customHeight="1" thickTop="1" thickBot="1">
      <c r="A2" s="686" t="s">
        <v>375</v>
      </c>
      <c r="B2" s="686"/>
      <c r="C2" s="686"/>
      <c r="D2" s="686"/>
    </row>
    <row r="3" spans="1:6" ht="16.5" customHeight="1" thickTop="1" thickBot="1">
      <c r="A3" s="200"/>
      <c r="B3" s="200"/>
      <c r="C3" s="205"/>
      <c r="D3" s="201"/>
    </row>
    <row r="4" spans="1:6" ht="16.5" customHeight="1" thickTop="1" thickBot="1">
      <c r="A4" s="200"/>
      <c r="B4" s="200"/>
      <c r="C4" s="205" t="s">
        <v>375</v>
      </c>
      <c r="D4" s="201"/>
    </row>
    <row r="5" spans="1:6" ht="15.6" thickTop="1" thickBot="1">
      <c r="A5" s="200"/>
      <c r="B5" s="200"/>
      <c r="C5" s="205"/>
      <c r="D5" s="202" t="s">
        <v>1930</v>
      </c>
    </row>
    <row r="6" spans="1:6" ht="30" thickTop="1" thickBot="1">
      <c r="A6" s="200" t="s">
        <v>809</v>
      </c>
      <c r="B6" s="200" t="s">
        <v>377</v>
      </c>
      <c r="C6" s="205" t="s">
        <v>2028</v>
      </c>
      <c r="D6" s="663">
        <v>4141.4694496367501</v>
      </c>
      <c r="E6" s="663">
        <v>4141.4694496367501</v>
      </c>
      <c r="F6">
        <f>+E6/D6</f>
        <v>1</v>
      </c>
    </row>
    <row r="7" spans="1:6" ht="15.6" thickTop="1" thickBot="1">
      <c r="A7" s="200" t="s">
        <v>814</v>
      </c>
      <c r="B7" s="200" t="s">
        <v>377</v>
      </c>
      <c r="C7" s="205" t="s">
        <v>815</v>
      </c>
      <c r="D7" s="663">
        <v>3332</v>
      </c>
    </row>
    <row r="8" spans="1:6" ht="15.6" thickTop="1" thickBot="1">
      <c r="A8" s="200" t="s">
        <v>810</v>
      </c>
      <c r="B8" s="200" t="s">
        <v>377</v>
      </c>
      <c r="C8" s="205" t="s">
        <v>811</v>
      </c>
      <c r="D8" s="663">
        <v>6247.5</v>
      </c>
    </row>
    <row r="9" spans="1:6" ht="15.6" thickTop="1" thickBot="1">
      <c r="A9" s="200" t="s">
        <v>812</v>
      </c>
      <c r="B9" s="200" t="s">
        <v>377</v>
      </c>
      <c r="C9" s="205" t="s">
        <v>813</v>
      </c>
      <c r="D9" s="663">
        <v>3490.66</v>
      </c>
    </row>
    <row r="10" spans="1:6" ht="15.6" thickTop="1" thickBot="1">
      <c r="A10" s="200" t="s">
        <v>1752</v>
      </c>
      <c r="B10" s="200" t="s">
        <v>377</v>
      </c>
      <c r="C10" s="205" t="s">
        <v>1751</v>
      </c>
      <c r="D10" s="663">
        <v>3844</v>
      </c>
    </row>
    <row r="11" spans="1:6" ht="15.6" thickTop="1" thickBot="1">
      <c r="A11" s="200" t="s">
        <v>818</v>
      </c>
      <c r="B11" s="200" t="s">
        <v>377</v>
      </c>
      <c r="C11" s="205" t="s">
        <v>819</v>
      </c>
      <c r="D11" s="663">
        <v>13539.36</v>
      </c>
    </row>
    <row r="12" spans="1:6" ht="15.6" thickTop="1" thickBot="1">
      <c r="A12" s="200" t="s">
        <v>816</v>
      </c>
      <c r="B12" s="200" t="s">
        <v>377</v>
      </c>
      <c r="C12" s="205" t="s">
        <v>817</v>
      </c>
      <c r="D12" s="663">
        <v>10796.85</v>
      </c>
    </row>
    <row r="13" spans="1:6" ht="15.6" thickTop="1" thickBot="1">
      <c r="A13" s="200" t="s">
        <v>820</v>
      </c>
      <c r="B13" s="200" t="s">
        <v>92</v>
      </c>
      <c r="C13" s="205" t="s">
        <v>2029</v>
      </c>
      <c r="D13" s="663">
        <v>845</v>
      </c>
    </row>
    <row r="14" spans="1:6" ht="15.6" thickTop="1" thickBot="1">
      <c r="A14" s="200" t="s">
        <v>822</v>
      </c>
      <c r="B14" s="200" t="s">
        <v>233</v>
      </c>
      <c r="C14" s="205" t="s">
        <v>2031</v>
      </c>
      <c r="D14" s="663">
        <v>43870.5</v>
      </c>
    </row>
    <row r="15" spans="1:6" ht="15.6" thickTop="1" thickBot="1">
      <c r="A15" s="200" t="s">
        <v>823</v>
      </c>
      <c r="B15" s="200" t="s">
        <v>92</v>
      </c>
      <c r="C15" s="205" t="s">
        <v>2032</v>
      </c>
      <c r="D15" s="663">
        <v>1082.9000000000001</v>
      </c>
    </row>
    <row r="16" spans="1:6" ht="15.6" thickTop="1" thickBot="1">
      <c r="A16" s="200" t="s">
        <v>821</v>
      </c>
      <c r="B16" s="200" t="s">
        <v>233</v>
      </c>
      <c r="C16" s="205" t="s">
        <v>2030</v>
      </c>
      <c r="D16" s="663">
        <v>43871</v>
      </c>
    </row>
    <row r="17" spans="1:6" ht="15.6" thickTop="1" thickBot="1">
      <c r="A17" s="200" t="s">
        <v>847</v>
      </c>
      <c r="B17" s="200" t="s">
        <v>425</v>
      </c>
      <c r="C17" s="205" t="s">
        <v>848</v>
      </c>
      <c r="D17" s="663">
        <v>12381.6</v>
      </c>
    </row>
    <row r="18" spans="1:6" ht="15.6" thickTop="1" thickBot="1">
      <c r="A18" s="200" t="s">
        <v>824</v>
      </c>
      <c r="B18" s="200" t="s">
        <v>388</v>
      </c>
      <c r="C18" s="205" t="s">
        <v>2033</v>
      </c>
      <c r="D18" s="663">
        <v>69058</v>
      </c>
    </row>
    <row r="19" spans="1:6" ht="30" thickTop="1" thickBot="1">
      <c r="A19" s="200" t="s">
        <v>825</v>
      </c>
      <c r="B19" s="200" t="s">
        <v>388</v>
      </c>
      <c r="C19" s="205" t="s">
        <v>826</v>
      </c>
      <c r="D19" s="663">
        <v>68222.100100000011</v>
      </c>
    </row>
    <row r="20" spans="1:6" ht="15.6" thickTop="1" thickBot="1">
      <c r="A20" s="200" t="s">
        <v>831</v>
      </c>
      <c r="B20" s="200" t="s">
        <v>388</v>
      </c>
      <c r="C20" s="205" t="s">
        <v>832</v>
      </c>
      <c r="D20" s="663">
        <v>66416.450100000002</v>
      </c>
    </row>
    <row r="21" spans="1:6" ht="30" thickTop="1" thickBot="1">
      <c r="A21" s="200" t="s">
        <v>827</v>
      </c>
      <c r="B21" s="200" t="s">
        <v>388</v>
      </c>
      <c r="C21" s="205" t="s">
        <v>828</v>
      </c>
      <c r="D21" s="663">
        <v>68480.050100000008</v>
      </c>
    </row>
    <row r="22" spans="1:6" ht="30" thickTop="1" thickBot="1">
      <c r="A22" s="200" t="s">
        <v>829</v>
      </c>
      <c r="B22" s="200" t="s">
        <v>388</v>
      </c>
      <c r="C22" s="205" t="s">
        <v>830</v>
      </c>
      <c r="D22" s="663">
        <v>68480.050100000008</v>
      </c>
    </row>
    <row r="23" spans="1:6" ht="15.6" thickTop="1" thickBot="1">
      <c r="A23" s="200" t="s">
        <v>833</v>
      </c>
      <c r="B23" s="200" t="s">
        <v>388</v>
      </c>
      <c r="C23" s="205" t="s">
        <v>834</v>
      </c>
      <c r="D23" s="663">
        <v>81054.005134666659</v>
      </c>
    </row>
    <row r="24" spans="1:6" ht="15.6" thickTop="1" thickBot="1">
      <c r="A24" s="200" t="s">
        <v>843</v>
      </c>
      <c r="B24" s="200" t="s">
        <v>388</v>
      </c>
      <c r="C24" s="205" t="s">
        <v>844</v>
      </c>
      <c r="D24" s="663">
        <v>17850</v>
      </c>
    </row>
    <row r="25" spans="1:6" ht="15.6" thickTop="1" thickBot="1">
      <c r="A25" s="200" t="s">
        <v>835</v>
      </c>
      <c r="B25" s="200" t="s">
        <v>388</v>
      </c>
      <c r="C25" s="661" t="s">
        <v>836</v>
      </c>
      <c r="D25" s="663">
        <v>65736.801376399992</v>
      </c>
      <c r="E25" s="664">
        <v>65736.801376399992</v>
      </c>
      <c r="F25">
        <f>+E25/D25</f>
        <v>1</v>
      </c>
    </row>
    <row r="26" spans="1:6" ht="15.6" thickTop="1" thickBot="1">
      <c r="A26" s="200" t="s">
        <v>838</v>
      </c>
      <c r="B26" s="200" t="s">
        <v>388</v>
      </c>
      <c r="C26" s="205" t="s">
        <v>2108</v>
      </c>
      <c r="D26" s="663">
        <v>63324.026843000007</v>
      </c>
    </row>
    <row r="27" spans="1:6" ht="15.6" thickTop="1" thickBot="1">
      <c r="A27" s="200" t="s">
        <v>837</v>
      </c>
      <c r="B27" s="200" t="s">
        <v>388</v>
      </c>
      <c r="C27" s="205" t="s">
        <v>2110</v>
      </c>
      <c r="D27" s="663">
        <v>63369.290877200001</v>
      </c>
    </row>
    <row r="28" spans="1:6" ht="15.6" thickTop="1" thickBot="1">
      <c r="A28" s="200" t="s">
        <v>840</v>
      </c>
      <c r="B28" s="200" t="s">
        <v>388</v>
      </c>
      <c r="C28" s="205" t="s">
        <v>2109</v>
      </c>
      <c r="D28" s="663">
        <v>65193.589630400005</v>
      </c>
    </row>
    <row r="29" spans="1:6" ht="15.6" thickTop="1" thickBot="1">
      <c r="A29" s="200" t="s">
        <v>839</v>
      </c>
      <c r="B29" s="200" t="s">
        <v>388</v>
      </c>
      <c r="C29" s="205" t="s">
        <v>2107</v>
      </c>
      <c r="D29" s="663">
        <v>65166.425431800002</v>
      </c>
    </row>
    <row r="30" spans="1:6" ht="30" thickTop="1" thickBot="1">
      <c r="A30" s="200" t="s">
        <v>841</v>
      </c>
      <c r="B30" s="200" t="s">
        <v>388</v>
      </c>
      <c r="C30" s="205" t="s">
        <v>842</v>
      </c>
      <c r="D30" s="663">
        <v>85725.259173399987</v>
      </c>
    </row>
    <row r="31" spans="1:6" ht="15.6" thickTop="1" thickBot="1">
      <c r="A31" s="200" t="s">
        <v>845</v>
      </c>
      <c r="B31" s="200" t="s">
        <v>425</v>
      </c>
      <c r="C31" s="205" t="s">
        <v>846</v>
      </c>
      <c r="D31" s="663"/>
    </row>
    <row r="32" spans="1:6" ht="15.6" thickTop="1" thickBot="1">
      <c r="A32" s="200" t="s">
        <v>850</v>
      </c>
      <c r="B32" s="200" t="s">
        <v>144</v>
      </c>
      <c r="C32" s="661" t="s">
        <v>2035</v>
      </c>
      <c r="D32" s="663">
        <v>459</v>
      </c>
    </row>
    <row r="33" spans="1:4" ht="15.6" thickTop="1" thickBot="1">
      <c r="A33" s="200" t="s">
        <v>851</v>
      </c>
      <c r="B33" s="200" t="s">
        <v>377</v>
      </c>
      <c r="C33" s="205" t="s">
        <v>852</v>
      </c>
      <c r="D33" s="663">
        <v>6223.3241477824204</v>
      </c>
    </row>
    <row r="34" spans="1:4" ht="15.6" thickTop="1" thickBot="1">
      <c r="A34" s="200" t="s">
        <v>857</v>
      </c>
      <c r="B34" s="200" t="s">
        <v>377</v>
      </c>
      <c r="C34" s="205" t="s">
        <v>858</v>
      </c>
      <c r="D34" s="663">
        <v>6044.2286342098987</v>
      </c>
    </row>
    <row r="35" spans="1:4" ht="15.6" thickTop="1" thickBot="1">
      <c r="A35" s="200" t="s">
        <v>853</v>
      </c>
      <c r="B35" s="200" t="s">
        <v>377</v>
      </c>
      <c r="C35" s="661" t="s">
        <v>854</v>
      </c>
      <c r="D35" s="663">
        <v>5426</v>
      </c>
    </row>
    <row r="36" spans="1:4" ht="15.6" thickTop="1" thickBot="1">
      <c r="A36" s="200" t="s">
        <v>855</v>
      </c>
      <c r="B36" s="200" t="s">
        <v>377</v>
      </c>
      <c r="C36" s="661" t="s">
        <v>856</v>
      </c>
      <c r="D36" s="663">
        <v>7824</v>
      </c>
    </row>
    <row r="37" spans="1:4" ht="15.6" thickTop="1" thickBot="1">
      <c r="A37" s="200" t="s">
        <v>976</v>
      </c>
      <c r="B37" s="200" t="s">
        <v>377</v>
      </c>
      <c r="C37" s="205" t="s">
        <v>977</v>
      </c>
      <c r="D37" s="663">
        <v>4165</v>
      </c>
    </row>
    <row r="38" spans="1:4" ht="15.6" thickTop="1" thickBot="1">
      <c r="A38" s="200" t="s">
        <v>859</v>
      </c>
      <c r="B38" s="200" t="s">
        <v>377</v>
      </c>
      <c r="C38" s="205" t="s">
        <v>860</v>
      </c>
      <c r="D38" s="663">
        <v>4730.1499999999996</v>
      </c>
    </row>
    <row r="39" spans="1:4" ht="30" thickTop="1" thickBot="1">
      <c r="A39" s="200" t="s">
        <v>999</v>
      </c>
      <c r="B39" s="200" t="s">
        <v>92</v>
      </c>
      <c r="C39" s="205" t="s">
        <v>1000</v>
      </c>
      <c r="D39" s="663">
        <v>464310</v>
      </c>
    </row>
    <row r="40" spans="1:4" ht="15.6" thickTop="1" thickBot="1">
      <c r="A40" s="200" t="s">
        <v>974</v>
      </c>
      <c r="B40" s="200" t="s">
        <v>92</v>
      </c>
      <c r="C40" s="205" t="s">
        <v>975</v>
      </c>
      <c r="D40" s="663">
        <v>58964.5</v>
      </c>
    </row>
    <row r="41" spans="1:4" ht="15.6" thickTop="1" thickBot="1">
      <c r="A41" s="200" t="s">
        <v>899</v>
      </c>
      <c r="B41" s="200" t="s">
        <v>92</v>
      </c>
      <c r="C41" s="205" t="s">
        <v>900</v>
      </c>
      <c r="D41" s="663">
        <v>1296.5887703999999</v>
      </c>
    </row>
    <row r="42" spans="1:4" ht="15.6" thickTop="1" thickBot="1">
      <c r="A42" s="200" t="s">
        <v>437</v>
      </c>
      <c r="B42" s="200" t="s">
        <v>92</v>
      </c>
      <c r="C42" s="205" t="s">
        <v>438</v>
      </c>
      <c r="D42" s="663">
        <v>17461.2896612</v>
      </c>
    </row>
    <row r="43" spans="1:4" ht="15.6" thickTop="1" thickBot="1">
      <c r="A43" s="200" t="s">
        <v>376</v>
      </c>
      <c r="B43" s="200" t="s">
        <v>377</v>
      </c>
      <c r="C43" s="205" t="s">
        <v>378</v>
      </c>
      <c r="D43" s="663">
        <v>5674.9000000000005</v>
      </c>
    </row>
    <row r="44" spans="1:4" ht="30" thickTop="1" thickBot="1">
      <c r="A44" s="200" t="s">
        <v>379</v>
      </c>
      <c r="B44" s="200" t="s">
        <v>144</v>
      </c>
      <c r="C44" s="205" t="s">
        <v>380</v>
      </c>
      <c r="D44" s="663">
        <v>9944</v>
      </c>
    </row>
    <row r="45" spans="1:4" ht="15.6" thickTop="1" thickBot="1">
      <c r="A45" s="200" t="s">
        <v>849</v>
      </c>
      <c r="B45" s="200" t="s">
        <v>377</v>
      </c>
      <c r="C45" s="205" t="s">
        <v>2034</v>
      </c>
      <c r="D45" s="663">
        <v>5870.25</v>
      </c>
    </row>
    <row r="46" spans="1:4" ht="15.6" thickTop="1" thickBot="1">
      <c r="A46" s="200" t="s">
        <v>995</v>
      </c>
      <c r="B46" s="200" t="s">
        <v>92</v>
      </c>
      <c r="C46" s="205" t="s">
        <v>2060</v>
      </c>
      <c r="D46" s="663">
        <v>3000</v>
      </c>
    </row>
    <row r="47" spans="1:4" ht="15.6" thickTop="1" thickBot="1">
      <c r="A47" s="200" t="s">
        <v>996</v>
      </c>
      <c r="B47" s="200" t="s">
        <v>92</v>
      </c>
      <c r="C47" s="205" t="s">
        <v>2061</v>
      </c>
      <c r="D47" s="663">
        <v>15000</v>
      </c>
    </row>
    <row r="48" spans="1:4" ht="15.6" thickTop="1" thickBot="1">
      <c r="A48" s="200" t="s">
        <v>868</v>
      </c>
      <c r="B48" s="200" t="s">
        <v>388</v>
      </c>
      <c r="C48" s="205" t="s">
        <v>869</v>
      </c>
      <c r="D48" s="663">
        <v>35700</v>
      </c>
    </row>
    <row r="49" spans="1:6" ht="15.6" thickTop="1" thickBot="1">
      <c r="A49" s="200" t="s">
        <v>871</v>
      </c>
      <c r="B49" s="200" t="s">
        <v>388</v>
      </c>
      <c r="C49" s="205" t="s">
        <v>872</v>
      </c>
      <c r="D49" s="663">
        <v>38080</v>
      </c>
    </row>
    <row r="50" spans="1:6" ht="15.6" thickTop="1" thickBot="1">
      <c r="A50" s="200" t="s">
        <v>870</v>
      </c>
      <c r="B50" s="200" t="s">
        <v>388</v>
      </c>
      <c r="C50" s="205" t="s">
        <v>2037</v>
      </c>
      <c r="D50" s="663">
        <v>38080</v>
      </c>
    </row>
    <row r="51" spans="1:6" ht="15.6" thickTop="1" thickBot="1">
      <c r="A51" s="200" t="s">
        <v>867</v>
      </c>
      <c r="B51" s="200" t="s">
        <v>388</v>
      </c>
      <c r="C51" s="205" t="s">
        <v>2036</v>
      </c>
      <c r="D51" s="663">
        <v>38080</v>
      </c>
    </row>
    <row r="52" spans="1:6" ht="15.6" thickTop="1" thickBot="1">
      <c r="A52" s="200" t="s">
        <v>873</v>
      </c>
      <c r="B52" s="200" t="s">
        <v>388</v>
      </c>
      <c r="C52" s="661" t="s">
        <v>874</v>
      </c>
      <c r="D52" s="663">
        <v>39865</v>
      </c>
    </row>
    <row r="53" spans="1:6" ht="15.6" thickTop="1" thickBot="1">
      <c r="A53" s="200" t="s">
        <v>381</v>
      </c>
      <c r="B53" s="200" t="s">
        <v>144</v>
      </c>
      <c r="C53" s="205" t="s">
        <v>382</v>
      </c>
      <c r="D53" s="663">
        <v>5518.9733522000006</v>
      </c>
    </row>
    <row r="54" spans="1:6" ht="15.6" thickTop="1" thickBot="1">
      <c r="A54" s="200" t="s">
        <v>865</v>
      </c>
      <c r="B54" s="200" t="s">
        <v>377</v>
      </c>
      <c r="C54" s="205" t="s">
        <v>866</v>
      </c>
      <c r="D54" s="663">
        <v>2737</v>
      </c>
    </row>
    <row r="55" spans="1:6" ht="15.6" thickTop="1" thickBot="1">
      <c r="A55" s="200" t="s">
        <v>861</v>
      </c>
      <c r="B55" s="200" t="s">
        <v>425</v>
      </c>
      <c r="C55" s="205" t="s">
        <v>862</v>
      </c>
      <c r="D55" s="663">
        <v>3344</v>
      </c>
    </row>
    <row r="56" spans="1:6" ht="15.6" thickTop="1" thickBot="1">
      <c r="A56" s="200" t="s">
        <v>863</v>
      </c>
      <c r="B56" s="200" t="s">
        <v>637</v>
      </c>
      <c r="C56" s="205" t="s">
        <v>864</v>
      </c>
      <c r="D56" s="663">
        <v>9890.2031073475609</v>
      </c>
    </row>
    <row r="57" spans="1:6" ht="15.6" thickTop="1" thickBot="1">
      <c r="A57" s="200" t="s">
        <v>383</v>
      </c>
      <c r="B57" s="200" t="s">
        <v>377</v>
      </c>
      <c r="C57" s="205" t="s">
        <v>384</v>
      </c>
      <c r="D57" s="663">
        <v>6247.5</v>
      </c>
    </row>
    <row r="58" spans="1:6" ht="15.6" thickTop="1" thickBot="1">
      <c r="A58" s="200" t="s">
        <v>385</v>
      </c>
      <c r="B58" s="200" t="s">
        <v>377</v>
      </c>
      <c r="C58" s="205" t="s">
        <v>386</v>
      </c>
      <c r="D58" s="663">
        <v>3491</v>
      </c>
    </row>
    <row r="59" spans="1:6" ht="30" thickTop="1" thickBot="1">
      <c r="A59" s="200" t="s">
        <v>387</v>
      </c>
      <c r="B59" s="200" t="s">
        <v>388</v>
      </c>
      <c r="C59" s="661" t="s">
        <v>389</v>
      </c>
      <c r="D59" s="663">
        <v>38510.043710600003</v>
      </c>
      <c r="E59" s="664">
        <v>38510.043710600003</v>
      </c>
      <c r="F59">
        <f>+E59/D59</f>
        <v>1</v>
      </c>
    </row>
    <row r="60" spans="1:6" ht="15.6" thickTop="1" thickBot="1">
      <c r="A60" s="200" t="s">
        <v>390</v>
      </c>
      <c r="B60" s="200" t="s">
        <v>377</v>
      </c>
      <c r="C60" s="205" t="s">
        <v>391</v>
      </c>
      <c r="D60" s="663">
        <v>10490.2063882</v>
      </c>
    </row>
    <row r="61" spans="1:6" ht="15.6" thickTop="1" thickBot="1">
      <c r="A61" s="200" t="s">
        <v>392</v>
      </c>
      <c r="B61" s="200" t="s">
        <v>233</v>
      </c>
      <c r="C61" s="205" t="s">
        <v>393</v>
      </c>
      <c r="D61" s="663">
        <v>132123.7843002</v>
      </c>
    </row>
    <row r="62" spans="1:6" ht="15.6" thickTop="1" thickBot="1">
      <c r="A62" s="200" t="s">
        <v>400</v>
      </c>
      <c r="B62" s="200" t="s">
        <v>233</v>
      </c>
      <c r="C62" s="205" t="s">
        <v>401</v>
      </c>
      <c r="D62" s="663">
        <v>5411.0821534000006</v>
      </c>
    </row>
    <row r="63" spans="1:6" ht="15.6" thickTop="1" thickBot="1">
      <c r="A63" s="200" t="s">
        <v>394</v>
      </c>
      <c r="B63" s="200" t="s">
        <v>388</v>
      </c>
      <c r="C63" s="205" t="s">
        <v>395</v>
      </c>
      <c r="D63" s="663">
        <v>32927.018278000003</v>
      </c>
    </row>
    <row r="64" spans="1:6" ht="15.6" thickTop="1" thickBot="1">
      <c r="A64" s="200" t="s">
        <v>402</v>
      </c>
      <c r="B64" s="200" t="s">
        <v>92</v>
      </c>
      <c r="C64" s="205" t="s">
        <v>403</v>
      </c>
      <c r="D64" s="663">
        <v>45000</v>
      </c>
    </row>
    <row r="65" spans="1:4" ht="15.6" thickTop="1" thickBot="1">
      <c r="A65" s="200" t="s">
        <v>396</v>
      </c>
      <c r="B65" s="200" t="s">
        <v>92</v>
      </c>
      <c r="C65" s="661" t="s">
        <v>397</v>
      </c>
      <c r="D65" s="663">
        <v>64506.490140000002</v>
      </c>
    </row>
    <row r="66" spans="1:4" ht="15.6" thickTop="1" thickBot="1">
      <c r="A66" s="200" t="s">
        <v>398</v>
      </c>
      <c r="B66" s="200" t="s">
        <v>92</v>
      </c>
      <c r="C66" s="205" t="s">
        <v>399</v>
      </c>
      <c r="D66" s="663">
        <v>92862</v>
      </c>
    </row>
    <row r="67" spans="1:4" ht="15.6" thickTop="1" thickBot="1">
      <c r="A67" s="200" t="s">
        <v>1001</v>
      </c>
      <c r="B67" s="200" t="s">
        <v>144</v>
      </c>
      <c r="C67" s="205" t="s">
        <v>1002</v>
      </c>
      <c r="D67" s="663">
        <v>14105.137292400001</v>
      </c>
    </row>
    <row r="68" spans="1:4" ht="15.6" thickTop="1" thickBot="1">
      <c r="A68" s="200" t="s">
        <v>404</v>
      </c>
      <c r="B68" s="200" t="s">
        <v>377</v>
      </c>
      <c r="C68" s="205" t="s">
        <v>405</v>
      </c>
      <c r="D68" s="663">
        <v>856.08</v>
      </c>
    </row>
    <row r="69" spans="1:4" ht="15.6" thickTop="1" thickBot="1">
      <c r="A69" s="200" t="s">
        <v>406</v>
      </c>
      <c r="B69" s="200" t="s">
        <v>377</v>
      </c>
      <c r="C69" s="205" t="s">
        <v>407</v>
      </c>
      <c r="D69" s="663">
        <v>11273.261076000001</v>
      </c>
    </row>
    <row r="70" spans="1:4" ht="15.6" thickTop="1" thickBot="1">
      <c r="A70" s="200" t="s">
        <v>408</v>
      </c>
      <c r="B70" s="200" t="s">
        <v>144</v>
      </c>
      <c r="C70" s="205" t="s">
        <v>409</v>
      </c>
      <c r="D70" s="663">
        <v>52785.243310800004</v>
      </c>
    </row>
    <row r="71" spans="1:4" ht="15.6" thickTop="1" thickBot="1">
      <c r="A71" s="200" t="s">
        <v>410</v>
      </c>
      <c r="B71" s="200" t="s">
        <v>92</v>
      </c>
      <c r="C71" s="205" t="s">
        <v>411</v>
      </c>
      <c r="D71" s="663">
        <v>10000</v>
      </c>
    </row>
    <row r="72" spans="1:4" ht="15.6" thickTop="1" thickBot="1">
      <c r="A72" s="200" t="s">
        <v>412</v>
      </c>
      <c r="B72" s="200" t="s">
        <v>92</v>
      </c>
      <c r="C72" s="205" t="s">
        <v>413</v>
      </c>
      <c r="D72" s="663">
        <v>20636000</v>
      </c>
    </row>
    <row r="73" spans="1:4" ht="15.6" thickTop="1" thickBot="1">
      <c r="A73" s="200" t="s">
        <v>882</v>
      </c>
      <c r="B73" s="200" t="s">
        <v>377</v>
      </c>
      <c r="C73" s="205" t="s">
        <v>883</v>
      </c>
      <c r="D73" s="663">
        <v>1702.577995066667</v>
      </c>
    </row>
    <row r="74" spans="1:4" ht="15.6" thickTop="1" thickBot="1">
      <c r="A74" s="200" t="s">
        <v>877</v>
      </c>
      <c r="B74" s="200" t="s">
        <v>377</v>
      </c>
      <c r="C74" s="205" t="s">
        <v>878</v>
      </c>
      <c r="D74" s="663">
        <v>1648.5983462666666</v>
      </c>
    </row>
    <row r="75" spans="1:4" ht="15.6" thickTop="1" thickBot="1">
      <c r="A75" s="200" t="s">
        <v>880</v>
      </c>
      <c r="B75" s="200" t="s">
        <v>377</v>
      </c>
      <c r="C75" s="205" t="s">
        <v>881</v>
      </c>
      <c r="D75" s="663">
        <v>1584.0241750666667</v>
      </c>
    </row>
    <row r="76" spans="1:4" ht="15.6" thickTop="1" thickBot="1">
      <c r="A76" s="200" t="s">
        <v>894</v>
      </c>
      <c r="B76" s="200" t="s">
        <v>377</v>
      </c>
      <c r="C76" s="205" t="s">
        <v>895</v>
      </c>
      <c r="D76" s="663">
        <v>2593.4815778666666</v>
      </c>
    </row>
    <row r="77" spans="1:4" ht="15.6" thickTop="1" thickBot="1">
      <c r="A77" s="200" t="s">
        <v>879</v>
      </c>
      <c r="B77" s="200" t="s">
        <v>377</v>
      </c>
      <c r="C77" s="205" t="s">
        <v>2143</v>
      </c>
      <c r="D77" s="663">
        <v>1682.5541964000001</v>
      </c>
    </row>
    <row r="78" spans="1:4" ht="15.6" thickTop="1" thickBot="1">
      <c r="A78" s="200" t="s">
        <v>889</v>
      </c>
      <c r="B78" s="200" t="s">
        <v>377</v>
      </c>
      <c r="C78" s="205" t="s">
        <v>890</v>
      </c>
      <c r="D78" s="663">
        <v>2446.0414850666671</v>
      </c>
    </row>
    <row r="79" spans="1:4" ht="15.6" thickTop="1" thickBot="1">
      <c r="A79" s="200" t="s">
        <v>891</v>
      </c>
      <c r="B79" s="200" t="s">
        <v>377</v>
      </c>
      <c r="C79" s="205" t="s">
        <v>2129</v>
      </c>
      <c r="D79" s="663">
        <v>2675.1588658666665</v>
      </c>
    </row>
    <row r="80" spans="1:4" ht="15.6" thickTop="1" thickBot="1">
      <c r="A80" s="200" t="s">
        <v>892</v>
      </c>
      <c r="B80" s="200" t="s">
        <v>377</v>
      </c>
      <c r="C80" s="205" t="s">
        <v>2130</v>
      </c>
      <c r="D80" s="663">
        <v>2757.5240205333334</v>
      </c>
    </row>
    <row r="81" spans="1:4" ht="30" thickTop="1" thickBot="1">
      <c r="A81" s="200" t="s">
        <v>884</v>
      </c>
      <c r="B81" s="200" t="s">
        <v>377</v>
      </c>
      <c r="C81" s="205" t="s">
        <v>2038</v>
      </c>
      <c r="D81" s="663">
        <v>2751.2004622666668</v>
      </c>
    </row>
    <row r="82" spans="1:4" ht="30" thickTop="1" thickBot="1">
      <c r="A82" s="200" t="s">
        <v>885</v>
      </c>
      <c r="B82" s="200" t="s">
        <v>377</v>
      </c>
      <c r="C82" s="205" t="s">
        <v>2039</v>
      </c>
      <c r="D82" s="663">
        <v>2979.7187112000001</v>
      </c>
    </row>
    <row r="83" spans="1:4" ht="30" thickTop="1" thickBot="1">
      <c r="A83" s="200" t="s">
        <v>886</v>
      </c>
      <c r="B83" s="200" t="s">
        <v>377</v>
      </c>
      <c r="C83" s="205" t="s">
        <v>2040</v>
      </c>
      <c r="D83" s="663">
        <v>2965.3209739999998</v>
      </c>
    </row>
    <row r="84" spans="1:4" ht="30" thickTop="1" thickBot="1">
      <c r="A84" s="200" t="s">
        <v>887</v>
      </c>
      <c r="B84" s="200" t="s">
        <v>377</v>
      </c>
      <c r="C84" s="205" t="s">
        <v>2041</v>
      </c>
      <c r="D84" s="663">
        <v>3175.3273552000001</v>
      </c>
    </row>
    <row r="85" spans="1:4" ht="15.6" thickTop="1" thickBot="1">
      <c r="A85" s="200" t="s">
        <v>893</v>
      </c>
      <c r="B85" s="200" t="s">
        <v>377</v>
      </c>
      <c r="C85" s="205" t="s">
        <v>2043</v>
      </c>
      <c r="D85" s="663">
        <v>3340.6849989333336</v>
      </c>
    </row>
    <row r="86" spans="1:4" ht="30" thickTop="1" thickBot="1">
      <c r="A86" s="200" t="s">
        <v>888</v>
      </c>
      <c r="B86" s="200" t="s">
        <v>377</v>
      </c>
      <c r="C86" s="205" t="s">
        <v>2042</v>
      </c>
      <c r="D86" s="663">
        <v>3340.6849989333336</v>
      </c>
    </row>
    <row r="87" spans="1:4" ht="30" thickTop="1" thickBot="1">
      <c r="A87" s="200" t="s">
        <v>875</v>
      </c>
      <c r="B87" s="200" t="s">
        <v>377</v>
      </c>
      <c r="C87" s="205" t="s">
        <v>876</v>
      </c>
      <c r="D87" s="663">
        <v>420</v>
      </c>
    </row>
    <row r="88" spans="1:4" ht="15.6" thickTop="1" thickBot="1">
      <c r="A88" s="200" t="s">
        <v>898</v>
      </c>
      <c r="B88" s="200" t="s">
        <v>377</v>
      </c>
      <c r="C88" s="205" t="s">
        <v>2044</v>
      </c>
      <c r="D88" s="663">
        <v>857.42304853333326</v>
      </c>
    </row>
    <row r="89" spans="1:4" ht="15.6" thickTop="1" thickBot="1">
      <c r="A89" s="200" t="s">
        <v>896</v>
      </c>
      <c r="B89" s="200" t="s">
        <v>377</v>
      </c>
      <c r="C89" s="205" t="s">
        <v>897</v>
      </c>
      <c r="D89" s="663">
        <v>729.28105506666657</v>
      </c>
    </row>
    <row r="90" spans="1:4" ht="15.6" thickTop="1" thickBot="1">
      <c r="A90" s="200" t="s">
        <v>997</v>
      </c>
      <c r="B90" s="200" t="s">
        <v>233</v>
      </c>
      <c r="C90" s="205" t="s">
        <v>998</v>
      </c>
      <c r="D90" s="663">
        <v>8800</v>
      </c>
    </row>
    <row r="91" spans="1:4" ht="30" thickTop="1" thickBot="1">
      <c r="A91" s="200" t="s">
        <v>414</v>
      </c>
      <c r="B91" s="200" t="s">
        <v>377</v>
      </c>
      <c r="C91" s="205" t="s">
        <v>415</v>
      </c>
      <c r="D91" s="663">
        <v>17019.172647400002</v>
      </c>
    </row>
    <row r="92" spans="1:4" ht="15.6" thickTop="1" thickBot="1">
      <c r="A92" s="200" t="s">
        <v>416</v>
      </c>
      <c r="B92" s="200" t="s">
        <v>144</v>
      </c>
      <c r="C92" s="205" t="s">
        <v>417</v>
      </c>
      <c r="D92" s="663">
        <v>33938.800000000003</v>
      </c>
    </row>
    <row r="93" spans="1:4" ht="15.6" thickTop="1" thickBot="1">
      <c r="A93" s="200" t="s">
        <v>418</v>
      </c>
      <c r="B93" s="200" t="s">
        <v>144</v>
      </c>
      <c r="C93" s="205" t="s">
        <v>419</v>
      </c>
      <c r="D93" s="663">
        <v>916</v>
      </c>
    </row>
    <row r="94" spans="1:4" ht="15.6" thickTop="1" thickBot="1">
      <c r="A94" s="200" t="s">
        <v>420</v>
      </c>
      <c r="B94" s="200" t="s">
        <v>144</v>
      </c>
      <c r="C94" s="205" t="s">
        <v>421</v>
      </c>
      <c r="D94" s="663">
        <v>916</v>
      </c>
    </row>
    <row r="95" spans="1:4" ht="15.6" thickTop="1" thickBot="1">
      <c r="A95" s="200" t="s">
        <v>422</v>
      </c>
      <c r="B95" s="200" t="s">
        <v>377</v>
      </c>
      <c r="C95" s="205" t="s">
        <v>423</v>
      </c>
      <c r="D95" s="663">
        <v>4952.6400000000003</v>
      </c>
    </row>
    <row r="96" spans="1:4" ht="15.6" thickTop="1" thickBot="1">
      <c r="A96" s="200" t="s">
        <v>441</v>
      </c>
      <c r="B96" s="200" t="s">
        <v>377</v>
      </c>
      <c r="C96" s="205" t="s">
        <v>442</v>
      </c>
      <c r="D96" s="663">
        <v>3920.84</v>
      </c>
    </row>
    <row r="97" spans="1:6" ht="15.6" thickTop="1" thickBot="1">
      <c r="A97" s="200" t="s">
        <v>439</v>
      </c>
      <c r="B97" s="200" t="s">
        <v>377</v>
      </c>
      <c r="C97" s="205" t="s">
        <v>440</v>
      </c>
      <c r="D97" s="663">
        <v>6190.8</v>
      </c>
    </row>
    <row r="98" spans="1:6" ht="15.6" thickTop="1" thickBot="1">
      <c r="A98" s="200" t="s">
        <v>424</v>
      </c>
      <c r="B98" s="200" t="s">
        <v>425</v>
      </c>
      <c r="C98" s="205" t="s">
        <v>426</v>
      </c>
      <c r="D98" s="663">
        <v>3611.3</v>
      </c>
    </row>
    <row r="99" spans="1:6" ht="30" thickTop="1" thickBot="1">
      <c r="A99" s="200" t="s">
        <v>907</v>
      </c>
      <c r="B99" s="200" t="s">
        <v>388</v>
      </c>
      <c r="C99" s="205" t="s">
        <v>2045</v>
      </c>
      <c r="D99" s="663">
        <v>426422</v>
      </c>
    </row>
    <row r="100" spans="1:6" ht="30" thickTop="1" thickBot="1">
      <c r="A100" s="200" t="s">
        <v>908</v>
      </c>
      <c r="B100" s="200" t="s">
        <v>388</v>
      </c>
      <c r="C100" s="205" t="s">
        <v>2046</v>
      </c>
      <c r="D100" s="663">
        <v>462782.91377490002</v>
      </c>
    </row>
    <row r="101" spans="1:6" ht="30" thickTop="1" thickBot="1">
      <c r="A101" s="200" t="s">
        <v>909</v>
      </c>
      <c r="B101" s="200" t="s">
        <v>388</v>
      </c>
      <c r="C101" s="205" t="s">
        <v>2047</v>
      </c>
      <c r="D101" s="663">
        <v>655715.47573104664</v>
      </c>
    </row>
    <row r="102" spans="1:6" ht="30" thickTop="1" thickBot="1">
      <c r="A102" s="200" t="s">
        <v>910</v>
      </c>
      <c r="B102" s="200" t="s">
        <v>388</v>
      </c>
      <c r="C102" s="205" t="s">
        <v>2048</v>
      </c>
      <c r="D102" s="663">
        <v>549406.57565332006</v>
      </c>
    </row>
    <row r="103" spans="1:6" ht="30" thickTop="1" thickBot="1">
      <c r="A103" s="200" t="s">
        <v>911</v>
      </c>
      <c r="B103" s="200" t="s">
        <v>388</v>
      </c>
      <c r="C103" s="205" t="s">
        <v>2049</v>
      </c>
      <c r="D103" s="663">
        <v>569325.1024359999</v>
      </c>
    </row>
    <row r="104" spans="1:6" ht="15.6" thickTop="1" thickBot="1">
      <c r="A104" s="200" t="s">
        <v>905</v>
      </c>
      <c r="B104" s="200" t="s">
        <v>388</v>
      </c>
      <c r="C104" s="205" t="s">
        <v>2112</v>
      </c>
      <c r="D104" s="663">
        <v>410150.28811879997</v>
      </c>
    </row>
    <row r="105" spans="1:6" ht="15.6" thickTop="1" thickBot="1">
      <c r="A105" s="200" t="s">
        <v>904</v>
      </c>
      <c r="B105" s="200" t="s">
        <v>388</v>
      </c>
      <c r="C105" s="205" t="s">
        <v>2113</v>
      </c>
      <c r="D105" s="663">
        <v>461513.79283559998</v>
      </c>
    </row>
    <row r="106" spans="1:6" ht="15.6" thickTop="1" thickBot="1">
      <c r="A106" s="200" t="s">
        <v>1745</v>
      </c>
      <c r="B106" s="200" t="s">
        <v>388</v>
      </c>
      <c r="C106" s="205" t="s">
        <v>2111</v>
      </c>
      <c r="D106" s="663">
        <v>531475.96584279998</v>
      </c>
    </row>
    <row r="107" spans="1:6" ht="15.6" thickTop="1" thickBot="1">
      <c r="A107" s="200" t="s">
        <v>901</v>
      </c>
      <c r="B107" s="200" t="s">
        <v>388</v>
      </c>
      <c r="C107" s="205" t="s">
        <v>2111</v>
      </c>
      <c r="D107" s="663">
        <v>507898.14292279992</v>
      </c>
    </row>
    <row r="108" spans="1:6" ht="15.6" thickTop="1" thickBot="1">
      <c r="A108" s="200" t="s">
        <v>903</v>
      </c>
      <c r="B108" s="200" t="s">
        <v>388</v>
      </c>
      <c r="C108" s="205" t="s">
        <v>2114</v>
      </c>
      <c r="D108" s="663">
        <v>530085.11800319992</v>
      </c>
    </row>
    <row r="109" spans="1:6" ht="15.6" thickTop="1" thickBot="1">
      <c r="A109" s="200" t="s">
        <v>902</v>
      </c>
      <c r="B109" s="200" t="s">
        <v>388</v>
      </c>
      <c r="C109" s="205" t="s">
        <v>2115</v>
      </c>
      <c r="D109" s="663">
        <v>553240.91422999999</v>
      </c>
    </row>
    <row r="110" spans="1:6" ht="15.6" thickTop="1" thickBot="1">
      <c r="A110" s="200" t="s">
        <v>906</v>
      </c>
      <c r="B110" s="200" t="s">
        <v>388</v>
      </c>
      <c r="C110" s="205" t="s">
        <v>2116</v>
      </c>
      <c r="D110" s="663">
        <v>358860</v>
      </c>
    </row>
    <row r="111" spans="1:6" ht="15.6" thickTop="1" thickBot="1">
      <c r="A111" s="200" t="s">
        <v>427</v>
      </c>
      <c r="B111" s="200" t="s">
        <v>144</v>
      </c>
      <c r="C111" s="205" t="s">
        <v>428</v>
      </c>
      <c r="D111" s="663">
        <v>2159.1488072000002</v>
      </c>
      <c r="E111" s="665">
        <v>2159.1488072000002</v>
      </c>
      <c r="F111">
        <f>+E111/D111</f>
        <v>1</v>
      </c>
    </row>
    <row r="112" spans="1:6" ht="15.6" thickTop="1" thickBot="1">
      <c r="A112" s="200" t="s">
        <v>429</v>
      </c>
      <c r="B112" s="200" t="s">
        <v>233</v>
      </c>
      <c r="C112" s="661" t="s">
        <v>430</v>
      </c>
      <c r="D112" s="663">
        <v>1214.06826</v>
      </c>
    </row>
    <row r="113" spans="1:4" ht="30" thickTop="1" thickBot="1">
      <c r="A113" s="200" t="s">
        <v>431</v>
      </c>
      <c r="B113" s="200" t="s">
        <v>92</v>
      </c>
      <c r="C113" s="661" t="s">
        <v>432</v>
      </c>
      <c r="D113" s="663">
        <v>863.37899999999991</v>
      </c>
    </row>
    <row r="114" spans="1:4" ht="30" thickTop="1" thickBot="1">
      <c r="A114" s="200" t="s">
        <v>433</v>
      </c>
      <c r="B114" s="200" t="s">
        <v>144</v>
      </c>
      <c r="C114" s="205" t="s">
        <v>434</v>
      </c>
      <c r="D114" s="663">
        <v>54740</v>
      </c>
    </row>
    <row r="115" spans="1:4" ht="15.6" thickTop="1" thickBot="1">
      <c r="A115" s="200" t="s">
        <v>435</v>
      </c>
      <c r="B115" s="200" t="s">
        <v>92</v>
      </c>
      <c r="C115" s="655" t="s">
        <v>436</v>
      </c>
      <c r="D115" s="663">
        <v>52656.226006999997</v>
      </c>
    </row>
    <row r="116" spans="1:4" ht="15.6" thickTop="1" thickBot="1">
      <c r="A116" s="200" t="s">
        <v>443</v>
      </c>
      <c r="B116" s="200" t="s">
        <v>92</v>
      </c>
      <c r="C116" s="205" t="s">
        <v>1997</v>
      </c>
      <c r="D116" s="663">
        <v>391748</v>
      </c>
    </row>
    <row r="117" spans="1:4" ht="15.6" thickTop="1" thickBot="1">
      <c r="A117" s="200" t="s">
        <v>446</v>
      </c>
      <c r="B117" s="200" t="s">
        <v>92</v>
      </c>
      <c r="C117" s="205" t="s">
        <v>447</v>
      </c>
      <c r="D117" s="663">
        <v>43000</v>
      </c>
    </row>
    <row r="118" spans="1:4" ht="30" thickTop="1" thickBot="1">
      <c r="A118" s="200" t="s">
        <v>444</v>
      </c>
      <c r="B118" s="200" t="s">
        <v>92</v>
      </c>
      <c r="C118" s="655" t="s">
        <v>445</v>
      </c>
      <c r="D118" s="663">
        <v>43000</v>
      </c>
    </row>
    <row r="119" spans="1:4" ht="30" thickTop="1" thickBot="1">
      <c r="A119" s="200" t="s">
        <v>449</v>
      </c>
      <c r="B119" s="200" t="s">
        <v>388</v>
      </c>
      <c r="C119" s="205" t="s">
        <v>450</v>
      </c>
      <c r="D119" s="663">
        <v>7661.7517060946784</v>
      </c>
    </row>
    <row r="120" spans="1:4" ht="30" thickTop="1" thickBot="1">
      <c r="A120" s="200" t="s">
        <v>448</v>
      </c>
      <c r="B120" s="200" t="s">
        <v>388</v>
      </c>
      <c r="C120" s="205" t="s">
        <v>1998</v>
      </c>
      <c r="D120" s="663">
        <v>7033.2769943165658</v>
      </c>
    </row>
    <row r="121" spans="1:4" ht="30" thickTop="1" thickBot="1">
      <c r="A121" s="200" t="s">
        <v>912</v>
      </c>
      <c r="B121" s="200" t="s">
        <v>637</v>
      </c>
      <c r="C121" s="661" t="s">
        <v>913</v>
      </c>
      <c r="D121" s="663">
        <v>19738.53</v>
      </c>
    </row>
    <row r="122" spans="1:4" ht="15.6" thickTop="1" thickBot="1">
      <c r="A122" s="200" t="s">
        <v>914</v>
      </c>
      <c r="B122" s="200" t="s">
        <v>637</v>
      </c>
      <c r="C122" s="205" t="s">
        <v>2050</v>
      </c>
      <c r="D122" s="663">
        <v>21894.5</v>
      </c>
    </row>
    <row r="123" spans="1:4" ht="15.6" thickTop="1" thickBot="1">
      <c r="A123" s="200" t="s">
        <v>451</v>
      </c>
      <c r="B123" s="200" t="s">
        <v>388</v>
      </c>
      <c r="C123" s="205" t="s">
        <v>1999</v>
      </c>
      <c r="D123" s="663">
        <v>3988.5901977655381</v>
      </c>
    </row>
    <row r="124" spans="1:4" ht="15.6" thickTop="1" thickBot="1">
      <c r="A124" s="200" t="s">
        <v>452</v>
      </c>
      <c r="B124" s="200" t="s">
        <v>144</v>
      </c>
      <c r="C124" s="205" t="s">
        <v>453</v>
      </c>
      <c r="D124" s="663">
        <v>16962.051545247228</v>
      </c>
    </row>
    <row r="125" spans="1:4" ht="15.6" thickTop="1" thickBot="1">
      <c r="A125" s="200" t="s">
        <v>939</v>
      </c>
      <c r="B125" s="200" t="s">
        <v>425</v>
      </c>
      <c r="C125" s="205" t="s">
        <v>2052</v>
      </c>
      <c r="D125" s="663">
        <v>2002.4953459168528</v>
      </c>
    </row>
    <row r="126" spans="1:4" ht="15.6" thickTop="1" thickBot="1">
      <c r="A126" s="200" t="s">
        <v>940</v>
      </c>
      <c r="B126" s="200" t="s">
        <v>425</v>
      </c>
      <c r="C126" s="205" t="s">
        <v>2053</v>
      </c>
      <c r="D126" s="663">
        <v>2593.5531024196212</v>
      </c>
    </row>
    <row r="127" spans="1:4" ht="30" thickTop="1" thickBot="1">
      <c r="A127" s="200" t="s">
        <v>938</v>
      </c>
      <c r="B127" s="200" t="s">
        <v>425</v>
      </c>
      <c r="C127" s="205" t="s">
        <v>2051</v>
      </c>
      <c r="D127" s="663">
        <v>2591.2409113695276</v>
      </c>
    </row>
    <row r="128" spans="1:4" ht="15.6" thickTop="1" thickBot="1">
      <c r="A128" s="200" t="s">
        <v>920</v>
      </c>
      <c r="B128" s="200" t="s">
        <v>425</v>
      </c>
      <c r="C128" s="205" t="s">
        <v>921</v>
      </c>
      <c r="D128" s="663">
        <v>1985.3922291168521</v>
      </c>
    </row>
    <row r="129" spans="1:4" ht="15.6" thickTop="1" thickBot="1">
      <c r="A129" s="200" t="s">
        <v>922</v>
      </c>
      <c r="B129" s="200" t="s">
        <v>425</v>
      </c>
      <c r="C129" s="205" t="s">
        <v>923</v>
      </c>
      <c r="D129" s="663">
        <v>1985.7058963168524</v>
      </c>
    </row>
    <row r="130" spans="1:4" ht="15.6" thickTop="1" thickBot="1">
      <c r="A130" s="200" t="s">
        <v>924</v>
      </c>
      <c r="B130" s="200" t="s">
        <v>425</v>
      </c>
      <c r="C130" s="205" t="s">
        <v>925</v>
      </c>
      <c r="D130" s="663">
        <v>1927.9967167999998</v>
      </c>
    </row>
    <row r="131" spans="1:4" ht="15.6" thickTop="1" thickBot="1">
      <c r="A131" s="200" t="s">
        <v>926</v>
      </c>
      <c r="B131" s="200" t="s">
        <v>425</v>
      </c>
      <c r="C131" s="205" t="s">
        <v>927</v>
      </c>
      <c r="D131" s="663">
        <v>2591.3533048196209</v>
      </c>
    </row>
    <row r="132" spans="1:4" ht="15.6" thickTop="1" thickBot="1">
      <c r="A132" s="200" t="s">
        <v>928</v>
      </c>
      <c r="B132" s="200" t="s">
        <v>425</v>
      </c>
      <c r="C132" s="205" t="s">
        <v>929</v>
      </c>
      <c r="D132" s="663">
        <v>1928.4172514480613</v>
      </c>
    </row>
    <row r="133" spans="1:4" ht="15.6" thickTop="1" thickBot="1">
      <c r="A133" s="200" t="s">
        <v>932</v>
      </c>
      <c r="B133" s="200" t="s">
        <v>425</v>
      </c>
      <c r="C133" s="205" t="s">
        <v>933</v>
      </c>
      <c r="D133" s="663">
        <v>1801.5283029333334</v>
      </c>
    </row>
    <row r="134" spans="1:4" ht="15.6" thickTop="1" thickBot="1">
      <c r="A134" s="200" t="s">
        <v>930</v>
      </c>
      <c r="B134" s="200" t="s">
        <v>425</v>
      </c>
      <c r="C134" s="205" t="s">
        <v>931</v>
      </c>
      <c r="D134" s="663">
        <v>1981.8505681071606</v>
      </c>
    </row>
    <row r="135" spans="1:4" ht="15.6" thickTop="1" thickBot="1">
      <c r="A135" s="200" t="s">
        <v>934</v>
      </c>
      <c r="B135" s="200" t="s">
        <v>425</v>
      </c>
      <c r="C135" s="205" t="s">
        <v>935</v>
      </c>
      <c r="D135" s="663">
        <v>2089.3403794731694</v>
      </c>
    </row>
    <row r="136" spans="1:4" ht="15.6" thickTop="1" thickBot="1">
      <c r="A136" s="200" t="s">
        <v>936</v>
      </c>
      <c r="B136" s="200" t="s">
        <v>425</v>
      </c>
      <c r="C136" s="205" t="s">
        <v>937</v>
      </c>
      <c r="D136" s="663">
        <v>2224.7298761693401</v>
      </c>
    </row>
    <row r="137" spans="1:4" ht="30" thickTop="1" thickBot="1">
      <c r="A137" s="200" t="s">
        <v>918</v>
      </c>
      <c r="B137" s="200" t="s">
        <v>377</v>
      </c>
      <c r="C137" s="205" t="s">
        <v>919</v>
      </c>
      <c r="D137" s="663">
        <v>8770.3000000000011</v>
      </c>
    </row>
    <row r="138" spans="1:4" ht="30" thickTop="1" thickBot="1">
      <c r="A138" s="200" t="s">
        <v>915</v>
      </c>
      <c r="B138" s="200" t="s">
        <v>916</v>
      </c>
      <c r="C138" s="205" t="s">
        <v>917</v>
      </c>
      <c r="D138" s="663">
        <v>3.3262128267935523E-2</v>
      </c>
    </row>
    <row r="139" spans="1:4" ht="15.6" thickTop="1" thickBot="1">
      <c r="A139" s="200" t="s">
        <v>454</v>
      </c>
      <c r="B139" s="200" t="s">
        <v>377</v>
      </c>
      <c r="C139" s="205" t="s">
        <v>455</v>
      </c>
      <c r="D139" s="663">
        <v>5355</v>
      </c>
    </row>
    <row r="140" spans="1:4" ht="30" thickTop="1" thickBot="1">
      <c r="A140" s="200" t="s">
        <v>456</v>
      </c>
      <c r="B140" s="200" t="s">
        <v>457</v>
      </c>
      <c r="C140" s="205" t="s">
        <v>458</v>
      </c>
      <c r="D140" s="663">
        <v>700</v>
      </c>
    </row>
    <row r="141" spans="1:4" ht="30" thickTop="1" thickBot="1">
      <c r="A141" s="200" t="s">
        <v>459</v>
      </c>
      <c r="B141" s="200" t="s">
        <v>144</v>
      </c>
      <c r="C141" s="205" t="s">
        <v>2000</v>
      </c>
      <c r="D141" s="663">
        <v>2800</v>
      </c>
    </row>
    <row r="142" spans="1:4" ht="30" thickTop="1" thickBot="1">
      <c r="A142" s="200" t="s">
        <v>460</v>
      </c>
      <c r="B142" s="200" t="s">
        <v>92</v>
      </c>
      <c r="C142" s="205" t="s">
        <v>461</v>
      </c>
      <c r="D142" s="663">
        <v>2630</v>
      </c>
    </row>
    <row r="143" spans="1:4" ht="15.6" thickTop="1" thickBot="1">
      <c r="A143" s="200" t="s">
        <v>462</v>
      </c>
      <c r="B143" s="200" t="s">
        <v>463</v>
      </c>
      <c r="C143" s="205" t="s">
        <v>464</v>
      </c>
      <c r="D143" s="663">
        <v>9802.1</v>
      </c>
    </row>
    <row r="144" spans="1:4" ht="15.6" thickTop="1" thickBot="1">
      <c r="A144" s="200" t="s">
        <v>465</v>
      </c>
      <c r="B144" s="200" t="s">
        <v>425</v>
      </c>
      <c r="C144" s="205" t="s">
        <v>466</v>
      </c>
      <c r="D144" s="663">
        <v>26180</v>
      </c>
    </row>
    <row r="145" spans="1:4" ht="15.6" thickTop="1" thickBot="1">
      <c r="A145" s="200" t="s">
        <v>951</v>
      </c>
      <c r="B145" s="200" t="s">
        <v>233</v>
      </c>
      <c r="C145" s="205" t="s">
        <v>953</v>
      </c>
      <c r="D145" s="663">
        <v>19997.3374678</v>
      </c>
    </row>
    <row r="146" spans="1:4" ht="44.4" thickTop="1" thickBot="1">
      <c r="A146" s="200" t="s">
        <v>941</v>
      </c>
      <c r="B146" s="200" t="s">
        <v>233</v>
      </c>
      <c r="C146" s="205" t="s">
        <v>942</v>
      </c>
      <c r="D146" s="663">
        <v>7140</v>
      </c>
    </row>
    <row r="147" spans="1:4" ht="30" thickTop="1" thickBot="1">
      <c r="A147" s="200" t="s">
        <v>943</v>
      </c>
      <c r="B147" s="200" t="s">
        <v>233</v>
      </c>
      <c r="C147" s="205" t="s">
        <v>944</v>
      </c>
      <c r="D147" s="663">
        <v>24395</v>
      </c>
    </row>
    <row r="148" spans="1:4" ht="15.6" thickTop="1" thickBot="1">
      <c r="A148" s="200" t="s">
        <v>1775</v>
      </c>
      <c r="B148" s="200" t="s">
        <v>233</v>
      </c>
      <c r="C148" s="205" t="s">
        <v>2054</v>
      </c>
      <c r="D148" s="663">
        <v>14280</v>
      </c>
    </row>
    <row r="149" spans="1:4" ht="30" thickTop="1" thickBot="1">
      <c r="A149" s="200" t="s">
        <v>945</v>
      </c>
      <c r="B149" s="200" t="s">
        <v>144</v>
      </c>
      <c r="C149" s="205" t="s">
        <v>946</v>
      </c>
      <c r="D149" s="663">
        <v>36867.534669644294</v>
      </c>
    </row>
    <row r="150" spans="1:4" ht="15.6" thickTop="1" thickBot="1">
      <c r="A150" s="200" t="s">
        <v>947</v>
      </c>
      <c r="B150" s="200" t="s">
        <v>233</v>
      </c>
      <c r="C150" s="205" t="s">
        <v>948</v>
      </c>
      <c r="D150" s="663">
        <v>8925</v>
      </c>
    </row>
    <row r="151" spans="1:4" ht="30" thickTop="1" thickBot="1">
      <c r="A151" s="200" t="s">
        <v>949</v>
      </c>
      <c r="B151" s="200" t="s">
        <v>457</v>
      </c>
      <c r="C151" s="205" t="s">
        <v>950</v>
      </c>
      <c r="D151" s="663">
        <v>184383.94665459997</v>
      </c>
    </row>
    <row r="152" spans="1:4" ht="15.6" thickTop="1" thickBot="1">
      <c r="A152" s="200" t="s">
        <v>467</v>
      </c>
      <c r="B152" s="200" t="s">
        <v>92</v>
      </c>
      <c r="C152" s="205" t="s">
        <v>468</v>
      </c>
      <c r="D152" s="663">
        <v>1134.98</v>
      </c>
    </row>
    <row r="153" spans="1:4" ht="15.6" thickTop="1" thickBot="1">
      <c r="A153" s="200" t="s">
        <v>469</v>
      </c>
      <c r="B153" s="200" t="s">
        <v>377</v>
      </c>
      <c r="C153" s="205" t="s">
        <v>470</v>
      </c>
      <c r="D153" s="663">
        <v>30954</v>
      </c>
    </row>
    <row r="154" spans="1:4" ht="15.6" thickTop="1" thickBot="1">
      <c r="A154" s="200" t="s">
        <v>471</v>
      </c>
      <c r="B154" s="200" t="s">
        <v>377</v>
      </c>
      <c r="C154" s="661" t="s">
        <v>472</v>
      </c>
      <c r="D154" s="663">
        <v>3876</v>
      </c>
    </row>
    <row r="155" spans="1:4" ht="30" thickTop="1" thickBot="1">
      <c r="A155" s="200" t="s">
        <v>987</v>
      </c>
      <c r="B155" s="200" t="s">
        <v>144</v>
      </c>
      <c r="C155" s="205" t="s">
        <v>988</v>
      </c>
      <c r="D155" s="663">
        <v>77674.224889800011</v>
      </c>
    </row>
    <row r="156" spans="1:4" ht="30" thickTop="1" thickBot="1">
      <c r="A156" s="200" t="s">
        <v>989</v>
      </c>
      <c r="B156" s="200" t="s">
        <v>144</v>
      </c>
      <c r="C156" s="205" t="s">
        <v>990</v>
      </c>
      <c r="D156" s="663">
        <v>21393.926230600006</v>
      </c>
    </row>
    <row r="157" spans="1:4" ht="30" thickTop="1" thickBot="1">
      <c r="A157" s="200" t="s">
        <v>991</v>
      </c>
      <c r="B157" s="200" t="s">
        <v>144</v>
      </c>
      <c r="C157" s="205" t="s">
        <v>992</v>
      </c>
      <c r="D157" s="663">
        <v>44791.704018600001</v>
      </c>
    </row>
    <row r="158" spans="1:4" ht="30" thickTop="1" thickBot="1">
      <c r="A158" s="200" t="s">
        <v>993</v>
      </c>
      <c r="B158" s="200" t="s">
        <v>144</v>
      </c>
      <c r="C158" s="205" t="s">
        <v>994</v>
      </c>
      <c r="D158" s="663">
        <v>76642.115349800006</v>
      </c>
    </row>
    <row r="159" spans="1:4" ht="15.6" thickTop="1" thickBot="1">
      <c r="A159" s="200" t="s">
        <v>475</v>
      </c>
      <c r="B159" s="200" t="s">
        <v>233</v>
      </c>
      <c r="C159" s="205" t="s">
        <v>476</v>
      </c>
      <c r="D159" s="663">
        <v>8610.386477</v>
      </c>
    </row>
    <row r="160" spans="1:4" ht="15.6" thickTop="1" thickBot="1">
      <c r="A160" s="200" t="s">
        <v>980</v>
      </c>
      <c r="B160" s="200" t="s">
        <v>233</v>
      </c>
      <c r="C160" s="205" t="s">
        <v>476</v>
      </c>
      <c r="D160" s="663">
        <v>8610.386477</v>
      </c>
    </row>
    <row r="161" spans="1:4" ht="15.6" thickTop="1" thickBot="1">
      <c r="A161" s="200" t="s">
        <v>477</v>
      </c>
      <c r="B161" s="200" t="s">
        <v>233</v>
      </c>
      <c r="C161" s="205" t="s">
        <v>478</v>
      </c>
      <c r="D161" s="663">
        <v>11983.136380599999</v>
      </c>
    </row>
    <row r="162" spans="1:4" ht="15.6" thickTop="1" thickBot="1">
      <c r="A162" s="200" t="s">
        <v>981</v>
      </c>
      <c r="B162" s="200" t="s">
        <v>233</v>
      </c>
      <c r="C162" s="205" t="s">
        <v>478</v>
      </c>
      <c r="D162" s="663">
        <v>11983.136380599999</v>
      </c>
    </row>
    <row r="163" spans="1:4" ht="15.6" thickTop="1" thickBot="1">
      <c r="A163" s="200" t="s">
        <v>972</v>
      </c>
      <c r="B163" s="200" t="s">
        <v>233</v>
      </c>
      <c r="C163" s="205" t="s">
        <v>973</v>
      </c>
      <c r="D163" s="663">
        <v>9891.3114915999995</v>
      </c>
    </row>
    <row r="164" spans="1:4" ht="15.6" thickTop="1" thickBot="1">
      <c r="A164" s="200" t="s">
        <v>978</v>
      </c>
      <c r="B164" s="200" t="s">
        <v>233</v>
      </c>
      <c r="C164" s="205" t="s">
        <v>973</v>
      </c>
      <c r="D164" s="663">
        <v>9891.3114915999995</v>
      </c>
    </row>
    <row r="165" spans="1:4" ht="15.6" thickTop="1" thickBot="1">
      <c r="A165" s="200" t="s">
        <v>985</v>
      </c>
      <c r="B165" s="200" t="s">
        <v>952</v>
      </c>
      <c r="C165" s="205" t="s">
        <v>986</v>
      </c>
      <c r="D165" s="663">
        <v>14620.433689399999</v>
      </c>
    </row>
    <row r="166" spans="1:4" ht="15.6" thickTop="1" thickBot="1">
      <c r="A166" s="200" t="s">
        <v>983</v>
      </c>
      <c r="B166" s="200" t="s">
        <v>233</v>
      </c>
      <c r="C166" s="205" t="s">
        <v>984</v>
      </c>
      <c r="D166" s="663">
        <v>9696.6624216</v>
      </c>
    </row>
    <row r="167" spans="1:4" ht="15.6" thickTop="1" thickBot="1">
      <c r="A167" s="200" t="s">
        <v>479</v>
      </c>
      <c r="B167" s="200" t="s">
        <v>233</v>
      </c>
      <c r="C167" s="205" t="s">
        <v>480</v>
      </c>
      <c r="D167" s="663">
        <v>9576.7022581999991</v>
      </c>
    </row>
    <row r="168" spans="1:4" ht="15.6" thickTop="1" thickBot="1">
      <c r="A168" s="200" t="s">
        <v>982</v>
      </c>
      <c r="B168" s="200" t="s">
        <v>233</v>
      </c>
      <c r="C168" s="205" t="s">
        <v>480</v>
      </c>
      <c r="D168" s="663">
        <v>9576.7022581999991</v>
      </c>
    </row>
    <row r="169" spans="1:4" ht="15.6" thickTop="1" thickBot="1">
      <c r="A169" s="200" t="s">
        <v>473</v>
      </c>
      <c r="B169" s="200" t="s">
        <v>233</v>
      </c>
      <c r="C169" s="205" t="s">
        <v>474</v>
      </c>
      <c r="D169" s="663">
        <v>13269.3411158</v>
      </c>
    </row>
    <row r="170" spans="1:4" ht="15.6" thickTop="1" thickBot="1">
      <c r="A170" s="200" t="s">
        <v>979</v>
      </c>
      <c r="B170" s="200" t="s">
        <v>233</v>
      </c>
      <c r="C170" s="205" t="s">
        <v>474</v>
      </c>
      <c r="D170" s="663">
        <v>13269.3411158</v>
      </c>
    </row>
    <row r="171" spans="1:4" ht="15.6" thickTop="1" thickBot="1">
      <c r="A171" s="200" t="s">
        <v>955</v>
      </c>
      <c r="B171" s="200" t="s">
        <v>233</v>
      </c>
      <c r="C171" s="205" t="s">
        <v>956</v>
      </c>
      <c r="D171" s="663">
        <v>11398.500960000001</v>
      </c>
    </row>
    <row r="172" spans="1:4" ht="15.6" thickTop="1" thickBot="1">
      <c r="A172" s="200" t="s">
        <v>968</v>
      </c>
      <c r="B172" s="200" t="s">
        <v>952</v>
      </c>
      <c r="C172" s="205" t="s">
        <v>969</v>
      </c>
      <c r="D172" s="663">
        <v>22876.219396799999</v>
      </c>
    </row>
    <row r="173" spans="1:4" ht="15.6" thickTop="1" thickBot="1">
      <c r="A173" s="200" t="s">
        <v>970</v>
      </c>
      <c r="B173" s="200" t="s">
        <v>952</v>
      </c>
      <c r="C173" s="205" t="s">
        <v>971</v>
      </c>
      <c r="D173" s="663">
        <v>6450.5845404000002</v>
      </c>
    </row>
    <row r="174" spans="1:4" ht="15.6" thickTop="1" thickBot="1">
      <c r="A174" s="200" t="s">
        <v>957</v>
      </c>
      <c r="B174" s="200" t="s">
        <v>233</v>
      </c>
      <c r="C174" s="205" t="s">
        <v>958</v>
      </c>
      <c r="D174" s="663">
        <v>3885</v>
      </c>
    </row>
    <row r="175" spans="1:4" ht="15.6" thickTop="1" thickBot="1">
      <c r="A175" s="200" t="s">
        <v>959</v>
      </c>
      <c r="B175" s="200" t="s">
        <v>233</v>
      </c>
      <c r="C175" s="205" t="s">
        <v>960</v>
      </c>
      <c r="D175" s="663">
        <v>5146.1602807999998</v>
      </c>
    </row>
    <row r="176" spans="1:4" ht="30" thickTop="1" thickBot="1">
      <c r="A176" s="200" t="s">
        <v>965</v>
      </c>
      <c r="B176" s="200" t="s">
        <v>233</v>
      </c>
      <c r="C176" s="205" t="s">
        <v>2058</v>
      </c>
      <c r="D176" s="663">
        <v>5785</v>
      </c>
    </row>
    <row r="177" spans="1:4" ht="15.6" thickTop="1" thickBot="1">
      <c r="A177" s="200" t="s">
        <v>961</v>
      </c>
      <c r="B177" s="200" t="s">
        <v>233</v>
      </c>
      <c r="C177" s="205" t="s">
        <v>2056</v>
      </c>
      <c r="D177" s="663">
        <v>6071</v>
      </c>
    </row>
    <row r="178" spans="1:4" ht="30" thickTop="1" thickBot="1">
      <c r="A178" s="200" t="s">
        <v>962</v>
      </c>
      <c r="B178" s="200" t="s">
        <v>233</v>
      </c>
      <c r="C178" s="205" t="s">
        <v>2057</v>
      </c>
      <c r="D178" s="663">
        <v>7628</v>
      </c>
    </row>
    <row r="179" spans="1:4" ht="30" thickTop="1" thickBot="1">
      <c r="A179" s="200" t="s">
        <v>967</v>
      </c>
      <c r="B179" s="200" t="s">
        <v>233</v>
      </c>
      <c r="C179" s="205" t="s">
        <v>2059</v>
      </c>
      <c r="D179" s="663">
        <v>5491</v>
      </c>
    </row>
    <row r="180" spans="1:4" ht="30" thickTop="1" thickBot="1">
      <c r="A180" s="200" t="s">
        <v>954</v>
      </c>
      <c r="B180" s="200" t="s">
        <v>233</v>
      </c>
      <c r="C180" s="205" t="s">
        <v>2055</v>
      </c>
      <c r="D180" s="663">
        <v>6325</v>
      </c>
    </row>
    <row r="181" spans="1:4" ht="15.6" thickTop="1" thickBot="1">
      <c r="A181" s="200" t="s">
        <v>963</v>
      </c>
      <c r="B181" s="200" t="s">
        <v>233</v>
      </c>
      <c r="C181" s="205" t="s">
        <v>964</v>
      </c>
      <c r="D181" s="663">
        <v>4789</v>
      </c>
    </row>
    <row r="182" spans="1:4" ht="15.6" thickTop="1" thickBot="1">
      <c r="A182" s="200" t="s">
        <v>966</v>
      </c>
      <c r="B182" s="200" t="s">
        <v>233</v>
      </c>
      <c r="C182" s="205" t="s">
        <v>964</v>
      </c>
      <c r="D182" s="663">
        <v>4789</v>
      </c>
    </row>
    <row r="183" spans="1:4" ht="15.6" thickTop="1" thickBot="1">
      <c r="A183" s="200" t="s">
        <v>481</v>
      </c>
      <c r="B183" s="200" t="s">
        <v>377</v>
      </c>
      <c r="C183" s="205" t="s">
        <v>482</v>
      </c>
      <c r="D183" s="663">
        <v>5604</v>
      </c>
    </row>
    <row r="184" spans="1:4" ht="15.6" thickTop="1" thickBot="1">
      <c r="A184" s="200" t="s">
        <v>485</v>
      </c>
      <c r="B184" s="200" t="s">
        <v>92</v>
      </c>
      <c r="C184" s="205" t="s">
        <v>486</v>
      </c>
      <c r="D184" s="663">
        <v>34900</v>
      </c>
    </row>
    <row r="185" spans="1:4" ht="15.6" thickTop="1" thickBot="1">
      <c r="A185" s="200" t="s">
        <v>483</v>
      </c>
      <c r="B185" s="200" t="s">
        <v>388</v>
      </c>
      <c r="C185" s="661" t="s">
        <v>484</v>
      </c>
      <c r="D185" s="663">
        <v>64279</v>
      </c>
    </row>
    <row r="186" spans="1:4" ht="15.6" thickTop="1" thickBot="1">
      <c r="A186" s="200" t="s">
        <v>487</v>
      </c>
      <c r="B186" s="200" t="s">
        <v>144</v>
      </c>
      <c r="C186" s="205" t="s">
        <v>2001</v>
      </c>
      <c r="D186" s="663">
        <v>2919.9960636000001</v>
      </c>
    </row>
    <row r="187" spans="1:4" ht="15.6" thickTop="1" thickBot="1">
      <c r="A187" s="200" t="s">
        <v>1539</v>
      </c>
      <c r="B187" s="200" t="s">
        <v>377</v>
      </c>
      <c r="C187" s="205" t="s">
        <v>1538</v>
      </c>
      <c r="D187" s="663">
        <v>10975.37</v>
      </c>
    </row>
    <row r="188" spans="1:4" ht="15.6" thickTop="1" thickBot="1">
      <c r="A188" s="200" t="s">
        <v>1793</v>
      </c>
      <c r="B188" s="200" t="s">
        <v>377</v>
      </c>
      <c r="C188" s="205" t="s">
        <v>1792</v>
      </c>
      <c r="D188" s="663">
        <v>10975.37</v>
      </c>
    </row>
    <row r="189" spans="1:4" ht="15.6" thickTop="1" thickBot="1">
      <c r="A189" s="200" t="s">
        <v>488</v>
      </c>
      <c r="B189" s="200" t="s">
        <v>377</v>
      </c>
      <c r="C189" s="205" t="s">
        <v>489</v>
      </c>
      <c r="D189" s="663">
        <v>41900</v>
      </c>
    </row>
    <row r="190" spans="1:4" ht="15.6" thickTop="1" thickBot="1">
      <c r="A190" s="200" t="s">
        <v>1750</v>
      </c>
      <c r="B190" s="200" t="s">
        <v>144</v>
      </c>
      <c r="C190" s="205" t="s">
        <v>1749</v>
      </c>
      <c r="D190" s="663">
        <v>814048.91458660003</v>
      </c>
    </row>
    <row r="191" spans="1:4" ht="15.6" thickTop="1" thickBot="1">
      <c r="A191" s="200" t="s">
        <v>498</v>
      </c>
      <c r="B191" s="200" t="s">
        <v>92</v>
      </c>
      <c r="C191" s="661" t="s">
        <v>499</v>
      </c>
      <c r="D191" s="663">
        <v>742537.39</v>
      </c>
    </row>
    <row r="192" spans="1:4" ht="15.6" thickTop="1" thickBot="1">
      <c r="A192" s="200" t="s">
        <v>500</v>
      </c>
      <c r="B192" s="200" t="s">
        <v>92</v>
      </c>
      <c r="C192" s="661" t="s">
        <v>501</v>
      </c>
      <c r="D192" s="663">
        <v>371268.1</v>
      </c>
    </row>
    <row r="193" spans="1:4" ht="15.6" thickTop="1" thickBot="1">
      <c r="A193" s="200" t="s">
        <v>490</v>
      </c>
      <c r="B193" s="200" t="s">
        <v>233</v>
      </c>
      <c r="C193" s="205" t="s">
        <v>491</v>
      </c>
      <c r="D193" s="663">
        <v>3070.3922634</v>
      </c>
    </row>
    <row r="194" spans="1:4" ht="15.6" thickTop="1" thickBot="1">
      <c r="A194" s="200" t="s">
        <v>502</v>
      </c>
      <c r="B194" s="200" t="s">
        <v>92</v>
      </c>
      <c r="C194" s="205" t="s">
        <v>503</v>
      </c>
      <c r="D194" s="663">
        <v>1107.2545021999999</v>
      </c>
    </row>
    <row r="195" spans="1:4" ht="30" thickTop="1" thickBot="1">
      <c r="A195" s="200" t="s">
        <v>492</v>
      </c>
      <c r="B195" s="200" t="s">
        <v>425</v>
      </c>
      <c r="C195" s="205" t="s">
        <v>493</v>
      </c>
      <c r="D195" s="663">
        <v>1207.5980840000002</v>
      </c>
    </row>
    <row r="196" spans="1:4" ht="15.6" thickTop="1" thickBot="1">
      <c r="A196" s="200" t="s">
        <v>494</v>
      </c>
      <c r="B196" s="200" t="s">
        <v>92</v>
      </c>
      <c r="C196" s="205" t="s">
        <v>495</v>
      </c>
      <c r="D196" s="663">
        <v>38882</v>
      </c>
    </row>
    <row r="197" spans="1:4" ht="15.6" thickTop="1" thickBot="1">
      <c r="A197" s="200" t="s">
        <v>496</v>
      </c>
      <c r="B197" s="200" t="s">
        <v>144</v>
      </c>
      <c r="C197" s="205" t="s">
        <v>497</v>
      </c>
      <c r="D197" s="663">
        <v>1925.266574</v>
      </c>
    </row>
    <row r="198" spans="1:4" ht="15.6" thickTop="1" thickBot="1">
      <c r="A198" s="200" t="s">
        <v>504</v>
      </c>
      <c r="B198" s="200" t="s">
        <v>92</v>
      </c>
      <c r="C198" s="205" t="s">
        <v>505</v>
      </c>
      <c r="D198" s="663">
        <v>18376</v>
      </c>
    </row>
    <row r="199" spans="1:4" ht="15.6" thickTop="1" thickBot="1">
      <c r="A199" s="200" t="s">
        <v>1009</v>
      </c>
      <c r="B199" s="200" t="s">
        <v>92</v>
      </c>
      <c r="C199" s="205" t="s">
        <v>1010</v>
      </c>
      <c r="D199" s="663">
        <v>88964.4</v>
      </c>
    </row>
    <row r="200" spans="1:4" ht="30" thickTop="1" thickBot="1">
      <c r="A200" s="200" t="s">
        <v>1013</v>
      </c>
      <c r="B200" s="200" t="s">
        <v>92</v>
      </c>
      <c r="C200" s="205" t="s">
        <v>1014</v>
      </c>
      <c r="D200" s="663">
        <v>107814</v>
      </c>
    </row>
    <row r="201" spans="1:4" ht="15.6" thickTop="1" thickBot="1">
      <c r="A201" s="200" t="s">
        <v>1011</v>
      </c>
      <c r="B201" s="200" t="s">
        <v>92</v>
      </c>
      <c r="C201" s="205" t="s">
        <v>1012</v>
      </c>
      <c r="D201" s="663">
        <v>107814</v>
      </c>
    </row>
    <row r="202" spans="1:4" ht="15.6" thickTop="1" thickBot="1">
      <c r="A202" s="200" t="s">
        <v>1015</v>
      </c>
      <c r="B202" s="200" t="s">
        <v>233</v>
      </c>
      <c r="C202" s="205" t="s">
        <v>1016</v>
      </c>
      <c r="D202" s="663">
        <v>17113</v>
      </c>
    </row>
    <row r="203" spans="1:4" ht="30" thickTop="1" thickBot="1">
      <c r="A203" s="200" t="s">
        <v>1003</v>
      </c>
      <c r="B203" s="200" t="s">
        <v>233</v>
      </c>
      <c r="C203" s="661" t="s">
        <v>1004</v>
      </c>
      <c r="D203" s="663">
        <v>18153.45</v>
      </c>
    </row>
    <row r="204" spans="1:4" ht="15.6" thickTop="1" thickBot="1">
      <c r="A204" s="200" t="s">
        <v>1007</v>
      </c>
      <c r="B204" s="200" t="s">
        <v>92</v>
      </c>
      <c r="C204" s="205" t="s">
        <v>1008</v>
      </c>
      <c r="D204" s="663">
        <v>98960.4</v>
      </c>
    </row>
    <row r="205" spans="1:4" ht="15.6" thickTop="1" thickBot="1">
      <c r="A205" s="200" t="s">
        <v>1005</v>
      </c>
      <c r="B205" s="200" t="s">
        <v>92</v>
      </c>
      <c r="C205" s="205" t="s">
        <v>1006</v>
      </c>
      <c r="D205" s="663">
        <v>88964.4</v>
      </c>
    </row>
    <row r="206" spans="1:4" ht="15.6" thickTop="1" thickBot="1">
      <c r="A206" s="200" t="s">
        <v>506</v>
      </c>
      <c r="B206" s="200" t="s">
        <v>144</v>
      </c>
      <c r="C206" s="205" t="s">
        <v>2002</v>
      </c>
      <c r="D206" s="663">
        <v>148026.3966412</v>
      </c>
    </row>
    <row r="207" spans="1:4" ht="15.6" thickTop="1" thickBot="1">
      <c r="A207" s="200" t="s">
        <v>515</v>
      </c>
      <c r="B207" s="200" t="s">
        <v>144</v>
      </c>
      <c r="C207" s="205" t="s">
        <v>516</v>
      </c>
      <c r="D207" s="663">
        <v>143511.67938800002</v>
      </c>
    </row>
    <row r="208" spans="1:4" ht="15.6" thickTop="1" thickBot="1">
      <c r="A208" s="200" t="s">
        <v>517</v>
      </c>
      <c r="B208" s="200" t="s">
        <v>144</v>
      </c>
      <c r="C208" s="205" t="s">
        <v>518</v>
      </c>
      <c r="D208" s="663">
        <v>11305</v>
      </c>
    </row>
    <row r="209" spans="1:4" ht="15.6" thickTop="1" thickBot="1">
      <c r="A209" s="200" t="s">
        <v>519</v>
      </c>
      <c r="B209" s="200" t="s">
        <v>233</v>
      </c>
      <c r="C209" s="205" t="s">
        <v>520</v>
      </c>
      <c r="D209" s="663">
        <v>13893.132314600001</v>
      </c>
    </row>
    <row r="210" spans="1:4" ht="15.6" thickTop="1" thickBot="1">
      <c r="A210" s="200" t="s">
        <v>522</v>
      </c>
      <c r="B210" s="200" t="s">
        <v>233</v>
      </c>
      <c r="C210" s="205" t="s">
        <v>2004</v>
      </c>
      <c r="D210" s="663">
        <v>10714.4629592</v>
      </c>
    </row>
    <row r="211" spans="1:4" ht="15.6" thickTop="1" thickBot="1">
      <c r="A211" s="200" t="s">
        <v>521</v>
      </c>
      <c r="B211" s="200" t="s">
        <v>233</v>
      </c>
      <c r="C211" s="205" t="s">
        <v>2003</v>
      </c>
      <c r="D211" s="663">
        <v>5548.6860968000001</v>
      </c>
    </row>
    <row r="212" spans="1:4" ht="15.6" thickTop="1" thickBot="1">
      <c r="A212" s="200" t="s">
        <v>529</v>
      </c>
      <c r="B212" s="200" t="s">
        <v>388</v>
      </c>
      <c r="C212" s="205" t="s">
        <v>530</v>
      </c>
      <c r="D212" s="663">
        <v>28960</v>
      </c>
    </row>
    <row r="213" spans="1:4" ht="15.6" thickTop="1" thickBot="1">
      <c r="A213" s="200" t="s">
        <v>525</v>
      </c>
      <c r="B213" s="200" t="s">
        <v>388</v>
      </c>
      <c r="C213" s="205" t="s">
        <v>526</v>
      </c>
      <c r="D213" s="663">
        <v>32190</v>
      </c>
    </row>
    <row r="214" spans="1:4" ht="15.6" thickTop="1" thickBot="1">
      <c r="A214" s="200" t="s">
        <v>523</v>
      </c>
      <c r="B214" s="200" t="s">
        <v>388</v>
      </c>
      <c r="C214" s="205" t="s">
        <v>524</v>
      </c>
      <c r="D214" s="663">
        <v>28960</v>
      </c>
    </row>
    <row r="215" spans="1:4" ht="15.6" thickTop="1" thickBot="1">
      <c r="A215" s="200" t="s">
        <v>531</v>
      </c>
      <c r="B215" s="200" t="s">
        <v>388</v>
      </c>
      <c r="C215" s="205" t="s">
        <v>532</v>
      </c>
      <c r="D215" s="663">
        <v>53550</v>
      </c>
    </row>
    <row r="216" spans="1:4" ht="15.6" thickTop="1" thickBot="1">
      <c r="A216" s="200" t="s">
        <v>535</v>
      </c>
      <c r="B216" s="200" t="s">
        <v>388</v>
      </c>
      <c r="C216" s="205" t="s">
        <v>536</v>
      </c>
      <c r="D216" s="663">
        <v>67070.162157459999</v>
      </c>
    </row>
    <row r="217" spans="1:4" ht="15.6" thickTop="1" thickBot="1">
      <c r="A217" s="200" t="s">
        <v>537</v>
      </c>
      <c r="B217" s="200" t="s">
        <v>388</v>
      </c>
      <c r="C217" s="205" t="s">
        <v>538</v>
      </c>
      <c r="D217" s="663">
        <v>65194.770043993325</v>
      </c>
    </row>
    <row r="218" spans="1:4" ht="15.6" thickTop="1" thickBot="1">
      <c r="A218" s="200" t="s">
        <v>539</v>
      </c>
      <c r="B218" s="200" t="s">
        <v>388</v>
      </c>
      <c r="C218" s="205" t="s">
        <v>540</v>
      </c>
      <c r="D218" s="663">
        <v>64449.963150393334</v>
      </c>
    </row>
    <row r="219" spans="1:4" ht="15.6" thickTop="1" thickBot="1">
      <c r="A219" s="200" t="s">
        <v>541</v>
      </c>
      <c r="B219" s="200" t="s">
        <v>388</v>
      </c>
      <c r="C219" s="205" t="s">
        <v>542</v>
      </c>
      <c r="D219" s="663">
        <v>55612.891245193336</v>
      </c>
    </row>
    <row r="220" spans="1:4" ht="15.6" thickTop="1" thickBot="1">
      <c r="A220" s="200" t="s">
        <v>533</v>
      </c>
      <c r="B220" s="200" t="s">
        <v>388</v>
      </c>
      <c r="C220" s="205" t="s">
        <v>534</v>
      </c>
      <c r="D220" s="663">
        <v>10656.8627242</v>
      </c>
    </row>
    <row r="221" spans="1:4" ht="15.6" thickTop="1" thickBot="1">
      <c r="A221" s="200" t="s">
        <v>543</v>
      </c>
      <c r="B221" s="200" t="s">
        <v>388</v>
      </c>
      <c r="C221" s="661" t="s">
        <v>544</v>
      </c>
      <c r="D221" s="663">
        <v>28960</v>
      </c>
    </row>
    <row r="222" spans="1:4" ht="15.6" thickTop="1" thickBot="1">
      <c r="A222" s="200" t="s">
        <v>554</v>
      </c>
      <c r="B222" s="200" t="s">
        <v>388</v>
      </c>
      <c r="C222" s="205" t="s">
        <v>555</v>
      </c>
      <c r="D222" s="663">
        <v>17850</v>
      </c>
    </row>
    <row r="223" spans="1:4" ht="15.6" thickTop="1" thickBot="1">
      <c r="A223" s="200" t="s">
        <v>566</v>
      </c>
      <c r="B223" s="200" t="s">
        <v>388</v>
      </c>
      <c r="C223" s="205" t="s">
        <v>1940</v>
      </c>
      <c r="D223" s="663">
        <v>10115</v>
      </c>
    </row>
    <row r="224" spans="1:4" ht="30" thickTop="1" thickBot="1">
      <c r="A224" s="200" t="s">
        <v>545</v>
      </c>
      <c r="B224" s="200" t="s">
        <v>388</v>
      </c>
      <c r="C224" s="205" t="s">
        <v>546</v>
      </c>
      <c r="D224" s="663">
        <v>46962.63208930011</v>
      </c>
    </row>
    <row r="225" spans="1:4" ht="30" thickTop="1" thickBot="1">
      <c r="A225" s="200" t="s">
        <v>547</v>
      </c>
      <c r="B225" s="200" t="s">
        <v>388</v>
      </c>
      <c r="C225" s="205" t="s">
        <v>548</v>
      </c>
      <c r="D225" s="663">
        <v>48901.271026928829</v>
      </c>
    </row>
    <row r="226" spans="1:4" ht="15.6" thickTop="1" thickBot="1">
      <c r="A226" s="200" t="s">
        <v>549</v>
      </c>
      <c r="B226" s="200" t="s">
        <v>388</v>
      </c>
      <c r="C226" s="205" t="s">
        <v>2005</v>
      </c>
      <c r="D226" s="663">
        <v>50756.44261186217</v>
      </c>
    </row>
    <row r="227" spans="1:4" ht="30" thickTop="1" thickBot="1">
      <c r="A227" s="200" t="s">
        <v>550</v>
      </c>
      <c r="B227" s="200" t="s">
        <v>388</v>
      </c>
      <c r="C227" s="205" t="s">
        <v>551</v>
      </c>
      <c r="D227" s="663">
        <v>41650</v>
      </c>
    </row>
    <row r="228" spans="1:4" ht="30" thickTop="1" thickBot="1">
      <c r="A228" s="200" t="s">
        <v>552</v>
      </c>
      <c r="B228" s="200" t="s">
        <v>388</v>
      </c>
      <c r="C228" s="205" t="s">
        <v>553</v>
      </c>
      <c r="D228" s="663">
        <v>41650</v>
      </c>
    </row>
    <row r="229" spans="1:4" ht="15.6" thickTop="1" thickBot="1">
      <c r="A229" s="200" t="s">
        <v>556</v>
      </c>
      <c r="B229" s="200" t="s">
        <v>388</v>
      </c>
      <c r="C229" s="205" t="s">
        <v>557</v>
      </c>
      <c r="D229" s="663">
        <v>53550</v>
      </c>
    </row>
    <row r="230" spans="1:4" ht="15.6" thickTop="1" thickBot="1">
      <c r="A230" s="200" t="s">
        <v>558</v>
      </c>
      <c r="B230" s="200" t="s">
        <v>388</v>
      </c>
      <c r="C230" s="205" t="s">
        <v>559</v>
      </c>
      <c r="D230" s="663">
        <v>53550</v>
      </c>
    </row>
    <row r="231" spans="1:4" ht="15.6" thickTop="1" thickBot="1">
      <c r="A231" s="200" t="s">
        <v>527</v>
      </c>
      <c r="B231" s="200" t="s">
        <v>388</v>
      </c>
      <c r="C231" s="205" t="s">
        <v>528</v>
      </c>
      <c r="D231" s="663">
        <v>50480</v>
      </c>
    </row>
    <row r="232" spans="1:4" ht="15.6" thickTop="1" thickBot="1">
      <c r="A232" s="200" t="s">
        <v>560</v>
      </c>
      <c r="B232" s="200" t="s">
        <v>388</v>
      </c>
      <c r="C232" s="661" t="s">
        <v>561</v>
      </c>
      <c r="D232" s="663">
        <v>41650</v>
      </c>
    </row>
    <row r="233" spans="1:4" ht="15.6" thickTop="1" thickBot="1">
      <c r="A233" s="200" t="s">
        <v>562</v>
      </c>
      <c r="B233" s="200" t="s">
        <v>388</v>
      </c>
      <c r="C233" s="205" t="s">
        <v>563</v>
      </c>
      <c r="D233" s="663">
        <v>29750</v>
      </c>
    </row>
    <row r="234" spans="1:4" ht="30" thickTop="1" thickBot="1">
      <c r="A234" s="200" t="s">
        <v>564</v>
      </c>
      <c r="B234" s="200" t="s">
        <v>388</v>
      </c>
      <c r="C234" s="205" t="s">
        <v>565</v>
      </c>
      <c r="D234" s="663">
        <v>29750</v>
      </c>
    </row>
    <row r="235" spans="1:4" ht="15.6" thickTop="1" thickBot="1">
      <c r="A235" s="200" t="s">
        <v>567</v>
      </c>
      <c r="B235" s="200" t="s">
        <v>144</v>
      </c>
      <c r="C235" s="205" t="s">
        <v>568</v>
      </c>
      <c r="D235" s="663">
        <v>1168.3721433999999</v>
      </c>
    </row>
    <row r="236" spans="1:4" ht="30" thickTop="1" thickBot="1">
      <c r="A236" s="200" t="s">
        <v>571</v>
      </c>
      <c r="B236" s="200" t="s">
        <v>388</v>
      </c>
      <c r="C236" s="205" t="s">
        <v>572</v>
      </c>
      <c r="D236" s="663"/>
    </row>
    <row r="237" spans="1:4" ht="30" thickTop="1" thickBot="1">
      <c r="A237" s="200" t="s">
        <v>573</v>
      </c>
      <c r="B237" s="200" t="s">
        <v>388</v>
      </c>
      <c r="C237" s="205" t="s">
        <v>574</v>
      </c>
      <c r="D237" s="663"/>
    </row>
    <row r="238" spans="1:4" ht="30" thickTop="1" thickBot="1">
      <c r="A238" s="200" t="s">
        <v>575</v>
      </c>
      <c r="B238" s="200" t="s">
        <v>388</v>
      </c>
      <c r="C238" s="205" t="s">
        <v>576</v>
      </c>
      <c r="D238" s="663"/>
    </row>
    <row r="239" spans="1:4" ht="15.6" thickTop="1" thickBot="1">
      <c r="A239" s="200" t="s">
        <v>588</v>
      </c>
      <c r="B239" s="200" t="s">
        <v>589</v>
      </c>
      <c r="C239" s="205" t="s">
        <v>590</v>
      </c>
      <c r="D239" s="663"/>
    </row>
    <row r="240" spans="1:4" ht="15.6" thickTop="1" thickBot="1">
      <c r="A240" s="200" t="s">
        <v>577</v>
      </c>
      <c r="B240" s="200" t="s">
        <v>388</v>
      </c>
      <c r="C240" s="205" t="s">
        <v>2006</v>
      </c>
      <c r="D240" s="663"/>
    </row>
    <row r="241" spans="1:4" ht="15.6" thickTop="1" thickBot="1">
      <c r="A241" s="200" t="s">
        <v>578</v>
      </c>
      <c r="B241" s="200" t="s">
        <v>388</v>
      </c>
      <c r="C241" s="205" t="s">
        <v>2117</v>
      </c>
      <c r="D241" s="663"/>
    </row>
    <row r="242" spans="1:4" ht="15.6" thickTop="1" thickBot="1">
      <c r="A242" s="209" t="s">
        <v>2119</v>
      </c>
      <c r="B242" s="200" t="s">
        <v>388</v>
      </c>
      <c r="C242" s="205" t="s">
        <v>2118</v>
      </c>
      <c r="D242" s="663"/>
    </row>
    <row r="243" spans="1:4" ht="15.6" thickTop="1" thickBot="1">
      <c r="A243" s="200" t="s">
        <v>579</v>
      </c>
      <c r="B243" s="200" t="s">
        <v>388</v>
      </c>
      <c r="C243" s="205" t="s">
        <v>580</v>
      </c>
      <c r="D243" s="663">
        <v>487900</v>
      </c>
    </row>
    <row r="244" spans="1:4" ht="15.6" thickTop="1" thickBot="1">
      <c r="A244" s="200" t="s">
        <v>581</v>
      </c>
      <c r="B244" s="200" t="s">
        <v>388</v>
      </c>
      <c r="C244" s="205" t="s">
        <v>582</v>
      </c>
      <c r="D244" s="663">
        <v>487900</v>
      </c>
    </row>
    <row r="245" spans="1:4" ht="15.6" thickTop="1" thickBot="1">
      <c r="A245" s="200" t="s">
        <v>583</v>
      </c>
      <c r="B245" s="200" t="s">
        <v>388</v>
      </c>
      <c r="C245" s="205" t="s">
        <v>584</v>
      </c>
      <c r="D245" s="663">
        <v>476000</v>
      </c>
    </row>
    <row r="246" spans="1:4" ht="15.6" thickTop="1" thickBot="1">
      <c r="A246" s="200" t="s">
        <v>585</v>
      </c>
      <c r="B246" s="200" t="s">
        <v>388</v>
      </c>
      <c r="C246" s="205" t="s">
        <v>2120</v>
      </c>
      <c r="D246" s="663"/>
    </row>
    <row r="247" spans="1:4" ht="15.6" thickTop="1" thickBot="1">
      <c r="A247" s="200" t="s">
        <v>586</v>
      </c>
      <c r="B247" s="200" t="s">
        <v>388</v>
      </c>
      <c r="C247" s="205" t="s">
        <v>587</v>
      </c>
      <c r="D247" s="663"/>
    </row>
    <row r="248" spans="1:4" ht="15.6" thickTop="1" thickBot="1">
      <c r="A248" s="200" t="s">
        <v>591</v>
      </c>
      <c r="B248" s="200" t="s">
        <v>388</v>
      </c>
      <c r="C248" s="205" t="s">
        <v>592</v>
      </c>
      <c r="D248" s="663"/>
    </row>
    <row r="249" spans="1:4" ht="15.6" thickTop="1" thickBot="1">
      <c r="A249" s="200" t="s">
        <v>593</v>
      </c>
      <c r="B249" s="200" t="s">
        <v>388</v>
      </c>
      <c r="C249" s="205" t="s">
        <v>594</v>
      </c>
      <c r="D249" s="663"/>
    </row>
    <row r="250" spans="1:4" ht="15.6" thickTop="1" thickBot="1">
      <c r="A250" s="200" t="s">
        <v>595</v>
      </c>
      <c r="B250" s="200" t="s">
        <v>388</v>
      </c>
      <c r="C250" s="205" t="s">
        <v>596</v>
      </c>
      <c r="D250" s="663"/>
    </row>
    <row r="251" spans="1:4" ht="15.6" thickTop="1" thickBot="1">
      <c r="A251" s="200" t="s">
        <v>597</v>
      </c>
      <c r="B251" s="200" t="s">
        <v>388</v>
      </c>
      <c r="C251" s="205" t="s">
        <v>598</v>
      </c>
      <c r="D251" s="663"/>
    </row>
    <row r="252" spans="1:4" ht="30" thickTop="1" thickBot="1">
      <c r="A252" s="200" t="s">
        <v>599</v>
      </c>
      <c r="B252" s="200" t="s">
        <v>388</v>
      </c>
      <c r="C252" s="205" t="s">
        <v>600</v>
      </c>
      <c r="D252" s="663"/>
    </row>
    <row r="253" spans="1:4" ht="30" thickTop="1" thickBot="1">
      <c r="A253" s="200" t="s">
        <v>601</v>
      </c>
      <c r="B253" s="200" t="s">
        <v>388</v>
      </c>
      <c r="C253" s="205" t="s">
        <v>602</v>
      </c>
      <c r="D253" s="663"/>
    </row>
    <row r="254" spans="1:4" ht="15.6" thickTop="1" thickBot="1">
      <c r="A254" s="200" t="s">
        <v>605</v>
      </c>
      <c r="B254" s="200" t="s">
        <v>233</v>
      </c>
      <c r="C254" s="205" t="s">
        <v>2007</v>
      </c>
      <c r="D254" s="663">
        <v>23048.534124000002</v>
      </c>
    </row>
    <row r="255" spans="1:4" ht="30" thickTop="1" thickBot="1">
      <c r="A255" s="200" t="s">
        <v>603</v>
      </c>
      <c r="B255" s="200" t="s">
        <v>388</v>
      </c>
      <c r="C255" s="205" t="s">
        <v>604</v>
      </c>
      <c r="D255" s="663"/>
    </row>
    <row r="256" spans="1:4" ht="15.6" thickTop="1" thickBot="1">
      <c r="A256" s="200" t="s">
        <v>569</v>
      </c>
      <c r="B256" s="200" t="s">
        <v>388</v>
      </c>
      <c r="C256" s="205" t="s">
        <v>570</v>
      </c>
      <c r="D256" s="663"/>
    </row>
    <row r="257" spans="1:4" ht="15.6" thickTop="1" thickBot="1">
      <c r="A257" s="200" t="s">
        <v>606</v>
      </c>
      <c r="B257" s="200" t="s">
        <v>388</v>
      </c>
      <c r="C257" s="205" t="s">
        <v>607</v>
      </c>
      <c r="D257" s="663">
        <v>424238</v>
      </c>
    </row>
    <row r="258" spans="1:4" ht="15.6" thickTop="1" thickBot="1">
      <c r="A258" s="200" t="s">
        <v>608</v>
      </c>
      <c r="B258" s="200" t="s">
        <v>388</v>
      </c>
      <c r="C258" s="205" t="s">
        <v>609</v>
      </c>
      <c r="D258" s="663">
        <v>424238</v>
      </c>
    </row>
    <row r="259" spans="1:4" ht="15.6" thickTop="1" thickBot="1">
      <c r="A259" s="200" t="s">
        <v>507</v>
      </c>
      <c r="B259" s="200" t="s">
        <v>388</v>
      </c>
      <c r="C259" s="205" t="s">
        <v>508</v>
      </c>
      <c r="D259" s="663">
        <v>424238</v>
      </c>
    </row>
    <row r="260" spans="1:4" ht="15.6" thickTop="1" thickBot="1">
      <c r="A260" s="200" t="s">
        <v>1753</v>
      </c>
      <c r="B260" s="200" t="s">
        <v>388</v>
      </c>
      <c r="C260" s="205" t="s">
        <v>1754</v>
      </c>
      <c r="D260" s="663">
        <v>346486.11349660001</v>
      </c>
    </row>
    <row r="261" spans="1:4" ht="15.6" thickTop="1" thickBot="1">
      <c r="A261" s="200" t="s">
        <v>509</v>
      </c>
      <c r="B261" s="200" t="s">
        <v>377</v>
      </c>
      <c r="C261" s="205" t="s">
        <v>510</v>
      </c>
      <c r="D261" s="663">
        <v>3339.8004023999997</v>
      </c>
    </row>
    <row r="262" spans="1:4" ht="30" thickTop="1" thickBot="1">
      <c r="A262" s="200" t="s">
        <v>610</v>
      </c>
      <c r="B262" s="200" t="s">
        <v>377</v>
      </c>
      <c r="C262" s="205" t="s">
        <v>2008</v>
      </c>
      <c r="D262" s="663">
        <v>9401</v>
      </c>
    </row>
    <row r="263" spans="1:4" ht="30" thickTop="1" thickBot="1">
      <c r="A263" s="200" t="s">
        <v>611</v>
      </c>
      <c r="B263" s="200" t="s">
        <v>233</v>
      </c>
      <c r="C263" s="205" t="s">
        <v>612</v>
      </c>
      <c r="D263" s="1013">
        <v>67396.162772399999</v>
      </c>
    </row>
    <row r="264" spans="1:4" ht="30" thickTop="1" thickBot="1">
      <c r="A264" s="200" t="s">
        <v>613</v>
      </c>
      <c r="B264" s="200" t="s">
        <v>377</v>
      </c>
      <c r="C264" s="205" t="s">
        <v>614</v>
      </c>
      <c r="D264" s="1013">
        <v>8973</v>
      </c>
    </row>
    <row r="265" spans="1:4" ht="30" thickTop="1" thickBot="1">
      <c r="A265" s="200" t="s">
        <v>615</v>
      </c>
      <c r="B265" s="200" t="s">
        <v>144</v>
      </c>
      <c r="C265" s="205" t="s">
        <v>616</v>
      </c>
      <c r="D265" s="1013">
        <v>5950</v>
      </c>
    </row>
    <row r="266" spans="1:4" ht="30" thickTop="1" thickBot="1">
      <c r="A266" s="200" t="s">
        <v>617</v>
      </c>
      <c r="B266" s="200" t="s">
        <v>92</v>
      </c>
      <c r="C266" s="205" t="s">
        <v>618</v>
      </c>
      <c r="D266" s="1013">
        <v>71400</v>
      </c>
    </row>
    <row r="267" spans="1:4" ht="30" thickTop="1" thickBot="1">
      <c r="A267" s="200" t="s">
        <v>619</v>
      </c>
      <c r="B267" s="200" t="s">
        <v>92</v>
      </c>
      <c r="C267" s="205" t="s">
        <v>620</v>
      </c>
      <c r="D267" s="1013">
        <v>107100</v>
      </c>
    </row>
    <row r="268" spans="1:4" ht="30" thickTop="1" thickBot="1">
      <c r="A268" s="200" t="s">
        <v>621</v>
      </c>
      <c r="B268" s="200" t="s">
        <v>92</v>
      </c>
      <c r="C268" s="205" t="s">
        <v>622</v>
      </c>
      <c r="D268" s="1013"/>
    </row>
    <row r="269" spans="1:4" ht="15.6" thickTop="1" thickBot="1">
      <c r="A269" s="200" t="s">
        <v>623</v>
      </c>
      <c r="B269" s="200" t="s">
        <v>377</v>
      </c>
      <c r="C269" s="661" t="s">
        <v>624</v>
      </c>
      <c r="D269" s="1013">
        <v>68817</v>
      </c>
    </row>
    <row r="270" spans="1:4" ht="15.6" thickTop="1" thickBot="1">
      <c r="A270" s="200" t="s">
        <v>627</v>
      </c>
      <c r="B270" s="200" t="s">
        <v>144</v>
      </c>
      <c r="C270" s="205" t="s">
        <v>628</v>
      </c>
      <c r="D270" s="1013"/>
    </row>
    <row r="271" spans="1:4" ht="15.6" thickTop="1" thickBot="1">
      <c r="A271" s="200" t="s">
        <v>629</v>
      </c>
      <c r="B271" s="200" t="s">
        <v>388</v>
      </c>
      <c r="C271" s="205" t="s">
        <v>2009</v>
      </c>
      <c r="D271" s="1013">
        <v>53550</v>
      </c>
    </row>
    <row r="272" spans="1:4" ht="30" thickTop="1" thickBot="1">
      <c r="A272" s="200" t="s">
        <v>625</v>
      </c>
      <c r="B272" s="200" t="s">
        <v>388</v>
      </c>
      <c r="C272" s="205" t="s">
        <v>626</v>
      </c>
      <c r="D272" s="1013">
        <v>53550</v>
      </c>
    </row>
    <row r="273" spans="1:4" ht="30" thickTop="1" thickBot="1">
      <c r="A273" s="200" t="s">
        <v>630</v>
      </c>
      <c r="B273" s="200" t="s">
        <v>388</v>
      </c>
      <c r="C273" s="205" t="s">
        <v>631</v>
      </c>
      <c r="D273" s="1013">
        <v>53550</v>
      </c>
    </row>
    <row r="274" spans="1:4" ht="30" thickTop="1" thickBot="1">
      <c r="A274" s="200" t="s">
        <v>632</v>
      </c>
      <c r="B274" s="200" t="s">
        <v>144</v>
      </c>
      <c r="C274" s="205" t="s">
        <v>633</v>
      </c>
      <c r="D274" s="1013">
        <v>65776.344079599992</v>
      </c>
    </row>
    <row r="275" spans="1:4" ht="30" thickTop="1" thickBot="1">
      <c r="A275" s="200" t="s">
        <v>634</v>
      </c>
      <c r="B275" s="200" t="s">
        <v>144</v>
      </c>
      <c r="C275" s="205" t="s">
        <v>635</v>
      </c>
      <c r="D275" s="1013">
        <v>68938.288988799992</v>
      </c>
    </row>
    <row r="276" spans="1:4" ht="30" thickTop="1" thickBot="1">
      <c r="A276" s="200" t="s">
        <v>636</v>
      </c>
      <c r="B276" s="200" t="s">
        <v>637</v>
      </c>
      <c r="C276" s="205" t="s">
        <v>2010</v>
      </c>
      <c r="D276" s="1013">
        <v>76900</v>
      </c>
    </row>
    <row r="277" spans="1:4" ht="15.6" thickTop="1" thickBot="1">
      <c r="A277" s="200" t="s">
        <v>638</v>
      </c>
      <c r="B277" s="200" t="s">
        <v>637</v>
      </c>
      <c r="C277" s="205" t="s">
        <v>2011</v>
      </c>
      <c r="D277" s="1013">
        <v>68900</v>
      </c>
    </row>
    <row r="278" spans="1:4" ht="15.6" thickTop="1" thickBot="1">
      <c r="A278" s="200" t="s">
        <v>639</v>
      </c>
      <c r="B278" s="200" t="s">
        <v>637</v>
      </c>
      <c r="C278" s="205" t="s">
        <v>640</v>
      </c>
      <c r="D278" s="1013">
        <v>48004</v>
      </c>
    </row>
    <row r="279" spans="1:4" ht="15.6" thickTop="1" thickBot="1">
      <c r="A279" s="200" t="s">
        <v>511</v>
      </c>
      <c r="B279" s="200" t="s">
        <v>141</v>
      </c>
      <c r="C279" s="661" t="s">
        <v>512</v>
      </c>
      <c r="D279" s="1013">
        <v>76913</v>
      </c>
    </row>
    <row r="280" spans="1:4" ht="15.6" thickTop="1" thickBot="1">
      <c r="A280" s="200" t="s">
        <v>513</v>
      </c>
      <c r="B280" s="200" t="s">
        <v>141</v>
      </c>
      <c r="C280" s="205" t="s">
        <v>514</v>
      </c>
      <c r="D280" s="1013">
        <v>45900</v>
      </c>
    </row>
    <row r="281" spans="1:4" ht="30" thickTop="1" thickBot="1">
      <c r="A281" s="200" t="s">
        <v>641</v>
      </c>
      <c r="B281" s="200" t="s">
        <v>92</v>
      </c>
      <c r="C281" s="205" t="s">
        <v>642</v>
      </c>
      <c r="D281" s="1013">
        <v>86753.421046600008</v>
      </c>
    </row>
    <row r="282" spans="1:4" ht="30" thickTop="1" thickBot="1">
      <c r="A282" s="200" t="s">
        <v>643</v>
      </c>
      <c r="B282" s="200" t="s">
        <v>377</v>
      </c>
      <c r="C282" s="661" t="s">
        <v>644</v>
      </c>
      <c r="D282" s="1013">
        <v>9289.14</v>
      </c>
    </row>
    <row r="283" spans="1:4" ht="30" thickTop="1" thickBot="1">
      <c r="A283" s="200" t="s">
        <v>645</v>
      </c>
      <c r="B283" s="200" t="s">
        <v>144</v>
      </c>
      <c r="C283" s="205" t="s">
        <v>646</v>
      </c>
      <c r="D283" s="1013">
        <v>6117</v>
      </c>
    </row>
    <row r="284" spans="1:4" ht="15.6" thickTop="1" thickBot="1">
      <c r="A284" s="200" t="s">
        <v>647</v>
      </c>
      <c r="B284" s="200" t="s">
        <v>92</v>
      </c>
      <c r="C284" s="205" t="s">
        <v>648</v>
      </c>
      <c r="D284" s="1013">
        <v>10000</v>
      </c>
    </row>
    <row r="285" spans="1:4" ht="30" thickTop="1" thickBot="1">
      <c r="A285" s="200" t="s">
        <v>649</v>
      </c>
      <c r="B285" s="200" t="s">
        <v>92</v>
      </c>
      <c r="C285" s="205" t="s">
        <v>650</v>
      </c>
      <c r="D285" s="1013">
        <v>101082.22644000001</v>
      </c>
    </row>
    <row r="286" spans="1:4" ht="15.6" thickTop="1" thickBot="1">
      <c r="A286" s="200" t="s">
        <v>651</v>
      </c>
      <c r="B286" s="200" t="s">
        <v>92</v>
      </c>
      <c r="C286" s="205" t="s">
        <v>652</v>
      </c>
      <c r="D286" s="1013">
        <v>137786.793837</v>
      </c>
    </row>
    <row r="287" spans="1:4" ht="15.6" thickTop="1" thickBot="1">
      <c r="A287" s="200" t="s">
        <v>657</v>
      </c>
      <c r="B287" s="200" t="s">
        <v>92</v>
      </c>
      <c r="C287" s="205" t="s">
        <v>658</v>
      </c>
      <c r="D287" s="1013">
        <v>30061.78</v>
      </c>
    </row>
    <row r="288" spans="1:4" ht="30" thickTop="1" thickBot="1">
      <c r="A288" s="200" t="s">
        <v>653</v>
      </c>
      <c r="B288" s="200" t="s">
        <v>92</v>
      </c>
      <c r="C288" s="205" t="s">
        <v>654</v>
      </c>
      <c r="D288" s="1013">
        <v>30061.78</v>
      </c>
    </row>
    <row r="289" spans="1:4" ht="30" thickTop="1" thickBot="1">
      <c r="A289" s="200" t="s">
        <v>655</v>
      </c>
      <c r="B289" s="200" t="s">
        <v>92</v>
      </c>
      <c r="C289" s="205" t="s">
        <v>656</v>
      </c>
      <c r="D289" s="1013">
        <v>240737</v>
      </c>
    </row>
    <row r="290" spans="1:4" ht="15.6" thickTop="1" thickBot="1">
      <c r="A290" s="200" t="s">
        <v>659</v>
      </c>
      <c r="B290" s="200" t="s">
        <v>463</v>
      </c>
      <c r="C290" s="205" t="s">
        <v>660</v>
      </c>
      <c r="D290" s="1013">
        <v>2786</v>
      </c>
    </row>
    <row r="291" spans="1:4" ht="15.6" thickTop="1" thickBot="1">
      <c r="A291" s="200" t="s">
        <v>661</v>
      </c>
      <c r="B291" s="200" t="s">
        <v>425</v>
      </c>
      <c r="C291" s="205" t="s">
        <v>2012</v>
      </c>
      <c r="D291" s="1013">
        <v>98021</v>
      </c>
    </row>
    <row r="292" spans="1:4" ht="30" thickTop="1" thickBot="1">
      <c r="A292" s="200" t="s">
        <v>662</v>
      </c>
      <c r="B292" s="200" t="s">
        <v>377</v>
      </c>
      <c r="C292" s="205" t="s">
        <v>663</v>
      </c>
      <c r="D292" s="1013">
        <v>3263</v>
      </c>
    </row>
    <row r="293" spans="1:4" ht="15.6" thickTop="1" thickBot="1">
      <c r="A293" s="200" t="s">
        <v>664</v>
      </c>
      <c r="B293" s="200" t="s">
        <v>377</v>
      </c>
      <c r="C293" s="205" t="s">
        <v>2013</v>
      </c>
      <c r="D293" s="1013">
        <v>10014.964467200001</v>
      </c>
    </row>
    <row r="294" spans="1:4" ht="15.6" thickTop="1" thickBot="1">
      <c r="A294" s="200" t="s">
        <v>665</v>
      </c>
      <c r="B294" s="200" t="s">
        <v>92</v>
      </c>
      <c r="C294" s="205" t="s">
        <v>666</v>
      </c>
      <c r="D294" s="1013"/>
    </row>
    <row r="295" spans="1:4" ht="15.6" thickTop="1" thickBot="1">
      <c r="A295" s="200" t="s">
        <v>671</v>
      </c>
      <c r="B295" s="200" t="s">
        <v>92</v>
      </c>
      <c r="C295" s="205" t="s">
        <v>2014</v>
      </c>
      <c r="D295" s="1013">
        <v>68000</v>
      </c>
    </row>
    <row r="296" spans="1:4" ht="15.6" thickTop="1" thickBot="1">
      <c r="A296" s="200" t="s">
        <v>667</v>
      </c>
      <c r="B296" s="200" t="s">
        <v>92</v>
      </c>
      <c r="C296" s="205" t="s">
        <v>668</v>
      </c>
      <c r="D296" s="1013">
        <v>75000</v>
      </c>
    </row>
    <row r="297" spans="1:4" ht="15.6" thickTop="1" thickBot="1">
      <c r="A297" s="200" t="s">
        <v>669</v>
      </c>
      <c r="B297" s="200" t="s">
        <v>92</v>
      </c>
      <c r="C297" s="205" t="s">
        <v>670</v>
      </c>
      <c r="D297" s="1013">
        <v>68000</v>
      </c>
    </row>
    <row r="298" spans="1:4" ht="15.6" thickTop="1" thickBot="1">
      <c r="A298" s="200" t="s">
        <v>684</v>
      </c>
      <c r="B298" s="200" t="s">
        <v>144</v>
      </c>
      <c r="C298" s="205" t="s">
        <v>685</v>
      </c>
      <c r="D298" s="1013">
        <v>88.83</v>
      </c>
    </row>
    <row r="299" spans="1:4" ht="15.6" thickTop="1" thickBot="1">
      <c r="A299" s="200" t="s">
        <v>672</v>
      </c>
      <c r="B299" s="200" t="s">
        <v>377</v>
      </c>
      <c r="C299" s="205" t="s">
        <v>673</v>
      </c>
      <c r="D299" s="1013">
        <v>35000</v>
      </c>
    </row>
    <row r="300" spans="1:4" ht="15.6" thickTop="1" thickBot="1">
      <c r="A300" s="200" t="s">
        <v>688</v>
      </c>
      <c r="B300" s="200" t="s">
        <v>377</v>
      </c>
      <c r="C300" s="205" t="s">
        <v>689</v>
      </c>
      <c r="D300" s="1013">
        <v>35000</v>
      </c>
    </row>
    <row r="301" spans="1:4" ht="44.4" thickTop="1" thickBot="1">
      <c r="A301" s="200" t="s">
        <v>690</v>
      </c>
      <c r="B301" s="200" t="s">
        <v>92</v>
      </c>
      <c r="C301" s="205" t="s">
        <v>691</v>
      </c>
      <c r="D301" s="1013">
        <v>340173.4</v>
      </c>
    </row>
    <row r="302" spans="1:4" ht="44.4" thickTop="1" thickBot="1">
      <c r="A302" s="200" t="s">
        <v>692</v>
      </c>
      <c r="B302" s="200" t="s">
        <v>92</v>
      </c>
      <c r="C302" s="205" t="s">
        <v>693</v>
      </c>
      <c r="D302" s="1013">
        <v>297202.5</v>
      </c>
    </row>
    <row r="303" spans="1:4" ht="44.4" thickTop="1" thickBot="1">
      <c r="A303" s="200" t="s">
        <v>694</v>
      </c>
      <c r="B303" s="200" t="s">
        <v>92</v>
      </c>
      <c r="C303" s="205" t="s">
        <v>695</v>
      </c>
      <c r="D303" s="1013">
        <v>324215.5</v>
      </c>
    </row>
    <row r="304" spans="1:4" ht="44.4" thickTop="1" thickBot="1">
      <c r="A304" s="200" t="s">
        <v>696</v>
      </c>
      <c r="B304" s="200" t="s">
        <v>92</v>
      </c>
      <c r="C304" s="205" t="s">
        <v>697</v>
      </c>
      <c r="D304" s="1013">
        <v>261586</v>
      </c>
    </row>
    <row r="305" spans="1:4" ht="44.4" thickTop="1" thickBot="1">
      <c r="A305" s="200" t="s">
        <v>698</v>
      </c>
      <c r="B305" s="200" t="s">
        <v>92</v>
      </c>
      <c r="C305" s="205" t="s">
        <v>699</v>
      </c>
      <c r="D305" s="1013">
        <v>248067.4</v>
      </c>
    </row>
    <row r="306" spans="1:4" ht="44.4" thickTop="1" thickBot="1">
      <c r="A306" s="200" t="s">
        <v>700</v>
      </c>
      <c r="B306" s="200" t="s">
        <v>233</v>
      </c>
      <c r="C306" s="205" t="s">
        <v>701</v>
      </c>
      <c r="D306" s="1013">
        <v>399126</v>
      </c>
    </row>
    <row r="307" spans="1:4" ht="15.6" thickTop="1" thickBot="1">
      <c r="A307" s="200" t="s">
        <v>702</v>
      </c>
      <c r="B307" s="200" t="s">
        <v>92</v>
      </c>
      <c r="C307" s="205" t="s">
        <v>703</v>
      </c>
      <c r="D307" s="1013">
        <v>171955</v>
      </c>
    </row>
    <row r="308" spans="1:4" ht="15.6" thickTop="1" thickBot="1">
      <c r="A308" s="200" t="s">
        <v>674</v>
      </c>
      <c r="B308" s="200" t="s">
        <v>377</v>
      </c>
      <c r="C308" s="661" t="s">
        <v>675</v>
      </c>
      <c r="D308" s="1013">
        <v>21303.43</v>
      </c>
    </row>
    <row r="309" spans="1:4" ht="15.6" thickTop="1" thickBot="1">
      <c r="A309" s="200" t="s">
        <v>680</v>
      </c>
      <c r="B309" s="200" t="s">
        <v>377</v>
      </c>
      <c r="C309" s="661" t="s">
        <v>681</v>
      </c>
      <c r="D309" s="1013">
        <v>6654.1</v>
      </c>
    </row>
    <row r="310" spans="1:4" ht="15.6" thickTop="1" thickBot="1">
      <c r="A310" s="200" t="s">
        <v>678</v>
      </c>
      <c r="B310" s="200" t="s">
        <v>377</v>
      </c>
      <c r="C310" s="661" t="s">
        <v>679</v>
      </c>
      <c r="D310" s="1013">
        <v>17112.25</v>
      </c>
    </row>
    <row r="311" spans="1:4" ht="15.6" thickTop="1" thickBot="1">
      <c r="A311" s="200" t="s">
        <v>676</v>
      </c>
      <c r="B311" s="200" t="s">
        <v>377</v>
      </c>
      <c r="C311" s="205" t="s">
        <v>677</v>
      </c>
      <c r="D311" s="1013">
        <v>77392.84</v>
      </c>
    </row>
    <row r="312" spans="1:4" ht="15.6" thickTop="1" thickBot="1">
      <c r="A312" s="200" t="s">
        <v>682</v>
      </c>
      <c r="B312" s="200" t="s">
        <v>377</v>
      </c>
      <c r="C312" s="205" t="s">
        <v>683</v>
      </c>
      <c r="D312" s="1013">
        <v>13539.36</v>
      </c>
    </row>
    <row r="313" spans="1:4" ht="15.6" thickTop="1" thickBot="1">
      <c r="A313" s="200" t="s">
        <v>704</v>
      </c>
      <c r="B313" s="200" t="s">
        <v>377</v>
      </c>
      <c r="C313" s="205" t="s">
        <v>705</v>
      </c>
      <c r="D313" s="1013">
        <v>10900</v>
      </c>
    </row>
    <row r="314" spans="1:4" ht="15.6" thickTop="1" thickBot="1">
      <c r="A314" s="200" t="s">
        <v>706</v>
      </c>
      <c r="B314" s="200" t="s">
        <v>377</v>
      </c>
      <c r="C314" s="205" t="s">
        <v>707</v>
      </c>
      <c r="D314" s="1013">
        <v>10900</v>
      </c>
    </row>
    <row r="315" spans="1:4" ht="44.4" thickTop="1" thickBot="1">
      <c r="A315" s="200" t="s">
        <v>712</v>
      </c>
      <c r="B315" s="200" t="s">
        <v>377</v>
      </c>
      <c r="C315" s="205" t="s">
        <v>713</v>
      </c>
      <c r="D315" s="1013">
        <v>13460.072441200002</v>
      </c>
    </row>
    <row r="316" spans="1:4" ht="30" thickTop="1" thickBot="1">
      <c r="A316" s="200" t="s">
        <v>708</v>
      </c>
      <c r="B316" s="200" t="s">
        <v>92</v>
      </c>
      <c r="C316" s="205" t="s">
        <v>709</v>
      </c>
      <c r="D316" s="1013">
        <v>41669</v>
      </c>
    </row>
    <row r="317" spans="1:4" ht="15.6" thickTop="1" thickBot="1">
      <c r="A317" s="200" t="s">
        <v>710</v>
      </c>
      <c r="B317" s="200" t="s">
        <v>377</v>
      </c>
      <c r="C317" s="205" t="s">
        <v>711</v>
      </c>
      <c r="D317" s="1013">
        <v>20928</v>
      </c>
    </row>
    <row r="318" spans="1:4" ht="30" thickTop="1" thickBot="1">
      <c r="A318" s="200" t="s">
        <v>714</v>
      </c>
      <c r="B318" s="200" t="s">
        <v>637</v>
      </c>
      <c r="C318" s="205" t="s">
        <v>715</v>
      </c>
      <c r="D318" s="1013">
        <v>38702</v>
      </c>
    </row>
    <row r="319" spans="1:4" ht="30" thickTop="1" thickBot="1">
      <c r="A319" s="200" t="s">
        <v>716</v>
      </c>
      <c r="B319" s="200" t="s">
        <v>92</v>
      </c>
      <c r="C319" s="205" t="s">
        <v>717</v>
      </c>
      <c r="D319" s="1013">
        <v>28560</v>
      </c>
    </row>
    <row r="320" spans="1:4" ht="44.4" thickTop="1" thickBot="1">
      <c r="A320" s="200" t="s">
        <v>724</v>
      </c>
      <c r="B320" s="200" t="s">
        <v>92</v>
      </c>
      <c r="C320" s="205" t="s">
        <v>725</v>
      </c>
      <c r="D320" s="1013">
        <v>181772.5</v>
      </c>
    </row>
    <row r="321" spans="1:4" ht="44.4" thickTop="1" thickBot="1">
      <c r="A321" s="200" t="s">
        <v>726</v>
      </c>
      <c r="B321" s="200" t="s">
        <v>92</v>
      </c>
      <c r="C321" s="205" t="s">
        <v>727</v>
      </c>
      <c r="D321" s="1013">
        <v>195279</v>
      </c>
    </row>
    <row r="322" spans="1:4" ht="44.4" thickTop="1" thickBot="1">
      <c r="A322" s="200" t="s">
        <v>722</v>
      </c>
      <c r="B322" s="200" t="s">
        <v>92</v>
      </c>
      <c r="C322" s="205" t="s">
        <v>723</v>
      </c>
      <c r="D322" s="1013">
        <v>130186</v>
      </c>
    </row>
    <row r="323" spans="1:4" ht="58.8" thickTop="1" thickBot="1">
      <c r="A323" s="200" t="s">
        <v>720</v>
      </c>
      <c r="B323" s="200" t="s">
        <v>92</v>
      </c>
      <c r="C323" s="661" t="s">
        <v>721</v>
      </c>
      <c r="D323" s="1013">
        <v>197202.5</v>
      </c>
    </row>
    <row r="324" spans="1:4" ht="15.6" thickTop="1" thickBot="1">
      <c r="A324" s="200" t="s">
        <v>728</v>
      </c>
      <c r="B324" s="200" t="s">
        <v>92</v>
      </c>
      <c r="C324" s="661" t="s">
        <v>729</v>
      </c>
      <c r="D324" s="1013">
        <v>275128</v>
      </c>
    </row>
    <row r="325" spans="1:4" ht="15.6" thickTop="1" thickBot="1">
      <c r="A325" s="200" t="s">
        <v>732</v>
      </c>
      <c r="B325" s="200" t="s">
        <v>92</v>
      </c>
      <c r="C325" s="205" t="s">
        <v>733</v>
      </c>
      <c r="D325" s="1013">
        <v>23800</v>
      </c>
    </row>
    <row r="326" spans="1:4" ht="30" thickTop="1" thickBot="1">
      <c r="A326" s="200" t="s">
        <v>718</v>
      </c>
      <c r="B326" s="200" t="s">
        <v>92</v>
      </c>
      <c r="C326" s="205" t="s">
        <v>719</v>
      </c>
      <c r="D326" s="1013">
        <v>32368</v>
      </c>
    </row>
    <row r="327" spans="1:4" ht="30" thickTop="1" thickBot="1">
      <c r="A327" s="200" t="s">
        <v>730</v>
      </c>
      <c r="B327" s="200" t="s">
        <v>92</v>
      </c>
      <c r="C327" s="205" t="s">
        <v>731</v>
      </c>
      <c r="D327" s="1013">
        <v>28560</v>
      </c>
    </row>
    <row r="328" spans="1:4" ht="30" thickTop="1" thickBot="1">
      <c r="A328" s="200" t="s">
        <v>734</v>
      </c>
      <c r="B328" s="200" t="s">
        <v>92</v>
      </c>
      <c r="C328" s="205" t="s">
        <v>735</v>
      </c>
      <c r="D328" s="1013">
        <v>107372.14974640001</v>
      </c>
    </row>
    <row r="329" spans="1:4" ht="15.6" thickTop="1" thickBot="1">
      <c r="A329" s="200" t="s">
        <v>736</v>
      </c>
      <c r="B329" s="200" t="s">
        <v>92</v>
      </c>
      <c r="C329" s="205" t="s">
        <v>737</v>
      </c>
      <c r="D329" s="1013">
        <v>4069.8</v>
      </c>
    </row>
    <row r="330" spans="1:4" ht="30" thickTop="1" thickBot="1">
      <c r="A330" s="200" t="s">
        <v>738</v>
      </c>
      <c r="B330" s="200" t="s">
        <v>92</v>
      </c>
      <c r="C330" s="205" t="s">
        <v>739</v>
      </c>
      <c r="D330" s="1013">
        <v>28381.5</v>
      </c>
    </row>
    <row r="331" spans="1:4" ht="30" thickTop="1" thickBot="1">
      <c r="A331" s="200" t="s">
        <v>740</v>
      </c>
      <c r="B331" s="200" t="s">
        <v>92</v>
      </c>
      <c r="C331" s="661" t="s">
        <v>741</v>
      </c>
      <c r="D331" s="1013">
        <v>1743</v>
      </c>
    </row>
    <row r="332" spans="1:4" ht="15.6" thickTop="1" thickBot="1">
      <c r="A332" s="200" t="s">
        <v>743</v>
      </c>
      <c r="B332" s="200" t="s">
        <v>388</v>
      </c>
      <c r="C332" s="205" t="s">
        <v>744</v>
      </c>
      <c r="D332" s="1013">
        <v>45000</v>
      </c>
    </row>
    <row r="333" spans="1:4" ht="30" thickTop="1" thickBot="1">
      <c r="A333" s="200" t="s">
        <v>742</v>
      </c>
      <c r="B333" s="200" t="s">
        <v>388</v>
      </c>
      <c r="C333" s="205" t="s">
        <v>2017</v>
      </c>
      <c r="D333" s="1013">
        <v>25000</v>
      </c>
    </row>
    <row r="334" spans="1:4" ht="15.6" thickTop="1" thickBot="1">
      <c r="A334" s="200" t="s">
        <v>747</v>
      </c>
      <c r="B334" s="200" t="s">
        <v>92</v>
      </c>
      <c r="C334" s="205" t="s">
        <v>2018</v>
      </c>
      <c r="D334" s="1013">
        <v>3200</v>
      </c>
    </row>
    <row r="335" spans="1:4" ht="15.6" thickTop="1" thickBot="1">
      <c r="A335" s="200" t="s">
        <v>745</v>
      </c>
      <c r="B335" s="200" t="s">
        <v>92</v>
      </c>
      <c r="C335" s="205" t="s">
        <v>746</v>
      </c>
      <c r="D335" s="1013">
        <v>4000</v>
      </c>
    </row>
    <row r="336" spans="1:4" ht="15.6" thickTop="1" thickBot="1">
      <c r="A336" s="200" t="s">
        <v>748</v>
      </c>
      <c r="B336" s="200" t="s">
        <v>377</v>
      </c>
      <c r="C336" s="205" t="s">
        <v>749</v>
      </c>
      <c r="D336" s="1013">
        <v>7133.7661472000009</v>
      </c>
    </row>
    <row r="337" spans="1:4" ht="15.6" thickTop="1" thickBot="1">
      <c r="A337" s="200" t="s">
        <v>753</v>
      </c>
      <c r="B337" s="200" t="s">
        <v>92</v>
      </c>
      <c r="C337" s="205" t="s">
        <v>754</v>
      </c>
      <c r="D337" s="1013">
        <v>400000</v>
      </c>
    </row>
    <row r="338" spans="1:4" ht="15.6" thickTop="1" thickBot="1">
      <c r="A338" s="200" t="s">
        <v>751</v>
      </c>
      <c r="B338" s="200" t="s">
        <v>92</v>
      </c>
      <c r="C338" s="661" t="s">
        <v>752</v>
      </c>
      <c r="D338" s="1013">
        <v>81098.5</v>
      </c>
    </row>
    <row r="339" spans="1:4" ht="30" thickTop="1" thickBot="1">
      <c r="A339" s="200" t="s">
        <v>750</v>
      </c>
      <c r="B339" s="200" t="s">
        <v>144</v>
      </c>
      <c r="C339" s="661" t="s">
        <v>2019</v>
      </c>
      <c r="D339" s="1013">
        <v>97937</v>
      </c>
    </row>
    <row r="340" spans="1:4" ht="30" thickTop="1" thickBot="1">
      <c r="A340" s="200" t="s">
        <v>686</v>
      </c>
      <c r="B340" s="200" t="s">
        <v>92</v>
      </c>
      <c r="C340" s="205" t="s">
        <v>2015</v>
      </c>
      <c r="D340" s="1013">
        <v>1945023.6475515999</v>
      </c>
    </row>
    <row r="341" spans="1:4" ht="30" thickTop="1" thickBot="1">
      <c r="A341" s="200" t="s">
        <v>755</v>
      </c>
      <c r="B341" s="200" t="s">
        <v>92</v>
      </c>
      <c r="C341" s="205" t="s">
        <v>756</v>
      </c>
      <c r="D341" s="1013">
        <v>1861091.0944472</v>
      </c>
    </row>
    <row r="342" spans="1:4" ht="30" thickTop="1" thickBot="1">
      <c r="A342" s="200" t="s">
        <v>687</v>
      </c>
      <c r="B342" s="200" t="s">
        <v>92</v>
      </c>
      <c r="C342" s="205" t="s">
        <v>2016</v>
      </c>
      <c r="D342" s="1013">
        <v>1151090.9389518001</v>
      </c>
    </row>
    <row r="343" spans="1:4" ht="30" thickTop="1" thickBot="1">
      <c r="A343" s="200" t="s">
        <v>757</v>
      </c>
      <c r="B343" s="200" t="s">
        <v>92</v>
      </c>
      <c r="C343" s="205" t="s">
        <v>758</v>
      </c>
      <c r="D343" s="1013">
        <v>1122792.5599968</v>
      </c>
    </row>
    <row r="344" spans="1:4" ht="30" thickTop="1" thickBot="1">
      <c r="A344" s="200" t="s">
        <v>802</v>
      </c>
      <c r="B344" s="200" t="s">
        <v>388</v>
      </c>
      <c r="C344" s="205" t="s">
        <v>803</v>
      </c>
      <c r="D344" s="1013">
        <v>69058</v>
      </c>
    </row>
    <row r="345" spans="1:4" ht="30" thickTop="1" thickBot="1">
      <c r="A345" s="200" t="s">
        <v>759</v>
      </c>
      <c r="B345" s="200" t="s">
        <v>377</v>
      </c>
      <c r="C345" s="205" t="s">
        <v>760</v>
      </c>
      <c r="D345" s="1013">
        <v>78707.8367306</v>
      </c>
    </row>
    <row r="346" spans="1:4" ht="30" thickTop="1" thickBot="1">
      <c r="A346" s="200" t="s">
        <v>761</v>
      </c>
      <c r="B346" s="200" t="s">
        <v>144</v>
      </c>
      <c r="C346" s="205" t="s">
        <v>762</v>
      </c>
      <c r="D346" s="1013">
        <v>44190.254385200002</v>
      </c>
    </row>
    <row r="347" spans="1:4" ht="30" thickTop="1" thickBot="1">
      <c r="A347" s="200" t="s">
        <v>768</v>
      </c>
      <c r="B347" s="200" t="s">
        <v>92</v>
      </c>
      <c r="C347" s="205" t="s">
        <v>2023</v>
      </c>
      <c r="D347" s="1013">
        <v>95236.160450200012</v>
      </c>
    </row>
    <row r="348" spans="1:4" ht="15.6" thickTop="1" thickBot="1">
      <c r="A348" s="200" t="s">
        <v>773</v>
      </c>
      <c r="B348" s="200" t="s">
        <v>144</v>
      </c>
      <c r="C348" s="205" t="s">
        <v>2024</v>
      </c>
      <c r="D348" s="1013"/>
    </row>
    <row r="349" spans="1:4" ht="30" thickTop="1" thickBot="1">
      <c r="A349" s="200" t="s">
        <v>763</v>
      </c>
      <c r="B349" s="200" t="s">
        <v>144</v>
      </c>
      <c r="C349" s="205" t="s">
        <v>764</v>
      </c>
      <c r="D349" s="1013">
        <v>66203.373082000006</v>
      </c>
    </row>
    <row r="350" spans="1:4" ht="30" thickTop="1" thickBot="1">
      <c r="A350" s="200" t="s">
        <v>765</v>
      </c>
      <c r="B350" s="200" t="s">
        <v>144</v>
      </c>
      <c r="C350" s="205" t="s">
        <v>2020</v>
      </c>
      <c r="D350" s="1013">
        <v>23904.4039696</v>
      </c>
    </row>
    <row r="351" spans="1:4" ht="15.6" thickTop="1" thickBot="1">
      <c r="A351" s="200" t="s">
        <v>801</v>
      </c>
      <c r="B351" s="200" t="s">
        <v>144</v>
      </c>
      <c r="C351" s="205" t="s">
        <v>2026</v>
      </c>
      <c r="D351" s="1013">
        <v>146209.64550499999</v>
      </c>
    </row>
    <row r="352" spans="1:4" ht="15.6" thickTop="1" thickBot="1">
      <c r="A352" s="200" t="s">
        <v>769</v>
      </c>
      <c r="B352" s="200" t="s">
        <v>144</v>
      </c>
      <c r="C352" s="205" t="s">
        <v>770</v>
      </c>
      <c r="D352" s="1013">
        <v>360607</v>
      </c>
    </row>
    <row r="353" spans="1:4" ht="15.6" thickTop="1" thickBot="1">
      <c r="A353" s="200" t="s">
        <v>771</v>
      </c>
      <c r="B353" s="200" t="s">
        <v>144</v>
      </c>
      <c r="C353" s="205" t="s">
        <v>772</v>
      </c>
      <c r="D353" s="1013">
        <v>971985</v>
      </c>
    </row>
    <row r="354" spans="1:4" ht="30" thickTop="1" thickBot="1">
      <c r="A354" s="200" t="s">
        <v>767</v>
      </c>
      <c r="B354" s="200" t="s">
        <v>144</v>
      </c>
      <c r="C354" s="661" t="s">
        <v>2022</v>
      </c>
      <c r="D354" s="1013">
        <v>5915</v>
      </c>
    </row>
    <row r="355" spans="1:4" ht="15.6" thickTop="1" thickBot="1">
      <c r="A355" s="200" t="s">
        <v>766</v>
      </c>
      <c r="B355" s="200" t="s">
        <v>144</v>
      </c>
      <c r="C355" s="661" t="s">
        <v>2021</v>
      </c>
      <c r="D355" s="1013">
        <v>5717.2835999999998</v>
      </c>
    </row>
    <row r="356" spans="1:4" ht="15.6" thickTop="1" thickBot="1">
      <c r="A356" s="200" t="s">
        <v>778</v>
      </c>
      <c r="B356" s="200" t="s">
        <v>144</v>
      </c>
      <c r="C356" s="205" t="s">
        <v>779</v>
      </c>
      <c r="D356" s="1013">
        <v>51170</v>
      </c>
    </row>
    <row r="357" spans="1:4" ht="30" thickTop="1" thickBot="1">
      <c r="A357" s="200" t="s">
        <v>774</v>
      </c>
      <c r="B357" s="200" t="s">
        <v>144</v>
      </c>
      <c r="C357" s="205" t="s">
        <v>775</v>
      </c>
      <c r="D357" s="1013">
        <v>434350</v>
      </c>
    </row>
    <row r="358" spans="1:4" ht="30" thickTop="1" thickBot="1">
      <c r="A358" s="200" t="s">
        <v>776</v>
      </c>
      <c r="B358" s="200" t="s">
        <v>144</v>
      </c>
      <c r="C358" s="205" t="s">
        <v>777</v>
      </c>
      <c r="D358" s="1013">
        <v>434350</v>
      </c>
    </row>
    <row r="359" spans="1:4" ht="15.6" thickTop="1" thickBot="1">
      <c r="A359" s="200" t="s">
        <v>780</v>
      </c>
      <c r="B359" s="200" t="s">
        <v>144</v>
      </c>
      <c r="C359" s="205" t="s">
        <v>781</v>
      </c>
      <c r="D359" s="1013">
        <v>130900</v>
      </c>
    </row>
    <row r="360" spans="1:4" ht="15.6" thickTop="1" thickBot="1">
      <c r="A360" s="200" t="s">
        <v>782</v>
      </c>
      <c r="B360" s="200" t="s">
        <v>144</v>
      </c>
      <c r="C360" s="205" t="s">
        <v>783</v>
      </c>
      <c r="D360" s="1013">
        <v>178500</v>
      </c>
    </row>
    <row r="361" spans="1:4" ht="15.6" thickTop="1" thickBot="1">
      <c r="A361" s="200" t="s">
        <v>784</v>
      </c>
      <c r="B361" s="200" t="s">
        <v>144</v>
      </c>
      <c r="C361" s="205" t="s">
        <v>785</v>
      </c>
      <c r="D361" s="1013">
        <v>214200</v>
      </c>
    </row>
    <row r="362" spans="1:4" ht="15.6" thickTop="1" thickBot="1">
      <c r="A362" s="200" t="s">
        <v>786</v>
      </c>
      <c r="B362" s="200" t="s">
        <v>144</v>
      </c>
      <c r="C362" s="205" t="s">
        <v>787</v>
      </c>
      <c r="D362" s="1013">
        <v>249900</v>
      </c>
    </row>
    <row r="363" spans="1:4" ht="30" thickTop="1" thickBot="1">
      <c r="A363" s="200" t="s">
        <v>788</v>
      </c>
      <c r="B363" s="200" t="s">
        <v>144</v>
      </c>
      <c r="C363" s="205" t="s">
        <v>789</v>
      </c>
      <c r="D363" s="1013">
        <v>215980.85917100002</v>
      </c>
    </row>
    <row r="364" spans="1:4" ht="30" thickTop="1" thickBot="1">
      <c r="A364" s="200" t="s">
        <v>804</v>
      </c>
      <c r="B364" s="200" t="s">
        <v>144</v>
      </c>
      <c r="C364" s="205" t="s">
        <v>805</v>
      </c>
      <c r="D364" s="1013">
        <v>170746.2715112</v>
      </c>
    </row>
    <row r="365" spans="1:4" ht="15.6" thickTop="1" thickBot="1">
      <c r="A365" s="200" t="s">
        <v>790</v>
      </c>
      <c r="B365" s="200" t="s">
        <v>144</v>
      </c>
      <c r="C365" s="205" t="s">
        <v>791</v>
      </c>
      <c r="D365" s="1013">
        <v>88704.469207200003</v>
      </c>
    </row>
    <row r="366" spans="1:4" ht="15.6" thickTop="1" thickBot="1">
      <c r="A366" s="200" t="s">
        <v>792</v>
      </c>
      <c r="B366" s="200" t="s">
        <v>144</v>
      </c>
      <c r="C366" s="205" t="s">
        <v>2025</v>
      </c>
      <c r="D366" s="1013">
        <v>87897.191982599994</v>
      </c>
    </row>
    <row r="367" spans="1:4" ht="30" thickTop="1" thickBot="1">
      <c r="A367" s="200" t="s">
        <v>793</v>
      </c>
      <c r="B367" s="200" t="s">
        <v>92</v>
      </c>
      <c r="C367" s="205" t="s">
        <v>794</v>
      </c>
      <c r="D367" s="1013">
        <v>54621</v>
      </c>
    </row>
    <row r="368" spans="1:4" ht="15.6" thickTop="1" thickBot="1">
      <c r="A368" s="200" t="s">
        <v>797</v>
      </c>
      <c r="B368" s="200" t="s">
        <v>92</v>
      </c>
      <c r="C368" s="661" t="s">
        <v>798</v>
      </c>
      <c r="D368" s="1013">
        <v>3625</v>
      </c>
    </row>
    <row r="369" spans="1:4" ht="30" thickTop="1" thickBot="1">
      <c r="A369" s="200" t="s">
        <v>795</v>
      </c>
      <c r="B369" s="200" t="s">
        <v>92</v>
      </c>
      <c r="C369" s="661" t="s">
        <v>796</v>
      </c>
      <c r="D369" s="1013">
        <v>884</v>
      </c>
    </row>
    <row r="370" spans="1:4" ht="15.6" thickTop="1" thickBot="1">
      <c r="A370" s="200" t="s">
        <v>799</v>
      </c>
      <c r="B370" s="200" t="s">
        <v>92</v>
      </c>
      <c r="C370" s="205" t="s">
        <v>800</v>
      </c>
      <c r="D370" s="1013">
        <v>53769.062547199996</v>
      </c>
    </row>
    <row r="371" spans="1:4" ht="15.6" thickTop="1" thickBot="1">
      <c r="A371" s="200" t="s">
        <v>808</v>
      </c>
      <c r="B371" s="200" t="s">
        <v>92</v>
      </c>
      <c r="C371" s="205" t="s">
        <v>2027</v>
      </c>
      <c r="D371" s="1013">
        <v>46807.942335</v>
      </c>
    </row>
    <row r="372" spans="1:4" ht="15.6" thickTop="1" thickBot="1">
      <c r="A372" s="200" t="s">
        <v>806</v>
      </c>
      <c r="B372" s="200" t="s">
        <v>377</v>
      </c>
      <c r="C372" s="205" t="s">
        <v>807</v>
      </c>
      <c r="D372" s="1013">
        <v>3128</v>
      </c>
    </row>
    <row r="373" spans="1:4" ht="15.6" thickTop="1" thickBot="1">
      <c r="A373" s="200"/>
      <c r="B373" s="200"/>
      <c r="C373" s="205"/>
      <c r="D373" s="201"/>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F135"/>
  <sheetViews>
    <sheetView tabSelected="1" zoomScale="69" zoomScaleNormal="69" workbookViewId="0">
      <pane xSplit="4" ySplit="4" topLeftCell="E86" activePane="bottomRight" state="frozen"/>
      <selection activeCell="D20" sqref="D20"/>
      <selection pane="topRight" activeCell="D20" sqref="D20"/>
      <selection pane="bottomLeft" activeCell="D20" sqref="D20"/>
      <selection pane="bottomRight" activeCell="C94" sqref="C94"/>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6" ht="99.75" customHeight="1" thickTop="1" thickBot="1">
      <c r="A1" s="687" t="s">
        <v>1934</v>
      </c>
      <c r="B1" s="688"/>
      <c r="C1" s="688"/>
      <c r="D1" s="689"/>
    </row>
    <row r="2" spans="1:6" ht="15.6" thickTop="1" thickBot="1">
      <c r="A2" s="686" t="s">
        <v>1493</v>
      </c>
      <c r="B2" s="686"/>
      <c r="C2" s="686"/>
      <c r="D2" s="686"/>
    </row>
    <row r="3" spans="1:6" ht="15.6" thickTop="1" thickBot="1">
      <c r="A3" s="690"/>
      <c r="B3" s="690"/>
      <c r="C3" s="690"/>
      <c r="D3" s="690"/>
    </row>
    <row r="4" spans="1:6" ht="15.6" thickTop="1" thickBot="1">
      <c r="A4" s="691"/>
      <c r="B4" s="691"/>
      <c r="C4" s="691"/>
      <c r="D4" s="691"/>
    </row>
    <row r="5" spans="1:6" ht="30" customHeight="1" thickTop="1" thickBot="1">
      <c r="A5" s="207"/>
      <c r="B5" s="106"/>
      <c r="C5" s="107"/>
      <c r="D5" s="195"/>
    </row>
    <row r="6" spans="1:6" ht="30" customHeight="1" thickTop="1" thickBot="1">
      <c r="A6" s="208" t="s">
        <v>1350</v>
      </c>
      <c r="B6" s="106" t="s">
        <v>339</v>
      </c>
      <c r="C6" s="108" t="s">
        <v>2132</v>
      </c>
      <c r="D6" s="1014">
        <v>1200</v>
      </c>
      <c r="E6" s="224"/>
      <c r="F6" s="224"/>
    </row>
    <row r="7" spans="1:6" ht="30" customHeight="1" thickTop="1" thickBot="1">
      <c r="A7" s="208" t="s">
        <v>1436</v>
      </c>
      <c r="B7" s="106" t="s">
        <v>339</v>
      </c>
      <c r="C7" s="108" t="s">
        <v>2131</v>
      </c>
      <c r="D7" s="1014">
        <v>1250</v>
      </c>
      <c r="E7" s="660"/>
      <c r="F7" s="660"/>
    </row>
    <row r="8" spans="1:6" ht="30" customHeight="1" thickTop="1" thickBot="1">
      <c r="A8" s="208" t="s">
        <v>1448</v>
      </c>
      <c r="B8" s="106" t="s">
        <v>339</v>
      </c>
      <c r="C8" s="108" t="s">
        <v>2133</v>
      </c>
      <c r="D8" s="1014">
        <v>1250</v>
      </c>
      <c r="E8" s="224"/>
      <c r="F8" s="224"/>
    </row>
    <row r="9" spans="1:6" ht="30" customHeight="1" thickTop="1" thickBot="1">
      <c r="A9" s="208" t="s">
        <v>1309</v>
      </c>
      <c r="B9" s="106" t="s">
        <v>1307</v>
      </c>
      <c r="C9" s="108" t="s">
        <v>1310</v>
      </c>
      <c r="D9" s="1014">
        <v>1200</v>
      </c>
      <c r="E9" s="224"/>
      <c r="F9" s="224"/>
    </row>
    <row r="10" spans="1:6" ht="30" customHeight="1" thickTop="1" thickBot="1">
      <c r="A10" s="208" t="s">
        <v>1472</v>
      </c>
      <c r="B10" s="106" t="s">
        <v>339</v>
      </c>
      <c r="C10" s="108" t="s">
        <v>1473</v>
      </c>
      <c r="D10" s="1014">
        <v>1200</v>
      </c>
      <c r="E10" s="224"/>
      <c r="F10" s="224"/>
    </row>
    <row r="11" spans="1:6" ht="30" customHeight="1" thickTop="1" thickBot="1">
      <c r="A11" s="208" t="s">
        <v>1413</v>
      </c>
      <c r="B11" s="106" t="s">
        <v>339</v>
      </c>
      <c r="C11" s="108" t="s">
        <v>1414</v>
      </c>
      <c r="D11" s="1014">
        <v>1250</v>
      </c>
      <c r="E11" s="224"/>
      <c r="F11" s="224"/>
    </row>
    <row r="12" spans="1:6" ht="30" customHeight="1" thickTop="1" thickBot="1">
      <c r="A12" s="208" t="s">
        <v>1415</v>
      </c>
      <c r="B12" s="106" t="s">
        <v>339</v>
      </c>
      <c r="C12" s="108" t="s">
        <v>1416</v>
      </c>
      <c r="D12" s="1014">
        <v>1250</v>
      </c>
      <c r="E12" s="224"/>
      <c r="F12" s="224"/>
    </row>
    <row r="13" spans="1:6" ht="30" customHeight="1" thickTop="1" thickBot="1">
      <c r="A13" s="208" t="s">
        <v>1417</v>
      </c>
      <c r="B13" s="106" t="s">
        <v>339</v>
      </c>
      <c r="C13" s="108" t="s">
        <v>1418</v>
      </c>
      <c r="D13" s="1014">
        <v>1250</v>
      </c>
      <c r="E13" s="224"/>
      <c r="F13" s="224"/>
    </row>
    <row r="14" spans="1:6" ht="30" customHeight="1" thickTop="1" thickBot="1">
      <c r="A14" s="208" t="s">
        <v>1419</v>
      </c>
      <c r="B14" s="106" t="s">
        <v>339</v>
      </c>
      <c r="C14" s="108" t="s">
        <v>1420</v>
      </c>
      <c r="D14" s="1014">
        <v>1250</v>
      </c>
      <c r="E14" s="224"/>
      <c r="F14" s="224"/>
    </row>
    <row r="15" spans="1:6" ht="30" customHeight="1" thickTop="1" thickBot="1">
      <c r="A15" s="208" t="s">
        <v>1401</v>
      </c>
      <c r="B15" s="106" t="s">
        <v>339</v>
      </c>
      <c r="C15" s="108" t="s">
        <v>1944</v>
      </c>
      <c r="D15" s="1014">
        <v>1200</v>
      </c>
      <c r="E15" s="224"/>
      <c r="F15" s="224"/>
    </row>
    <row r="16" spans="1:6" ht="30" customHeight="1" thickTop="1" thickBot="1">
      <c r="A16" s="208" t="s">
        <v>1311</v>
      </c>
      <c r="B16" s="106" t="s">
        <v>339</v>
      </c>
      <c r="C16" s="108" t="s">
        <v>1312</v>
      </c>
      <c r="D16" s="1014">
        <v>1250</v>
      </c>
      <c r="E16" s="224"/>
      <c r="F16" s="224"/>
    </row>
    <row r="17" spans="1:6" ht="30" customHeight="1" thickTop="1" thickBot="1">
      <c r="A17" s="208" t="s">
        <v>1313</v>
      </c>
      <c r="B17" s="106" t="s">
        <v>339</v>
      </c>
      <c r="C17" s="108" t="s">
        <v>1314</v>
      </c>
      <c r="D17" s="1014">
        <v>1250</v>
      </c>
      <c r="E17" s="224"/>
      <c r="F17" s="224"/>
    </row>
    <row r="18" spans="1:6" ht="30" customHeight="1" thickTop="1" thickBot="1">
      <c r="A18" s="208" t="s">
        <v>1315</v>
      </c>
      <c r="B18" s="106" t="s">
        <v>339</v>
      </c>
      <c r="C18" s="108" t="s">
        <v>1316</v>
      </c>
      <c r="D18" s="1014">
        <v>1250</v>
      </c>
      <c r="E18" s="224"/>
      <c r="F18" s="224"/>
    </row>
    <row r="19" spans="1:6" ht="30" customHeight="1" thickTop="1" thickBot="1">
      <c r="A19" s="208" t="s">
        <v>1319</v>
      </c>
      <c r="B19" s="106" t="s">
        <v>339</v>
      </c>
      <c r="C19" s="108" t="s">
        <v>1320</v>
      </c>
      <c r="D19" s="1014">
        <v>1250</v>
      </c>
      <c r="E19" s="224"/>
      <c r="F19" s="224"/>
    </row>
    <row r="20" spans="1:6" ht="30" customHeight="1" thickTop="1" thickBot="1">
      <c r="A20" s="208" t="s">
        <v>1491</v>
      </c>
      <c r="B20" s="106" t="s">
        <v>339</v>
      </c>
      <c r="C20" s="108" t="s">
        <v>1953</v>
      </c>
      <c r="D20" s="1014">
        <v>1250</v>
      </c>
      <c r="E20" s="224"/>
      <c r="F20" s="224"/>
    </row>
    <row r="21" spans="1:6" ht="30" customHeight="1" thickTop="1" thickBot="1">
      <c r="A21" s="208" t="s">
        <v>1323</v>
      </c>
      <c r="B21" s="106" t="s">
        <v>339</v>
      </c>
      <c r="C21" s="108" t="s">
        <v>1324</v>
      </c>
      <c r="D21" s="1014">
        <v>1250</v>
      </c>
      <c r="E21" s="224"/>
      <c r="F21" s="224"/>
    </row>
    <row r="22" spans="1:6" ht="30" customHeight="1" thickTop="1" thickBot="1">
      <c r="A22" s="208" t="s">
        <v>1474</v>
      </c>
      <c r="B22" s="106" t="s">
        <v>339</v>
      </c>
      <c r="C22" s="108" t="s">
        <v>1475</v>
      </c>
      <c r="D22" s="1014">
        <v>1250</v>
      </c>
      <c r="E22" s="224"/>
      <c r="F22" s="224"/>
    </row>
    <row r="23" spans="1:6" ht="30" customHeight="1" thickTop="1" thickBot="1">
      <c r="A23" s="208" t="s">
        <v>1331</v>
      </c>
      <c r="B23" s="106" t="s">
        <v>339</v>
      </c>
      <c r="C23" s="108" t="s">
        <v>1332</v>
      </c>
      <c r="D23" s="1014">
        <v>1200</v>
      </c>
      <c r="E23" s="224"/>
      <c r="F23" s="224"/>
    </row>
    <row r="24" spans="1:6" ht="30" customHeight="1" thickTop="1" thickBot="1">
      <c r="A24" s="208" t="s">
        <v>1353</v>
      </c>
      <c r="B24" s="106" t="s">
        <v>339</v>
      </c>
      <c r="C24" s="108" t="s">
        <v>1354</v>
      </c>
      <c r="D24" s="1014">
        <v>1250</v>
      </c>
      <c r="E24" s="224"/>
      <c r="F24" s="224"/>
    </row>
    <row r="25" spans="1:6" ht="30" customHeight="1" thickTop="1" thickBot="1">
      <c r="A25" s="208" t="s">
        <v>1325</v>
      </c>
      <c r="B25" s="106" t="s">
        <v>339</v>
      </c>
      <c r="C25" s="108" t="s">
        <v>1326</v>
      </c>
      <c r="D25" s="1014">
        <v>1200</v>
      </c>
      <c r="E25" s="224"/>
      <c r="F25" s="224"/>
    </row>
    <row r="26" spans="1:6" ht="30" customHeight="1" thickTop="1" thickBot="1">
      <c r="A26" s="208" t="s">
        <v>1330</v>
      </c>
      <c r="B26" s="106" t="s">
        <v>339</v>
      </c>
      <c r="C26" s="108" t="s">
        <v>1326</v>
      </c>
      <c r="D26" s="1014">
        <v>1200</v>
      </c>
      <c r="E26" s="224"/>
      <c r="F26" s="224"/>
    </row>
    <row r="27" spans="1:6" ht="30" customHeight="1" thickTop="1" thickBot="1">
      <c r="A27" s="208" t="s">
        <v>1387</v>
      </c>
      <c r="B27" s="106" t="s">
        <v>339</v>
      </c>
      <c r="C27" s="108" t="s">
        <v>1388</v>
      </c>
      <c r="D27" s="1014">
        <v>1200</v>
      </c>
      <c r="E27" s="224"/>
      <c r="F27" s="224"/>
    </row>
    <row r="28" spans="1:6" ht="30" customHeight="1" thickTop="1" thickBot="1">
      <c r="A28" s="208" t="s">
        <v>1333</v>
      </c>
      <c r="B28" s="106" t="s">
        <v>339</v>
      </c>
      <c r="C28" s="108" t="s">
        <v>1334</v>
      </c>
      <c r="D28" s="1014">
        <v>1250</v>
      </c>
      <c r="E28" s="224"/>
      <c r="F28" s="224"/>
    </row>
    <row r="29" spans="1:6" ht="30" customHeight="1" thickTop="1" thickBot="1">
      <c r="A29" s="208" t="s">
        <v>1338</v>
      </c>
      <c r="B29" s="106" t="s">
        <v>339</v>
      </c>
      <c r="C29" s="108" t="s">
        <v>1339</v>
      </c>
      <c r="D29" s="1014">
        <v>1250</v>
      </c>
      <c r="E29" s="224"/>
      <c r="F29" s="224"/>
    </row>
    <row r="30" spans="1:6" ht="30" customHeight="1" thickTop="1" thickBot="1">
      <c r="A30" s="208" t="s">
        <v>1336</v>
      </c>
      <c r="B30" s="106" t="s">
        <v>339</v>
      </c>
      <c r="C30" s="108" t="s">
        <v>1337</v>
      </c>
      <c r="D30" s="1014">
        <v>1200</v>
      </c>
      <c r="E30" s="224"/>
      <c r="F30" s="224"/>
    </row>
    <row r="31" spans="1:6" ht="30" customHeight="1" thickTop="1" thickBot="1">
      <c r="A31" s="208" t="s">
        <v>1351</v>
      </c>
      <c r="B31" s="106" t="s">
        <v>339</v>
      </c>
      <c r="C31" s="108" t="s">
        <v>1352</v>
      </c>
      <c r="D31" s="1014">
        <v>1200</v>
      </c>
      <c r="E31" s="224"/>
      <c r="F31" s="224"/>
    </row>
    <row r="32" spans="1:6" ht="30" customHeight="1" thickTop="1" thickBot="1">
      <c r="A32" s="208" t="s">
        <v>1340</v>
      </c>
      <c r="B32" s="106" t="s">
        <v>339</v>
      </c>
      <c r="C32" s="108" t="s">
        <v>1341</v>
      </c>
      <c r="D32" s="1014">
        <v>1200</v>
      </c>
      <c r="E32" s="224"/>
      <c r="F32" s="224"/>
    </row>
    <row r="33" spans="1:6" ht="30" customHeight="1" thickTop="1" thickBot="1">
      <c r="A33" s="208" t="s">
        <v>1356</v>
      </c>
      <c r="B33" s="106" t="s">
        <v>339</v>
      </c>
      <c r="C33" s="108" t="s">
        <v>1341</v>
      </c>
      <c r="D33" s="1014">
        <v>1200</v>
      </c>
      <c r="E33" s="224"/>
      <c r="F33" s="224"/>
    </row>
    <row r="34" spans="1:6" ht="30" customHeight="1" thickTop="1" thickBot="1">
      <c r="A34" s="208" t="s">
        <v>1357</v>
      </c>
      <c r="B34" s="106" t="s">
        <v>339</v>
      </c>
      <c r="C34" s="108" t="s">
        <v>1358</v>
      </c>
      <c r="D34" s="1014">
        <v>1200</v>
      </c>
      <c r="E34" s="224"/>
      <c r="F34" s="224"/>
    </row>
    <row r="35" spans="1:6" ht="30" customHeight="1" thickTop="1" thickBot="1">
      <c r="A35" s="208" t="s">
        <v>1407</v>
      </c>
      <c r="B35" s="106" t="s">
        <v>339</v>
      </c>
      <c r="C35" s="108" t="s">
        <v>1948</v>
      </c>
      <c r="D35" s="1014">
        <v>1250</v>
      </c>
      <c r="E35" s="224"/>
      <c r="F35" s="224"/>
    </row>
    <row r="36" spans="1:6" ht="30" customHeight="1" thickTop="1" thickBot="1">
      <c r="A36" s="208" t="s">
        <v>1488</v>
      </c>
      <c r="B36" s="106" t="s">
        <v>339</v>
      </c>
      <c r="C36" s="108" t="s">
        <v>1489</v>
      </c>
      <c r="D36" s="1014">
        <v>1250</v>
      </c>
      <c r="E36" s="224"/>
      <c r="F36" s="224"/>
    </row>
    <row r="37" spans="1:6" ht="30" customHeight="1" thickTop="1" thickBot="1">
      <c r="A37" s="208" t="s">
        <v>1469</v>
      </c>
      <c r="B37" s="106" t="s">
        <v>339</v>
      </c>
      <c r="C37" s="108" t="s">
        <v>1470</v>
      </c>
      <c r="D37" s="1014">
        <v>1250</v>
      </c>
      <c r="E37" s="224"/>
      <c r="F37" s="224"/>
    </row>
    <row r="38" spans="1:6" ht="30" customHeight="1" thickTop="1" thickBot="1">
      <c r="A38" s="208" t="s">
        <v>1348</v>
      </c>
      <c r="B38" s="106" t="s">
        <v>339</v>
      </c>
      <c r="C38" s="108" t="s">
        <v>1349</v>
      </c>
      <c r="D38" s="1014">
        <v>1250</v>
      </c>
      <c r="E38" s="224"/>
      <c r="F38" s="224"/>
    </row>
    <row r="39" spans="1:6" ht="30" customHeight="1" thickTop="1" thickBot="1">
      <c r="A39" s="208" t="s">
        <v>1305</v>
      </c>
      <c r="B39" s="106" t="s">
        <v>1307</v>
      </c>
      <c r="C39" s="108" t="s">
        <v>1364</v>
      </c>
      <c r="D39" s="1014">
        <v>1250</v>
      </c>
      <c r="E39" s="224"/>
      <c r="F39" s="224"/>
    </row>
    <row r="40" spans="1:6" ht="30" customHeight="1" thickTop="1" thickBot="1">
      <c r="A40" s="208" t="s">
        <v>1345</v>
      </c>
      <c r="B40" s="106" t="s">
        <v>339</v>
      </c>
      <c r="C40" s="108" t="s">
        <v>1346</v>
      </c>
      <c r="D40" s="1014">
        <v>1250</v>
      </c>
      <c r="E40" s="224"/>
      <c r="F40" s="224"/>
    </row>
    <row r="41" spans="1:6" ht="30" customHeight="1" thickTop="1" thickBot="1">
      <c r="A41" s="208" t="s">
        <v>1343</v>
      </c>
      <c r="B41" s="106" t="s">
        <v>339</v>
      </c>
      <c r="C41" s="108" t="s">
        <v>1344</v>
      </c>
      <c r="D41" s="1014">
        <v>1250</v>
      </c>
      <c r="E41" s="224"/>
      <c r="F41" s="224"/>
    </row>
    <row r="42" spans="1:6" ht="30" customHeight="1" thickTop="1" thickBot="1">
      <c r="A42" s="208" t="s">
        <v>1476</v>
      </c>
      <c r="B42" s="106" t="s">
        <v>339</v>
      </c>
      <c r="C42" s="108" t="s">
        <v>1344</v>
      </c>
      <c r="D42" s="1014">
        <v>1250</v>
      </c>
      <c r="E42" s="224"/>
      <c r="F42" s="224"/>
    </row>
    <row r="43" spans="1:6" ht="30" customHeight="1" thickTop="1" thickBot="1">
      <c r="A43" s="208" t="s">
        <v>1317</v>
      </c>
      <c r="B43" s="106" t="s">
        <v>339</v>
      </c>
      <c r="C43" s="108" t="s">
        <v>1318</v>
      </c>
      <c r="D43" s="1014">
        <v>1250</v>
      </c>
      <c r="E43" s="224"/>
      <c r="F43" s="224"/>
    </row>
    <row r="44" spans="1:6" ht="30" customHeight="1" thickTop="1" thickBot="1">
      <c r="A44" s="208" t="s">
        <v>1471</v>
      </c>
      <c r="B44" s="106" t="s">
        <v>339</v>
      </c>
      <c r="C44" s="108" t="s">
        <v>1318</v>
      </c>
      <c r="D44" s="1014">
        <v>1250</v>
      </c>
      <c r="E44" s="224"/>
      <c r="F44" s="224"/>
    </row>
    <row r="45" spans="1:6" ht="30" customHeight="1" thickTop="1" thickBot="1">
      <c r="A45" s="208" t="s">
        <v>1362</v>
      </c>
      <c r="B45" s="106" t="s">
        <v>339</v>
      </c>
      <c r="C45" s="108" t="s">
        <v>1363</v>
      </c>
      <c r="D45" s="1014">
        <v>1250</v>
      </c>
      <c r="E45" s="224"/>
      <c r="F45" s="224"/>
    </row>
    <row r="46" spans="1:6" ht="30" customHeight="1" thickTop="1" thickBot="1">
      <c r="A46" s="208" t="s">
        <v>1371</v>
      </c>
      <c r="B46" s="106" t="s">
        <v>339</v>
      </c>
      <c r="C46" s="108" t="s">
        <v>1372</v>
      </c>
      <c r="D46" s="1014">
        <v>1200</v>
      </c>
      <c r="E46" s="224"/>
      <c r="F46" s="224"/>
    </row>
    <row r="47" spans="1:6" ht="30" customHeight="1" thickTop="1" thickBot="1">
      <c r="A47" s="208" t="s">
        <v>1375</v>
      </c>
      <c r="B47" s="106" t="s">
        <v>339</v>
      </c>
      <c r="C47" s="108" t="s">
        <v>1376</v>
      </c>
      <c r="D47" s="1014">
        <v>1200</v>
      </c>
      <c r="E47" s="224"/>
      <c r="F47" s="224"/>
    </row>
    <row r="48" spans="1:6" ht="30" customHeight="1" thickTop="1" thickBot="1">
      <c r="A48" s="208" t="s">
        <v>1367</v>
      </c>
      <c r="B48" s="106" t="s">
        <v>1307</v>
      </c>
      <c r="C48" s="108" t="s">
        <v>1368</v>
      </c>
      <c r="D48" s="1014">
        <v>1200</v>
      </c>
      <c r="E48" s="224"/>
      <c r="F48" s="224"/>
    </row>
    <row r="49" spans="1:6" ht="30" customHeight="1" thickTop="1" thickBot="1">
      <c r="A49" s="208" t="s">
        <v>1365</v>
      </c>
      <c r="B49" s="106" t="s">
        <v>339</v>
      </c>
      <c r="C49" s="108" t="s">
        <v>1366</v>
      </c>
      <c r="D49" s="1014">
        <v>1250</v>
      </c>
      <c r="E49" s="224"/>
      <c r="F49" s="224"/>
    </row>
    <row r="50" spans="1:6" ht="30" customHeight="1" thickTop="1" thickBot="1">
      <c r="A50" s="208" t="s">
        <v>1369</v>
      </c>
      <c r="B50" s="106" t="s">
        <v>339</v>
      </c>
      <c r="C50" s="108" t="s">
        <v>1370</v>
      </c>
      <c r="D50" s="1014">
        <v>1250</v>
      </c>
      <c r="E50" s="224"/>
      <c r="F50" s="224"/>
    </row>
    <row r="51" spans="1:6" ht="30" customHeight="1" thickTop="1" thickBot="1">
      <c r="A51" s="208" t="s">
        <v>1398</v>
      </c>
      <c r="B51" s="106" t="s">
        <v>1390</v>
      </c>
      <c r="C51" s="108" t="s">
        <v>1399</v>
      </c>
      <c r="D51" s="1014">
        <v>1200</v>
      </c>
      <c r="E51" s="224"/>
      <c r="F51" s="224"/>
    </row>
    <row r="52" spans="1:6" ht="30" customHeight="1" thickTop="1" thickBot="1">
      <c r="A52" s="208" t="s">
        <v>1400</v>
      </c>
      <c r="B52" s="106" t="s">
        <v>1390</v>
      </c>
      <c r="C52" s="108" t="s">
        <v>1399</v>
      </c>
      <c r="D52" s="1014">
        <v>1200</v>
      </c>
      <c r="E52" s="224"/>
      <c r="F52" s="224"/>
    </row>
    <row r="53" spans="1:6" ht="30" customHeight="1" thickTop="1" thickBot="1">
      <c r="A53" s="208" t="s">
        <v>1373</v>
      </c>
      <c r="B53" s="106" t="s">
        <v>339</v>
      </c>
      <c r="C53" s="108" t="s">
        <v>1374</v>
      </c>
      <c r="D53" s="1014">
        <v>1200</v>
      </c>
      <c r="E53" s="224"/>
      <c r="F53" s="224"/>
    </row>
    <row r="54" spans="1:6" ht="30" customHeight="1" thickTop="1" thickBot="1">
      <c r="A54" s="208" t="s">
        <v>1377</v>
      </c>
      <c r="B54" s="106" t="s">
        <v>339</v>
      </c>
      <c r="C54" s="108" t="s">
        <v>1378</v>
      </c>
      <c r="D54" s="1014">
        <v>1250</v>
      </c>
      <c r="E54" s="224"/>
      <c r="F54" s="224"/>
    </row>
    <row r="55" spans="1:6" ht="30" customHeight="1" thickTop="1" thickBot="1">
      <c r="A55" s="208" t="s">
        <v>1462</v>
      </c>
      <c r="B55" s="106" t="s">
        <v>339</v>
      </c>
      <c r="C55" s="108" t="s">
        <v>2135</v>
      </c>
      <c r="D55" s="1014">
        <v>1250</v>
      </c>
      <c r="E55" s="224"/>
      <c r="F55" s="224"/>
    </row>
    <row r="56" spans="1:6" ht="30" customHeight="1" thickTop="1" thickBot="1">
      <c r="A56" s="208" t="s">
        <v>1463</v>
      </c>
      <c r="B56" s="106" t="s">
        <v>339</v>
      </c>
      <c r="C56" s="108" t="s">
        <v>2136</v>
      </c>
      <c r="D56" s="1014">
        <v>1250</v>
      </c>
      <c r="E56" s="224"/>
      <c r="F56" s="224"/>
    </row>
    <row r="57" spans="1:6" ht="30" customHeight="1" thickTop="1" thickBot="1">
      <c r="A57" s="208" t="s">
        <v>1464</v>
      </c>
      <c r="B57" s="106" t="s">
        <v>339</v>
      </c>
      <c r="C57" s="108" t="s">
        <v>2137</v>
      </c>
      <c r="D57" s="1014">
        <v>1250</v>
      </c>
      <c r="E57" s="224"/>
      <c r="F57" s="224"/>
    </row>
    <row r="58" spans="1:6" ht="30" customHeight="1" thickTop="1" thickBot="1">
      <c r="A58" s="208" t="s">
        <v>1441</v>
      </c>
      <c r="B58" s="106" t="s">
        <v>339</v>
      </c>
      <c r="C58" s="108" t="s">
        <v>1951</v>
      </c>
      <c r="D58" s="1014">
        <v>1250</v>
      </c>
      <c r="E58" s="224"/>
      <c r="F58" s="224"/>
    </row>
    <row r="59" spans="1:6" ht="30" customHeight="1" thickTop="1" thickBot="1">
      <c r="A59" s="208" t="s">
        <v>1379</v>
      </c>
      <c r="B59" s="106" t="s">
        <v>339</v>
      </c>
      <c r="C59" s="108" t="s">
        <v>1380</v>
      </c>
      <c r="D59" s="1014">
        <v>1250</v>
      </c>
      <c r="E59" s="224"/>
      <c r="F59" s="224"/>
    </row>
    <row r="60" spans="1:6" ht="30" customHeight="1" thickTop="1" thickBot="1">
      <c r="A60" s="208" t="s">
        <v>1460</v>
      </c>
      <c r="B60" s="106" t="s">
        <v>339</v>
      </c>
      <c r="C60" s="108" t="s">
        <v>1461</v>
      </c>
      <c r="D60" s="1014">
        <v>1250</v>
      </c>
      <c r="E60" s="224"/>
      <c r="F60" s="224"/>
    </row>
    <row r="61" spans="1:6" ht="30" customHeight="1" thickTop="1" thickBot="1">
      <c r="A61" s="208" t="s">
        <v>1446</v>
      </c>
      <c r="B61" s="106" t="s">
        <v>339</v>
      </c>
      <c r="C61" s="108" t="s">
        <v>1447</v>
      </c>
      <c r="D61" s="1014">
        <v>1250</v>
      </c>
      <c r="E61" s="224"/>
      <c r="F61" s="224"/>
    </row>
    <row r="62" spans="1:6" ht="30" customHeight="1" thickTop="1" thickBot="1">
      <c r="A62" s="208" t="s">
        <v>1453</v>
      </c>
      <c r="B62" s="106" t="s">
        <v>339</v>
      </c>
      <c r="C62" s="108" t="s">
        <v>1454</v>
      </c>
      <c r="D62" s="1014">
        <v>1250</v>
      </c>
      <c r="E62" s="224"/>
      <c r="F62" s="224"/>
    </row>
    <row r="63" spans="1:6" ht="30" customHeight="1" thickTop="1" thickBot="1">
      <c r="A63" s="208" t="s">
        <v>1457</v>
      </c>
      <c r="B63" s="106" t="s">
        <v>339</v>
      </c>
      <c r="C63" s="108" t="s">
        <v>1458</v>
      </c>
      <c r="D63" s="1014">
        <v>1250</v>
      </c>
      <c r="E63" s="224"/>
      <c r="F63" s="224"/>
    </row>
    <row r="64" spans="1:6" ht="30" customHeight="1" thickTop="1" thickBot="1">
      <c r="A64" s="208" t="s">
        <v>1444</v>
      </c>
      <c r="B64" s="106" t="s">
        <v>339</v>
      </c>
      <c r="C64" s="108" t="s">
        <v>1445</v>
      </c>
      <c r="D64" s="1014">
        <v>1250</v>
      </c>
      <c r="E64" s="224"/>
      <c r="F64" s="224"/>
    </row>
    <row r="65" spans="1:6" ht="30" customHeight="1" thickTop="1" thickBot="1">
      <c r="A65" s="208" t="s">
        <v>1381</v>
      </c>
      <c r="B65" s="106" t="s">
        <v>339</v>
      </c>
      <c r="C65" s="108" t="s">
        <v>1382</v>
      </c>
      <c r="D65" s="1014">
        <v>1250</v>
      </c>
      <c r="E65" s="224"/>
      <c r="F65" s="224"/>
    </row>
    <row r="66" spans="1:6" ht="30" customHeight="1" thickTop="1" thickBot="1">
      <c r="A66" s="208" t="s">
        <v>1451</v>
      </c>
      <c r="B66" s="106" t="s">
        <v>339</v>
      </c>
      <c r="C66" s="108" t="s">
        <v>1452</v>
      </c>
      <c r="D66" s="1014">
        <v>1250</v>
      </c>
      <c r="E66" s="224"/>
      <c r="F66" s="224"/>
    </row>
    <row r="67" spans="1:6" ht="30" customHeight="1" thickTop="1" thickBot="1">
      <c r="A67" s="208" t="s">
        <v>1455</v>
      </c>
      <c r="B67" s="106" t="s">
        <v>339</v>
      </c>
      <c r="C67" s="108" t="s">
        <v>1456</v>
      </c>
      <c r="D67" s="1014">
        <v>1250</v>
      </c>
      <c r="E67" s="224"/>
      <c r="F67" s="224"/>
    </row>
    <row r="68" spans="1:6" ht="30" customHeight="1" thickTop="1" thickBot="1">
      <c r="A68" s="208" t="s">
        <v>1427</v>
      </c>
      <c r="B68" s="106" t="s">
        <v>339</v>
      </c>
      <c r="C68" s="108" t="s">
        <v>1428</v>
      </c>
      <c r="D68" s="1014">
        <v>1250</v>
      </c>
      <c r="E68" s="224"/>
      <c r="F68" s="224"/>
    </row>
    <row r="69" spans="1:6" ht="30" customHeight="1" thickTop="1" thickBot="1">
      <c r="A69" s="208" t="s">
        <v>1467</v>
      </c>
      <c r="B69" s="106" t="s">
        <v>339</v>
      </c>
      <c r="C69" s="108" t="s">
        <v>2139</v>
      </c>
      <c r="D69" s="1014">
        <v>1250</v>
      </c>
      <c r="E69" s="224"/>
      <c r="F69" s="224"/>
    </row>
    <row r="70" spans="1:6" ht="30" customHeight="1" thickTop="1" thickBot="1">
      <c r="A70" s="208" t="s">
        <v>1468</v>
      </c>
      <c r="B70" s="106" t="s">
        <v>339</v>
      </c>
      <c r="C70" s="108" t="s">
        <v>2140</v>
      </c>
      <c r="D70" s="1014">
        <v>1250</v>
      </c>
      <c r="E70" s="224"/>
      <c r="F70" s="224"/>
    </row>
    <row r="71" spans="1:6" ht="30" customHeight="1" thickTop="1" thickBot="1">
      <c r="A71" s="208" t="s">
        <v>1465</v>
      </c>
      <c r="B71" s="106" t="s">
        <v>339</v>
      </c>
      <c r="C71" s="108" t="s">
        <v>2141</v>
      </c>
      <c r="D71" s="1014">
        <v>1250</v>
      </c>
      <c r="E71" s="224"/>
      <c r="F71" s="224"/>
    </row>
    <row r="72" spans="1:6" ht="30" customHeight="1" thickTop="1" thickBot="1">
      <c r="A72" s="208" t="s">
        <v>1466</v>
      </c>
      <c r="B72" s="106" t="s">
        <v>339</v>
      </c>
      <c r="C72" s="108" t="s">
        <v>2142</v>
      </c>
      <c r="D72" s="1014">
        <v>1250</v>
      </c>
      <c r="E72" s="224"/>
      <c r="F72" s="224"/>
    </row>
    <row r="73" spans="1:6" ht="30" customHeight="1" thickTop="1" thickBot="1">
      <c r="A73" s="208" t="s">
        <v>1434</v>
      </c>
      <c r="B73" s="106" t="s">
        <v>339</v>
      </c>
      <c r="C73" s="108" t="s">
        <v>1435</v>
      </c>
      <c r="D73" s="1014">
        <v>1250</v>
      </c>
      <c r="E73" s="224"/>
      <c r="F73" s="224"/>
    </row>
    <row r="74" spans="1:6" ht="30" customHeight="1" thickTop="1" thickBot="1">
      <c r="A74" s="208" t="s">
        <v>1433</v>
      </c>
      <c r="B74" s="106" t="s">
        <v>339</v>
      </c>
      <c r="C74" s="108" t="s">
        <v>1950</v>
      </c>
      <c r="D74" s="1014">
        <v>1250</v>
      </c>
      <c r="E74" s="224"/>
      <c r="F74" s="224"/>
    </row>
    <row r="75" spans="1:6" ht="30" customHeight="1" thickTop="1" thickBot="1">
      <c r="A75" s="208" t="s">
        <v>1431</v>
      </c>
      <c r="B75" s="106" t="s">
        <v>339</v>
      </c>
      <c r="C75" s="108" t="s">
        <v>1432</v>
      </c>
      <c r="D75" s="1014">
        <v>1250</v>
      </c>
      <c r="E75" s="224"/>
      <c r="F75" s="224"/>
    </row>
    <row r="76" spans="1:6" ht="30" customHeight="1" thickTop="1" thickBot="1">
      <c r="A76" s="208" t="s">
        <v>1459</v>
      </c>
      <c r="B76" s="106" t="s">
        <v>339</v>
      </c>
      <c r="C76" s="108" t="s">
        <v>2134</v>
      </c>
      <c r="D76" s="1014">
        <v>1250</v>
      </c>
      <c r="E76" s="224"/>
      <c r="F76" s="224"/>
    </row>
    <row r="77" spans="1:6" ht="30" customHeight="1" thickTop="1" thickBot="1">
      <c r="A77" s="208" t="s">
        <v>1437</v>
      </c>
      <c r="B77" s="106" t="s">
        <v>339</v>
      </c>
      <c r="C77" s="108" t="s">
        <v>1438</v>
      </c>
      <c r="D77" s="1014">
        <v>1250</v>
      </c>
      <c r="E77" s="224"/>
      <c r="F77" s="224"/>
    </row>
    <row r="78" spans="1:6" ht="30" customHeight="1" thickTop="1" thickBot="1">
      <c r="A78" s="208" t="s">
        <v>1439</v>
      </c>
      <c r="B78" s="106" t="s">
        <v>339</v>
      </c>
      <c r="C78" s="108" t="s">
        <v>1440</v>
      </c>
      <c r="D78" s="1014">
        <v>1250</v>
      </c>
      <c r="E78" s="224"/>
      <c r="F78" s="224"/>
    </row>
    <row r="79" spans="1:6" ht="30" customHeight="1" thickTop="1" thickBot="1">
      <c r="A79" s="208" t="s">
        <v>1442</v>
      </c>
      <c r="B79" s="106" t="s">
        <v>339</v>
      </c>
      <c r="C79" s="108" t="s">
        <v>1443</v>
      </c>
      <c r="D79" s="1014">
        <v>1250</v>
      </c>
      <c r="E79" s="224"/>
      <c r="F79" s="224"/>
    </row>
    <row r="80" spans="1:6" ht="30" customHeight="1" thickTop="1" thickBot="1">
      <c r="A80" s="208" t="s">
        <v>1421</v>
      </c>
      <c r="B80" s="106" t="s">
        <v>339</v>
      </c>
      <c r="C80" s="108" t="s">
        <v>1422</v>
      </c>
      <c r="D80" s="1014">
        <v>1250</v>
      </c>
      <c r="E80" s="224"/>
      <c r="F80" s="224"/>
    </row>
    <row r="81" spans="1:6" ht="30" customHeight="1" thickTop="1" thickBot="1">
      <c r="A81" s="208" t="s">
        <v>1425</v>
      </c>
      <c r="B81" s="106" t="s">
        <v>339</v>
      </c>
      <c r="C81" s="108" t="s">
        <v>1426</v>
      </c>
      <c r="D81" s="1014">
        <v>1250</v>
      </c>
      <c r="E81" s="224"/>
      <c r="F81" s="224"/>
    </row>
    <row r="82" spans="1:6" ht="30" customHeight="1" thickTop="1" thickBot="1">
      <c r="A82" s="208" t="s">
        <v>1429</v>
      </c>
      <c r="B82" s="106" t="s">
        <v>339</v>
      </c>
      <c r="C82" s="108" t="s">
        <v>1430</v>
      </c>
      <c r="D82" s="1014">
        <v>1250</v>
      </c>
      <c r="E82" s="224"/>
      <c r="F82" s="224"/>
    </row>
    <row r="83" spans="1:6" ht="30" customHeight="1" thickTop="1" thickBot="1">
      <c r="A83" s="208" t="s">
        <v>1423</v>
      </c>
      <c r="B83" s="106" t="s">
        <v>339</v>
      </c>
      <c r="C83" s="108" t="s">
        <v>1424</v>
      </c>
      <c r="D83" s="1014">
        <v>1250</v>
      </c>
      <c r="E83" s="224"/>
      <c r="F83" s="224"/>
    </row>
    <row r="84" spans="1:6" ht="30" customHeight="1" thickTop="1" thickBot="1">
      <c r="A84" s="208" t="s">
        <v>1389</v>
      </c>
      <c r="B84" s="106" t="s">
        <v>339</v>
      </c>
      <c r="C84" s="108" t="s">
        <v>1391</v>
      </c>
      <c r="D84" s="1014">
        <v>1250</v>
      </c>
      <c r="E84" s="224"/>
      <c r="F84" s="224"/>
    </row>
    <row r="85" spans="1:6" ht="30" customHeight="1" thickTop="1" thickBot="1">
      <c r="A85" s="208" t="s">
        <v>1392</v>
      </c>
      <c r="B85" s="106" t="s">
        <v>339</v>
      </c>
      <c r="C85" s="108" t="s">
        <v>1943</v>
      </c>
      <c r="D85" s="1014">
        <v>1250</v>
      </c>
      <c r="E85" s="224"/>
      <c r="F85" s="224"/>
    </row>
    <row r="86" spans="1:6" ht="30" customHeight="1" thickTop="1" thickBot="1">
      <c r="A86" s="208" t="s">
        <v>1393</v>
      </c>
      <c r="B86" s="106" t="s">
        <v>1390</v>
      </c>
      <c r="C86" s="108" t="s">
        <v>1394</v>
      </c>
      <c r="D86" s="1014">
        <v>1250</v>
      </c>
      <c r="E86" s="224"/>
      <c r="F86" s="224"/>
    </row>
    <row r="87" spans="1:6" ht="30" customHeight="1" thickTop="1" thickBot="1">
      <c r="A87" s="208" t="s">
        <v>1395</v>
      </c>
      <c r="B87" s="106" t="s">
        <v>339</v>
      </c>
      <c r="C87" s="108" t="s">
        <v>1396</v>
      </c>
      <c r="D87" s="1014">
        <v>1250</v>
      </c>
      <c r="E87" s="224"/>
      <c r="F87" s="224"/>
    </row>
    <row r="88" spans="1:6" ht="30" customHeight="1" thickTop="1" thickBot="1">
      <c r="A88" s="208" t="s">
        <v>1397</v>
      </c>
      <c r="B88" s="106" t="s">
        <v>339</v>
      </c>
      <c r="C88" s="108" t="s">
        <v>1396</v>
      </c>
      <c r="D88" s="1014">
        <v>1250</v>
      </c>
      <c r="E88" s="224"/>
      <c r="F88" s="224"/>
    </row>
    <row r="89" spans="1:6" ht="30" customHeight="1" thickTop="1" thickBot="1">
      <c r="A89" s="208" t="s">
        <v>1327</v>
      </c>
      <c r="B89" s="106" t="s">
        <v>339</v>
      </c>
      <c r="C89" s="108" t="s">
        <v>1936</v>
      </c>
      <c r="D89" s="1014">
        <v>1250</v>
      </c>
      <c r="E89" s="224"/>
      <c r="F89" s="224"/>
    </row>
    <row r="90" spans="1:6" ht="30" customHeight="1" thickTop="1" thickBot="1">
      <c r="A90" s="208" t="s">
        <v>1449</v>
      </c>
      <c r="B90" s="106" t="s">
        <v>339</v>
      </c>
      <c r="C90" s="108" t="s">
        <v>1450</v>
      </c>
      <c r="D90" s="1014">
        <v>1250</v>
      </c>
      <c r="E90" s="224"/>
      <c r="F90" s="224"/>
    </row>
    <row r="91" spans="1:6" ht="30" customHeight="1" thickTop="1" thickBot="1">
      <c r="A91" s="208" t="s">
        <v>1328</v>
      </c>
      <c r="B91" s="106" t="s">
        <v>339</v>
      </c>
      <c r="C91" s="108" t="s">
        <v>1329</v>
      </c>
      <c r="D91" s="1014">
        <v>1250</v>
      </c>
      <c r="E91" s="224"/>
      <c r="F91" s="224"/>
    </row>
    <row r="92" spans="1:6" ht="30" customHeight="1" thickTop="1" thickBot="1">
      <c r="A92" s="208" t="s">
        <v>1361</v>
      </c>
      <c r="B92" s="106" t="s">
        <v>339</v>
      </c>
      <c r="C92" s="108" t="s">
        <v>1942</v>
      </c>
      <c r="D92" s="1014">
        <v>1250</v>
      </c>
      <c r="E92" s="660"/>
      <c r="F92" s="660"/>
    </row>
    <row r="93" spans="1:6" ht="30" customHeight="1" thickTop="1" thickBot="1">
      <c r="A93" s="208" t="s">
        <v>1492</v>
      </c>
      <c r="B93" s="106" t="s">
        <v>1490</v>
      </c>
      <c r="C93" s="108" t="s">
        <v>1954</v>
      </c>
      <c r="D93" s="1014">
        <v>1000</v>
      </c>
      <c r="E93" s="224"/>
      <c r="F93" s="224"/>
    </row>
    <row r="94" spans="1:6" ht="30" customHeight="1" thickTop="1" thickBot="1">
      <c r="A94" s="208" t="s">
        <v>1483</v>
      </c>
      <c r="B94" s="106" t="s">
        <v>92</v>
      </c>
      <c r="C94" s="108" t="s">
        <v>1952</v>
      </c>
      <c r="D94" s="1014">
        <v>310500</v>
      </c>
      <c r="E94" s="224"/>
      <c r="F94" s="224"/>
    </row>
    <row r="95" spans="1:6" ht="30" customHeight="1" thickTop="1" thickBot="1">
      <c r="A95" s="208" t="s">
        <v>1306</v>
      </c>
      <c r="B95" s="106" t="s">
        <v>1307</v>
      </c>
      <c r="C95" s="108" t="s">
        <v>1308</v>
      </c>
      <c r="D95" s="1014">
        <v>70</v>
      </c>
      <c r="E95" s="224"/>
      <c r="F95" s="224"/>
    </row>
    <row r="96" spans="1:6" ht="30" customHeight="1" thickTop="1" thickBot="1">
      <c r="A96" s="208" t="s">
        <v>1715</v>
      </c>
      <c r="B96" s="106" t="s">
        <v>339</v>
      </c>
      <c r="C96" s="108" t="s">
        <v>1935</v>
      </c>
      <c r="D96" s="1014">
        <v>1250</v>
      </c>
      <c r="E96" s="224"/>
      <c r="F96" s="224"/>
    </row>
    <row r="97" spans="1:6" ht="30" customHeight="1" thickTop="1" thickBot="1">
      <c r="A97" s="208" t="s">
        <v>1496</v>
      </c>
      <c r="B97" s="106" t="s">
        <v>339</v>
      </c>
      <c r="C97" s="108" t="s">
        <v>1495</v>
      </c>
      <c r="D97" s="1014">
        <v>1200</v>
      </c>
      <c r="E97" s="224"/>
      <c r="F97" s="224"/>
    </row>
    <row r="98" spans="1:6" ht="30" customHeight="1" thickTop="1" thickBot="1">
      <c r="A98" s="208" t="s">
        <v>1321</v>
      </c>
      <c r="B98" s="106" t="s">
        <v>92</v>
      </c>
      <c r="C98" s="108" t="s">
        <v>1322</v>
      </c>
      <c r="D98" s="1014">
        <v>25000</v>
      </c>
      <c r="E98" s="224"/>
      <c r="F98" s="224"/>
    </row>
    <row r="99" spans="1:6" ht="30" customHeight="1" thickTop="1" thickBot="1">
      <c r="A99" s="208" t="s">
        <v>1335</v>
      </c>
      <c r="B99" s="106" t="s">
        <v>339</v>
      </c>
      <c r="C99" s="108" t="s">
        <v>1937</v>
      </c>
      <c r="D99" s="1014">
        <v>1500</v>
      </c>
      <c r="E99" s="224"/>
      <c r="F99" s="224"/>
    </row>
    <row r="100" spans="1:6" ht="30" customHeight="1" thickTop="1" thickBot="1">
      <c r="A100" s="208" t="s">
        <v>1404</v>
      </c>
      <c r="B100" s="106" t="s">
        <v>1390</v>
      </c>
      <c r="C100" s="108" t="s">
        <v>1947</v>
      </c>
      <c r="D100" s="1014">
        <v>1500</v>
      </c>
      <c r="E100" s="224"/>
      <c r="F100" s="224"/>
    </row>
    <row r="101" spans="1:6" ht="30" customHeight="1" thickTop="1" thickBot="1">
      <c r="A101" s="208" t="s">
        <v>1477</v>
      </c>
      <c r="B101" s="106" t="s">
        <v>339</v>
      </c>
      <c r="C101" s="108" t="s">
        <v>1478</v>
      </c>
      <c r="D101" s="1014">
        <v>6000</v>
      </c>
      <c r="E101" s="224"/>
      <c r="F101" s="224"/>
    </row>
    <row r="102" spans="1:6" ht="30" customHeight="1" thickTop="1" thickBot="1">
      <c r="A102" s="208" t="s">
        <v>1479</v>
      </c>
      <c r="B102" s="106" t="s">
        <v>141</v>
      </c>
      <c r="C102" s="108" t="s">
        <v>1480</v>
      </c>
      <c r="D102" s="1014">
        <v>150000</v>
      </c>
      <c r="E102" s="224"/>
      <c r="F102" s="224"/>
    </row>
    <row r="103" spans="1:6" ht="30" customHeight="1" thickTop="1" thickBot="1">
      <c r="A103" s="208" t="s">
        <v>1411</v>
      </c>
      <c r="B103" s="106" t="s">
        <v>344</v>
      </c>
      <c r="C103" s="108" t="s">
        <v>1412</v>
      </c>
      <c r="D103" s="1014">
        <v>50</v>
      </c>
      <c r="E103" s="660"/>
      <c r="F103" s="660"/>
    </row>
    <row r="104" spans="1:6" ht="30" customHeight="1" thickTop="1" thickBot="1">
      <c r="A104" s="208" t="s">
        <v>1409</v>
      </c>
      <c r="B104" s="106" t="s">
        <v>344</v>
      </c>
      <c r="C104" s="108" t="s">
        <v>1410</v>
      </c>
      <c r="D104" s="1014">
        <v>50</v>
      </c>
      <c r="E104" s="660"/>
      <c r="F104" s="660"/>
    </row>
    <row r="105" spans="1:6" ht="30" customHeight="1" thickTop="1" thickBot="1">
      <c r="A105" s="208" t="s">
        <v>1359</v>
      </c>
      <c r="B105" s="106" t="s">
        <v>339</v>
      </c>
      <c r="C105" s="108" t="s">
        <v>1360</v>
      </c>
      <c r="D105" s="1014">
        <v>3000</v>
      </c>
      <c r="E105" s="224"/>
      <c r="F105" s="224"/>
    </row>
    <row r="106" spans="1:6" ht="30" customHeight="1" thickTop="1" thickBot="1">
      <c r="A106" s="208" t="s">
        <v>1486</v>
      </c>
      <c r="B106" s="106" t="s">
        <v>92</v>
      </c>
      <c r="C106" s="108" t="s">
        <v>1487</v>
      </c>
      <c r="D106" s="1014">
        <v>150000</v>
      </c>
      <c r="E106" s="224"/>
      <c r="F106" s="224"/>
    </row>
    <row r="107" spans="1:6" ht="30" customHeight="1" thickTop="1" thickBot="1">
      <c r="A107" s="208" t="s">
        <v>1385</v>
      </c>
      <c r="B107" s="106" t="s">
        <v>339</v>
      </c>
      <c r="C107" s="108" t="s">
        <v>1386</v>
      </c>
      <c r="D107" s="1014">
        <v>1300</v>
      </c>
      <c r="E107" s="224"/>
      <c r="F107" s="224"/>
    </row>
    <row r="108" spans="1:6" ht="30" customHeight="1" thickTop="1" thickBot="1">
      <c r="A108" s="208" t="s">
        <v>1347</v>
      </c>
      <c r="B108" s="106" t="s">
        <v>339</v>
      </c>
      <c r="C108" s="108" t="s">
        <v>1939</v>
      </c>
      <c r="D108" s="1014">
        <v>1200</v>
      </c>
      <c r="E108" s="224"/>
      <c r="F108" s="224"/>
    </row>
    <row r="109" spans="1:6" ht="30" customHeight="1" thickTop="1" thickBot="1">
      <c r="A109" s="208" t="s">
        <v>1342</v>
      </c>
      <c r="B109" s="106" t="s">
        <v>339</v>
      </c>
      <c r="C109" s="108" t="s">
        <v>1938</v>
      </c>
      <c r="D109" s="1014">
        <v>1200</v>
      </c>
      <c r="E109" s="224"/>
      <c r="F109" s="224"/>
    </row>
    <row r="110" spans="1:6" ht="30" customHeight="1" thickTop="1" thickBot="1">
      <c r="A110" s="208" t="s">
        <v>1481</v>
      </c>
      <c r="B110" s="106" t="s">
        <v>339</v>
      </c>
      <c r="C110" s="108" t="s">
        <v>1482</v>
      </c>
      <c r="D110" s="1014">
        <v>1200</v>
      </c>
      <c r="E110" s="224"/>
      <c r="F110" s="224"/>
    </row>
    <row r="111" spans="1:6" ht="30" customHeight="1" thickTop="1" thickBot="1">
      <c r="A111" s="208" t="s">
        <v>1402</v>
      </c>
      <c r="B111" s="106" t="s">
        <v>1390</v>
      </c>
      <c r="C111" s="108" t="s">
        <v>1945</v>
      </c>
      <c r="D111" s="1014">
        <v>1200</v>
      </c>
      <c r="E111" s="224"/>
      <c r="F111" s="224"/>
    </row>
    <row r="112" spans="1:6" ht="30" customHeight="1" thickTop="1" thickBot="1">
      <c r="A112" s="208" t="s">
        <v>1403</v>
      </c>
      <c r="B112" s="106" t="s">
        <v>344</v>
      </c>
      <c r="C112" s="108" t="s">
        <v>1946</v>
      </c>
      <c r="D112" s="1014">
        <v>100</v>
      </c>
      <c r="E112" s="224"/>
      <c r="F112" s="224"/>
    </row>
    <row r="113" spans="1:6" ht="30" customHeight="1" thickTop="1" thickBot="1">
      <c r="A113" s="208" t="s">
        <v>1408</v>
      </c>
      <c r="B113" s="106" t="s">
        <v>1390</v>
      </c>
      <c r="C113" s="108" t="s">
        <v>1949</v>
      </c>
      <c r="D113" s="1014">
        <v>1250</v>
      </c>
      <c r="E113" s="224"/>
      <c r="F113" s="224"/>
    </row>
    <row r="114" spans="1:6" ht="30" customHeight="1" thickTop="1" thickBot="1">
      <c r="A114" s="208" t="s">
        <v>1484</v>
      </c>
      <c r="B114" s="106" t="s">
        <v>92</v>
      </c>
      <c r="C114" s="108" t="s">
        <v>1485</v>
      </c>
      <c r="D114" s="1014">
        <v>1242000</v>
      </c>
      <c r="E114" s="224"/>
      <c r="F114" s="224"/>
    </row>
    <row r="115" spans="1:6" ht="30" customHeight="1" thickTop="1" thickBot="1">
      <c r="A115" s="208" t="s">
        <v>1405</v>
      </c>
      <c r="B115" s="106" t="s">
        <v>92</v>
      </c>
      <c r="C115" s="108" t="s">
        <v>1406</v>
      </c>
      <c r="D115" s="1014">
        <v>1800</v>
      </c>
      <c r="E115" s="224"/>
      <c r="F115" s="224"/>
    </row>
    <row r="116" spans="1:6" ht="30" customHeight="1" thickTop="1" thickBot="1">
      <c r="A116" s="208" t="s">
        <v>1355</v>
      </c>
      <c r="B116" s="106" t="s">
        <v>339</v>
      </c>
      <c r="C116" s="108" t="s">
        <v>1941</v>
      </c>
      <c r="D116" s="1014">
        <v>50</v>
      </c>
      <c r="E116" s="224"/>
      <c r="F116" s="224"/>
    </row>
    <row r="117" spans="1:6" ht="30" customHeight="1" thickTop="1" thickBot="1">
      <c r="A117" s="208" t="s">
        <v>1383</v>
      </c>
      <c r="B117" s="106" t="s">
        <v>92</v>
      </c>
      <c r="C117" s="108" t="s">
        <v>1384</v>
      </c>
      <c r="D117" s="1014">
        <v>672750</v>
      </c>
      <c r="E117" s="224"/>
      <c r="F117" s="224"/>
    </row>
    <row r="118" spans="1:6" ht="15.6" thickTop="1" thickBot="1">
      <c r="D118" s="1014"/>
      <c r="E118" s="224"/>
      <c r="F118" s="224"/>
    </row>
    <row r="119" spans="1:6" ht="15.6" thickTop="1" thickBot="1">
      <c r="D119" s="1014"/>
      <c r="E119" s="224"/>
      <c r="F119" s="224"/>
    </row>
    <row r="120" spans="1:6" ht="15.6" thickTop="1" thickBot="1">
      <c r="D120" s="1014"/>
      <c r="E120" s="224"/>
      <c r="F120" s="224"/>
    </row>
    <row r="121" spans="1:6" ht="15.6" thickTop="1" thickBot="1">
      <c r="D121" s="1014"/>
      <c r="E121" s="224"/>
      <c r="F121" s="224"/>
    </row>
    <row r="122" spans="1:6" ht="15.6" thickTop="1" thickBot="1">
      <c r="D122" s="1014"/>
      <c r="E122" s="224"/>
      <c r="F122" s="224"/>
    </row>
    <row r="123" spans="1:6" ht="15.6" thickTop="1" thickBot="1">
      <c r="D123" s="1014"/>
      <c r="E123" s="224"/>
      <c r="F123" s="224"/>
    </row>
    <row r="124" spans="1:6" ht="15" thickTop="1">
      <c r="E124" s="224"/>
      <c r="F124" s="224"/>
    </row>
    <row r="125" spans="1:6">
      <c r="E125" s="224"/>
      <c r="F125" s="224"/>
    </row>
    <row r="126" spans="1:6">
      <c r="E126" s="224"/>
      <c r="F126" s="224"/>
    </row>
    <row r="127" spans="1:6">
      <c r="E127" s="224"/>
      <c r="F127" s="224"/>
    </row>
    <row r="128" spans="1:6">
      <c r="E128" s="224"/>
      <c r="F128" s="224"/>
    </row>
    <row r="129" spans="5:6">
      <c r="E129" s="224"/>
      <c r="F129" s="224"/>
    </row>
    <row r="130" spans="5:6">
      <c r="E130" s="224"/>
      <c r="F130" s="224"/>
    </row>
    <row r="131" spans="5:6">
      <c r="E131" s="224"/>
      <c r="F131" s="224"/>
    </row>
    <row r="132" spans="5:6">
      <c r="E132" s="224"/>
      <c r="F132" s="224"/>
    </row>
    <row r="133" spans="5:6">
      <c r="E133" s="224"/>
      <c r="F133" s="224"/>
    </row>
    <row r="134" spans="5:6">
      <c r="E134" s="224"/>
      <c r="F134" s="224"/>
    </row>
    <row r="135" spans="5:6">
      <c r="E135" s="224"/>
      <c r="F135" s="224"/>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696"/>
      <c r="B1" s="699"/>
      <c r="C1" s="700"/>
      <c r="D1" s="700"/>
      <c r="E1" s="700"/>
      <c r="F1" s="700"/>
      <c r="G1" s="700"/>
      <c r="H1" s="700"/>
      <c r="I1" s="701"/>
      <c r="J1" s="708" t="s">
        <v>1017</v>
      </c>
      <c r="K1" s="715" t="s">
        <v>2304</v>
      </c>
      <c r="L1" s="716"/>
      <c r="M1" s="717"/>
    </row>
    <row r="2" spans="1:13" s="498" customFormat="1">
      <c r="A2" s="697"/>
      <c r="B2" s="721" t="s">
        <v>1018</v>
      </c>
      <c r="C2" s="722"/>
      <c r="D2" s="722"/>
      <c r="E2" s="722"/>
      <c r="F2" s="722"/>
      <c r="G2" s="722"/>
      <c r="H2" s="722"/>
      <c r="I2" s="723"/>
      <c r="J2" s="709"/>
      <c r="K2" s="718"/>
      <c r="L2" s="719"/>
      <c r="M2" s="720"/>
    </row>
    <row r="3" spans="1:13" s="498" customFormat="1">
      <c r="A3" s="697"/>
      <c r="B3" s="702" t="s">
        <v>2305</v>
      </c>
      <c r="C3" s="703"/>
      <c r="D3" s="703"/>
      <c r="E3" s="703"/>
      <c r="F3" s="703"/>
      <c r="G3" s="703"/>
      <c r="H3" s="703"/>
      <c r="I3" s="704"/>
      <c r="J3" s="713" t="s">
        <v>1019</v>
      </c>
      <c r="K3" s="725">
        <v>1</v>
      </c>
      <c r="L3" s="726"/>
      <c r="M3" s="727"/>
    </row>
    <row r="4" spans="1:13" s="498" customFormat="1">
      <c r="A4" s="697"/>
      <c r="B4" s="702" t="s">
        <v>2306</v>
      </c>
      <c r="C4" s="703"/>
      <c r="D4" s="703"/>
      <c r="E4" s="703"/>
      <c r="F4" s="703"/>
      <c r="G4" s="703"/>
      <c r="H4" s="703"/>
      <c r="I4" s="704"/>
      <c r="J4" s="724"/>
      <c r="K4" s="728"/>
      <c r="L4" s="729"/>
      <c r="M4" s="730"/>
    </row>
    <row r="5" spans="1:13" s="498" customFormat="1">
      <c r="A5" s="697"/>
      <c r="B5" s="710" t="s">
        <v>2307</v>
      </c>
      <c r="C5" s="711"/>
      <c r="D5" s="711"/>
      <c r="E5" s="711"/>
      <c r="F5" s="711"/>
      <c r="G5" s="711"/>
      <c r="H5" s="711"/>
      <c r="I5" s="712"/>
      <c r="J5" s="713" t="s">
        <v>1020</v>
      </c>
      <c r="K5" s="731"/>
      <c r="L5" s="731" t="s">
        <v>1021</v>
      </c>
      <c r="M5" s="733"/>
    </row>
    <row r="6" spans="1:13" s="498" customFormat="1" ht="13.5" customHeight="1" thickBot="1">
      <c r="A6" s="698"/>
      <c r="B6" s="705"/>
      <c r="C6" s="706"/>
      <c r="D6" s="706"/>
      <c r="E6" s="706"/>
      <c r="F6" s="706"/>
      <c r="G6" s="706"/>
      <c r="H6" s="706"/>
      <c r="I6" s="707"/>
      <c r="J6" s="714"/>
      <c r="K6" s="732"/>
      <c r="L6" s="732"/>
      <c r="M6" s="734"/>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693" t="s">
        <v>2311</v>
      </c>
      <c r="B10" s="694"/>
      <c r="C10" s="694"/>
      <c r="D10" s="694"/>
      <c r="E10" s="517" t="s">
        <v>2312</v>
      </c>
      <c r="F10" s="518"/>
      <c r="H10" s="695" t="s">
        <v>2313</v>
      </c>
      <c r="I10" s="695"/>
      <c r="J10" s="519" t="s">
        <v>2312</v>
      </c>
      <c r="K10" s="520"/>
      <c r="L10" s="520"/>
      <c r="M10" s="521"/>
    </row>
    <row r="11" spans="1:13" s="498" customFormat="1" ht="24" customHeight="1">
      <c r="A11" s="522" t="s">
        <v>1023</v>
      </c>
      <c r="B11" s="523"/>
      <c r="C11" s="692"/>
      <c r="D11" s="692"/>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35"/>
      <c r="L12" s="735"/>
      <c r="M12" s="736"/>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37" t="s">
        <v>2308</v>
      </c>
      <c r="F25" s="737"/>
      <c r="G25" s="737"/>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38" t="s">
        <v>1026</v>
      </c>
      <c r="B27" s="739"/>
      <c r="C27" s="739"/>
      <c r="D27" s="739"/>
      <c r="E27" s="739"/>
      <c r="F27" s="739"/>
      <c r="G27" s="739"/>
      <c r="H27" s="739"/>
      <c r="I27" s="739"/>
      <c r="J27" s="739"/>
      <c r="K27" s="739"/>
      <c r="L27" s="739"/>
      <c r="M27" s="740"/>
    </row>
    <row r="28" spans="1:13" ht="13.8" thickBot="1">
      <c r="A28" s="564"/>
      <c r="B28" s="565"/>
      <c r="C28" s="565"/>
      <c r="D28" s="565"/>
      <c r="E28" s="565"/>
      <c r="F28" s="565"/>
      <c r="G28" s="565"/>
      <c r="H28" s="565"/>
      <c r="I28" s="565"/>
      <c r="J28" s="565"/>
      <c r="K28" s="565"/>
      <c r="L28" s="565"/>
      <c r="M28" s="566"/>
    </row>
    <row r="29" spans="1:13" ht="26.4">
      <c r="A29" s="567" t="s">
        <v>1027</v>
      </c>
      <c r="B29" s="741" t="s">
        <v>1028</v>
      </c>
      <c r="C29" s="742"/>
      <c r="D29" s="742"/>
      <c r="E29" s="742"/>
      <c r="F29" s="742"/>
      <c r="G29" s="742"/>
      <c r="H29" s="742"/>
      <c r="I29" s="743"/>
      <c r="J29" s="568" t="s">
        <v>2321</v>
      </c>
      <c r="K29" s="744" t="s">
        <v>1029</v>
      </c>
      <c r="L29" s="745"/>
      <c r="M29" s="567" t="s">
        <v>1030</v>
      </c>
    </row>
    <row r="30" spans="1:13" ht="13.8" thickBot="1">
      <c r="A30" s="569"/>
      <c r="B30" s="570"/>
      <c r="C30" s="571"/>
      <c r="D30" s="571"/>
      <c r="E30" s="571"/>
      <c r="F30" s="571"/>
      <c r="G30" s="571"/>
      <c r="H30" s="571"/>
      <c r="I30" s="571"/>
      <c r="J30" s="572"/>
      <c r="K30" s="746"/>
      <c r="L30" s="747"/>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48" t="s">
        <v>1028</v>
      </c>
      <c r="B34" s="749"/>
      <c r="C34" s="749"/>
      <c r="D34" s="749"/>
      <c r="E34" s="749"/>
      <c r="F34" s="749"/>
      <c r="G34" s="750"/>
      <c r="H34" s="751" t="s">
        <v>1032</v>
      </c>
      <c r="I34" s="752"/>
      <c r="J34" s="580" t="s">
        <v>1033</v>
      </c>
      <c r="K34" s="753" t="s">
        <v>1034</v>
      </c>
      <c r="L34" s="750"/>
      <c r="M34" s="581" t="s">
        <v>1035</v>
      </c>
    </row>
    <row r="35" spans="1:13" s="582" customFormat="1" ht="11.4">
      <c r="A35" s="754"/>
      <c r="B35" s="755"/>
      <c r="C35" s="755"/>
      <c r="D35" s="755"/>
      <c r="E35" s="755"/>
      <c r="F35" s="755"/>
      <c r="G35" s="756"/>
      <c r="H35" s="757"/>
      <c r="I35" s="758"/>
      <c r="J35" s="583"/>
      <c r="K35" s="759"/>
      <c r="L35" s="756"/>
      <c r="M35" s="584"/>
    </row>
    <row r="36" spans="1:13" s="582" customFormat="1" ht="12" thickBot="1">
      <c r="A36" s="760"/>
      <c r="B36" s="761"/>
      <c r="C36" s="761"/>
      <c r="D36" s="761"/>
      <c r="E36" s="761"/>
      <c r="F36" s="761"/>
      <c r="G36" s="762"/>
      <c r="H36" s="763"/>
      <c r="I36" s="764"/>
      <c r="J36" s="585"/>
      <c r="K36" s="765"/>
      <c r="L36" s="762"/>
      <c r="M36" s="586"/>
    </row>
    <row r="37" spans="1:13" s="582" customFormat="1" ht="12.6" thickBot="1">
      <c r="A37" s="766" t="s">
        <v>1037</v>
      </c>
      <c r="B37" s="767"/>
      <c r="C37" s="767"/>
      <c r="D37" s="767"/>
      <c r="E37" s="767"/>
      <c r="F37" s="767"/>
      <c r="G37" s="767"/>
      <c r="H37" s="767"/>
      <c r="I37" s="767"/>
      <c r="J37" s="767"/>
      <c r="K37" s="767"/>
      <c r="L37" s="768"/>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48" t="s">
        <v>1028</v>
      </c>
      <c r="B41" s="749"/>
      <c r="C41" s="749"/>
      <c r="D41" s="749"/>
      <c r="E41" s="749"/>
      <c r="F41" s="749"/>
      <c r="G41" s="749"/>
      <c r="H41" s="750"/>
      <c r="I41" s="596" t="s">
        <v>1029</v>
      </c>
      <c r="J41" s="580" t="s">
        <v>1030</v>
      </c>
      <c r="K41" s="753" t="s">
        <v>1039</v>
      </c>
      <c r="L41" s="750"/>
      <c r="M41" s="581" t="s">
        <v>1035</v>
      </c>
    </row>
    <row r="42" spans="1:13" s="582" customFormat="1" ht="11.4">
      <c r="A42" s="769"/>
      <c r="B42" s="770"/>
      <c r="C42" s="770"/>
      <c r="D42" s="770"/>
      <c r="E42" s="770"/>
      <c r="F42" s="770"/>
      <c r="G42" s="770"/>
      <c r="H42" s="758"/>
      <c r="I42" s="597"/>
      <c r="J42" s="583"/>
      <c r="K42" s="759"/>
      <c r="L42" s="756"/>
      <c r="M42" s="584"/>
    </row>
    <row r="43" spans="1:13" s="582" customFormat="1" ht="12" thickBot="1">
      <c r="A43" s="771"/>
      <c r="B43" s="772"/>
      <c r="C43" s="772"/>
      <c r="D43" s="772"/>
      <c r="E43" s="772"/>
      <c r="F43" s="772"/>
      <c r="G43" s="772"/>
      <c r="H43" s="764"/>
      <c r="I43" s="598"/>
      <c r="J43" s="599"/>
      <c r="K43" s="765"/>
      <c r="L43" s="762"/>
      <c r="M43" s="600"/>
    </row>
    <row r="44" spans="1:13" s="582" customFormat="1" ht="12.6" thickBot="1">
      <c r="A44" s="766" t="s">
        <v>1037</v>
      </c>
      <c r="B44" s="767"/>
      <c r="C44" s="767"/>
      <c r="D44" s="767"/>
      <c r="E44" s="767"/>
      <c r="F44" s="767"/>
      <c r="G44" s="767"/>
      <c r="H44" s="767"/>
      <c r="I44" s="767"/>
      <c r="J44" s="767"/>
      <c r="K44" s="767"/>
      <c r="L44" s="768"/>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73" t="s">
        <v>1041</v>
      </c>
      <c r="B48" s="774"/>
      <c r="C48" s="774"/>
      <c r="D48" s="774"/>
      <c r="E48" s="775"/>
      <c r="F48" s="603"/>
      <c r="G48" s="604" t="s">
        <v>1029</v>
      </c>
      <c r="H48" s="605" t="s">
        <v>1042</v>
      </c>
      <c r="I48" s="606" t="s">
        <v>2339</v>
      </c>
      <c r="J48" s="605" t="s">
        <v>2340</v>
      </c>
      <c r="K48" s="776" t="s">
        <v>1045</v>
      </c>
      <c r="L48" s="775"/>
      <c r="M48" s="607" t="s">
        <v>1035</v>
      </c>
    </row>
    <row r="49" spans="1:13" s="582" customFormat="1" ht="11.4">
      <c r="A49" s="608"/>
      <c r="B49" s="609"/>
      <c r="C49" s="609"/>
      <c r="D49" s="609"/>
      <c r="E49" s="609"/>
      <c r="F49" s="609"/>
      <c r="G49" s="610"/>
      <c r="H49" s="583"/>
      <c r="I49" s="597"/>
      <c r="J49" s="583"/>
      <c r="K49" s="759"/>
      <c r="L49" s="756"/>
      <c r="M49" s="584"/>
    </row>
    <row r="50" spans="1:13" s="582" customFormat="1" ht="12" thickBot="1">
      <c r="A50" s="611"/>
      <c r="B50" s="612"/>
      <c r="C50" s="612"/>
      <c r="D50" s="612"/>
      <c r="E50" s="612"/>
      <c r="F50" s="612"/>
      <c r="G50" s="613"/>
      <c r="H50" s="585"/>
      <c r="I50" s="595"/>
      <c r="J50" s="585"/>
      <c r="K50" s="765"/>
      <c r="L50" s="762"/>
      <c r="M50" s="586"/>
    </row>
    <row r="51" spans="1:13" s="582" customFormat="1" ht="12.6" thickBot="1">
      <c r="A51" s="777" t="s">
        <v>1037</v>
      </c>
      <c r="B51" s="778"/>
      <c r="C51" s="778"/>
      <c r="D51" s="778"/>
      <c r="E51" s="778"/>
      <c r="F51" s="778"/>
      <c r="G51" s="778"/>
      <c r="H51" s="778"/>
      <c r="I51" s="778"/>
      <c r="J51" s="778"/>
      <c r="K51" s="778"/>
      <c r="L51" s="779"/>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73" t="s">
        <v>1028</v>
      </c>
      <c r="B55" s="774"/>
      <c r="C55" s="774"/>
      <c r="D55" s="774"/>
      <c r="E55" s="774"/>
      <c r="F55" s="774"/>
      <c r="G55" s="775"/>
      <c r="H55" s="604" t="s">
        <v>1048</v>
      </c>
      <c r="I55" s="606" t="s">
        <v>1049</v>
      </c>
      <c r="J55" s="605" t="s">
        <v>1050</v>
      </c>
      <c r="K55" s="780" t="s">
        <v>1034</v>
      </c>
      <c r="L55" s="781"/>
      <c r="M55" s="615" t="s">
        <v>1035</v>
      </c>
    </row>
    <row r="56" spans="1:13" s="582" customFormat="1" ht="11.4">
      <c r="A56" s="769"/>
      <c r="B56" s="770"/>
      <c r="C56" s="770"/>
      <c r="D56" s="770"/>
      <c r="E56" s="770"/>
      <c r="F56" s="770"/>
      <c r="G56" s="770"/>
      <c r="H56" s="583"/>
      <c r="I56" s="597"/>
      <c r="J56" s="583"/>
      <c r="K56" s="759"/>
      <c r="L56" s="756"/>
      <c r="M56" s="584"/>
    </row>
    <row r="57" spans="1:13" s="582" customFormat="1" ht="12" thickBot="1">
      <c r="A57" s="771"/>
      <c r="B57" s="772"/>
      <c r="C57" s="772"/>
      <c r="D57" s="772"/>
      <c r="E57" s="772"/>
      <c r="F57" s="772"/>
      <c r="G57" s="772"/>
      <c r="H57" s="585"/>
      <c r="I57" s="595"/>
      <c r="J57" s="585"/>
      <c r="K57" s="765"/>
      <c r="L57" s="762"/>
      <c r="M57" s="586"/>
    </row>
    <row r="58" spans="1:13" s="582" customFormat="1" ht="12.6" thickBot="1">
      <c r="A58" s="766" t="s">
        <v>1037</v>
      </c>
      <c r="B58" s="767"/>
      <c r="C58" s="767"/>
      <c r="D58" s="767"/>
      <c r="E58" s="767"/>
      <c r="F58" s="767"/>
      <c r="G58" s="767"/>
      <c r="H58" s="767"/>
      <c r="I58" s="767"/>
      <c r="J58" s="767"/>
      <c r="K58" s="767"/>
      <c r="L58" s="768"/>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66" t="s">
        <v>1051</v>
      </c>
      <c r="B60" s="767"/>
      <c r="C60" s="767"/>
      <c r="D60" s="767"/>
      <c r="E60" s="767"/>
      <c r="F60" s="767"/>
      <c r="G60" s="767"/>
      <c r="H60" s="767"/>
      <c r="I60" s="767"/>
      <c r="J60" s="767"/>
      <c r="K60" s="767"/>
      <c r="L60" s="768"/>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48" t="s">
        <v>1028</v>
      </c>
      <c r="B64" s="749"/>
      <c r="C64" s="749"/>
      <c r="D64" s="749"/>
      <c r="E64" s="749"/>
      <c r="F64" s="749"/>
      <c r="G64" s="749"/>
      <c r="H64" s="616"/>
      <c r="I64" s="617"/>
      <c r="J64" s="618" t="s">
        <v>1054</v>
      </c>
      <c r="K64" s="782" t="s">
        <v>1055</v>
      </c>
      <c r="L64" s="783"/>
      <c r="M64" s="619"/>
    </row>
    <row r="65" spans="1:13" s="582" customFormat="1" ht="11.4">
      <c r="A65" s="769" t="s">
        <v>2341</v>
      </c>
      <c r="B65" s="770"/>
      <c r="C65" s="770"/>
      <c r="D65" s="770"/>
      <c r="E65" s="770"/>
      <c r="F65" s="770"/>
      <c r="G65" s="770"/>
      <c r="H65" s="620"/>
      <c r="I65" s="621"/>
      <c r="J65" s="622"/>
      <c r="K65" s="794"/>
      <c r="L65" s="795"/>
      <c r="M65" s="623"/>
    </row>
    <row r="66" spans="1:13" s="582" customFormat="1" ht="11.4">
      <c r="A66" s="624" t="s">
        <v>1057</v>
      </c>
      <c r="B66" s="625"/>
      <c r="C66" s="625"/>
      <c r="D66" s="625"/>
      <c r="E66" s="625"/>
      <c r="F66" s="625"/>
      <c r="G66" s="625"/>
      <c r="H66" s="620"/>
      <c r="I66" s="621"/>
      <c r="J66" s="622"/>
      <c r="K66" s="794"/>
      <c r="L66" s="795"/>
      <c r="M66" s="623"/>
    </row>
    <row r="67" spans="1:13" s="582" customFormat="1" ht="12" thickBot="1">
      <c r="A67" s="611" t="s">
        <v>1058</v>
      </c>
      <c r="B67" s="612"/>
      <c r="C67" s="612"/>
      <c r="D67" s="612"/>
      <c r="E67" s="612"/>
      <c r="F67" s="612"/>
      <c r="G67" s="612"/>
      <c r="H67" s="626"/>
      <c r="I67" s="627"/>
      <c r="J67" s="622"/>
      <c r="K67" s="796"/>
      <c r="L67" s="797"/>
      <c r="M67" s="623"/>
    </row>
    <row r="68" spans="1:13" s="582" customFormat="1" ht="12.6" thickBot="1">
      <c r="A68" s="766" t="s">
        <v>1037</v>
      </c>
      <c r="B68" s="767"/>
      <c r="C68" s="767"/>
      <c r="D68" s="767"/>
      <c r="E68" s="767"/>
      <c r="F68" s="767"/>
      <c r="G68" s="767"/>
      <c r="H68" s="767"/>
      <c r="I68" s="767"/>
      <c r="J68" s="767"/>
      <c r="K68" s="767"/>
      <c r="L68" s="768"/>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66" t="s">
        <v>2342</v>
      </c>
      <c r="B70" s="767"/>
      <c r="C70" s="767"/>
      <c r="D70" s="767"/>
      <c r="E70" s="767"/>
      <c r="F70" s="767"/>
      <c r="G70" s="767"/>
      <c r="H70" s="767"/>
      <c r="I70" s="767"/>
      <c r="J70" s="767"/>
      <c r="K70" s="767"/>
      <c r="L70" s="768"/>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784" t="s">
        <v>2324</v>
      </c>
      <c r="B87" s="785"/>
      <c r="C87" s="785"/>
      <c r="D87" s="785"/>
      <c r="E87" s="785"/>
      <c r="F87" s="785"/>
      <c r="G87" s="785"/>
      <c r="H87" s="785"/>
      <c r="I87" s="785"/>
      <c r="J87" s="785"/>
      <c r="K87" s="785"/>
      <c r="L87" s="785"/>
      <c r="M87" s="786"/>
    </row>
    <row r="88" spans="1:13" ht="17.25" customHeight="1">
      <c r="A88" s="784"/>
      <c r="B88" s="785"/>
      <c r="C88" s="785"/>
      <c r="D88" s="785"/>
      <c r="E88" s="785"/>
      <c r="F88" s="785"/>
      <c r="G88" s="785"/>
      <c r="H88" s="785"/>
      <c r="I88" s="785"/>
      <c r="J88" s="785"/>
      <c r="K88" s="785"/>
      <c r="L88" s="785"/>
      <c r="M88" s="786"/>
    </row>
    <row r="89" spans="1:13" ht="18.75" customHeight="1">
      <c r="A89" s="787" t="s">
        <v>2325</v>
      </c>
      <c r="B89" s="788"/>
      <c r="C89" s="788"/>
      <c r="D89" s="788"/>
      <c r="E89" s="788"/>
      <c r="F89" s="788"/>
      <c r="G89" s="788"/>
      <c r="H89" s="788"/>
      <c r="I89" s="788"/>
      <c r="J89" s="788"/>
      <c r="K89" s="788"/>
      <c r="L89" s="788"/>
      <c r="M89" s="789"/>
    </row>
    <row r="90" spans="1:13" ht="21.75" customHeight="1">
      <c r="A90" s="787"/>
      <c r="B90" s="788"/>
      <c r="C90" s="788"/>
      <c r="D90" s="788"/>
      <c r="E90" s="788"/>
      <c r="F90" s="788"/>
      <c r="G90" s="788"/>
      <c r="H90" s="788"/>
      <c r="I90" s="788"/>
      <c r="J90" s="788"/>
      <c r="K90" s="788"/>
      <c r="L90" s="788"/>
      <c r="M90" s="789"/>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90"/>
      <c r="J100" s="790"/>
      <c r="K100" s="790"/>
      <c r="L100" s="790"/>
      <c r="M100" s="791"/>
    </row>
    <row r="101" spans="1:13" ht="13.8" thickBot="1">
      <c r="A101" s="652" t="s">
        <v>2327</v>
      </c>
      <c r="B101" s="653"/>
      <c r="C101" s="653"/>
      <c r="D101" s="654"/>
      <c r="E101" s="654"/>
      <c r="F101" s="654"/>
      <c r="G101" s="654"/>
      <c r="H101" s="654"/>
      <c r="I101" s="792"/>
      <c r="J101" s="792"/>
      <c r="K101" s="792"/>
      <c r="L101" s="792"/>
      <c r="M101" s="793"/>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1"/>
      <c r="C1" s="843"/>
      <c r="D1" s="844"/>
      <c r="E1" s="844"/>
      <c r="F1" s="844"/>
      <c r="G1" s="844"/>
      <c r="H1" s="844"/>
      <c r="I1" s="844"/>
      <c r="J1" s="845"/>
      <c r="K1" s="846" t="s">
        <v>1017</v>
      </c>
      <c r="L1" s="848" t="s">
        <v>2304</v>
      </c>
      <c r="M1" s="849"/>
      <c r="N1" s="850"/>
    </row>
    <row r="2" spans="2:14">
      <c r="B2" s="832"/>
      <c r="C2" s="809" t="s">
        <v>1018</v>
      </c>
      <c r="D2" s="810"/>
      <c r="E2" s="810"/>
      <c r="F2" s="810"/>
      <c r="G2" s="810"/>
      <c r="H2" s="810"/>
      <c r="I2" s="810"/>
      <c r="J2" s="811"/>
      <c r="K2" s="847"/>
      <c r="L2" s="851"/>
      <c r="M2" s="852"/>
      <c r="N2" s="853"/>
    </row>
    <row r="3" spans="2:14">
      <c r="B3" s="832"/>
      <c r="C3" s="809" t="s">
        <v>2305</v>
      </c>
      <c r="D3" s="810"/>
      <c r="E3" s="810"/>
      <c r="F3" s="810"/>
      <c r="G3" s="810"/>
      <c r="H3" s="810"/>
      <c r="I3" s="810"/>
      <c r="J3" s="811"/>
      <c r="K3" s="834" t="s">
        <v>1019</v>
      </c>
      <c r="L3" s="803">
        <v>1</v>
      </c>
      <c r="M3" s="804"/>
      <c r="N3" s="805"/>
    </row>
    <row r="4" spans="2:14">
      <c r="B4" s="832"/>
      <c r="C4" s="809" t="s">
        <v>2306</v>
      </c>
      <c r="D4" s="810"/>
      <c r="E4" s="810"/>
      <c r="F4" s="810"/>
      <c r="G4" s="810"/>
      <c r="H4" s="810"/>
      <c r="I4" s="810"/>
      <c r="J4" s="811"/>
      <c r="K4" s="854"/>
      <c r="L4" s="806"/>
      <c r="M4" s="807"/>
      <c r="N4" s="808"/>
    </row>
    <row r="5" spans="2:14">
      <c r="B5" s="832"/>
      <c r="C5" s="809" t="s">
        <v>2307</v>
      </c>
      <c r="D5" s="810"/>
      <c r="E5" s="810"/>
      <c r="F5" s="810"/>
      <c r="G5" s="810"/>
      <c r="H5" s="810"/>
      <c r="I5" s="810"/>
      <c r="J5" s="811"/>
      <c r="K5" s="834" t="s">
        <v>1020</v>
      </c>
      <c r="L5" s="836"/>
      <c r="M5" s="836" t="s">
        <v>1021</v>
      </c>
      <c r="N5" s="838"/>
    </row>
    <row r="6" spans="2:14" ht="15" thickBot="1">
      <c r="B6" s="833"/>
      <c r="C6" s="840"/>
      <c r="D6" s="841"/>
      <c r="E6" s="841"/>
      <c r="F6" s="841"/>
      <c r="G6" s="841"/>
      <c r="H6" s="841"/>
      <c r="I6" s="841"/>
      <c r="J6" s="842"/>
      <c r="K6" s="835"/>
      <c r="L6" s="837"/>
      <c r="M6" s="837"/>
      <c r="N6" s="839"/>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812" t="s">
        <v>2311</v>
      </c>
      <c r="C10" s="813"/>
      <c r="D10" s="813"/>
      <c r="E10" s="813"/>
      <c r="F10" s="367" t="s">
        <v>2312</v>
      </c>
      <c r="G10" s="85"/>
      <c r="H10" s="368"/>
      <c r="I10" s="814" t="s">
        <v>2313</v>
      </c>
      <c r="J10" s="814"/>
      <c r="K10" s="369" t="s">
        <v>2312</v>
      </c>
      <c r="L10" s="365"/>
      <c r="M10" s="365"/>
      <c r="N10" s="366"/>
    </row>
    <row r="11" spans="2:14">
      <c r="B11" s="370" t="s">
        <v>1023</v>
      </c>
      <c r="C11" s="371"/>
      <c r="D11" s="800"/>
      <c r="E11" s="800"/>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15" t="s">
        <v>2328</v>
      </c>
      <c r="G25" s="816"/>
      <c r="H25" s="816"/>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129</v>
      </c>
      <c r="B36" s="871" t="str">
        <f>VLOOKUP(A36,EQUIPOS!A6:D154,3,FALSE)</f>
        <v xml:space="preserve">Buldozer, Potencia al volante de 140 HP, motor de 2200 RPM, longitud de hoja 4,80m. </v>
      </c>
      <c r="C36" s="872"/>
      <c r="D36" s="872"/>
      <c r="E36" s="872"/>
      <c r="F36" s="872"/>
      <c r="G36" s="872"/>
      <c r="H36" s="873"/>
      <c r="I36" s="276"/>
      <c r="J36" s="277"/>
      <c r="K36" s="278">
        <f>VLOOKUP(A36,EQUIPOS!A6:D161,4,FALSE)</f>
        <v>223662.8322375</v>
      </c>
      <c r="L36" s="279"/>
      <c r="M36" s="280">
        <v>0.15</v>
      </c>
      <c r="N36" s="281">
        <f>K36/M36</f>
        <v>1491085.54825</v>
      </c>
    </row>
    <row r="37" spans="1:14">
      <c r="A37" t="s">
        <v>150</v>
      </c>
      <c r="B37" s="871" t="str">
        <f>VLOOKUP(A37,EQUIPOS!A7:D154,3,FALSE)</f>
        <v>Cargador : Potencia en el volante 125 hp, Clasificación de RPM del motor 2300.</v>
      </c>
      <c r="C37" s="872"/>
      <c r="D37" s="872"/>
      <c r="E37" s="872"/>
      <c r="F37" s="872"/>
      <c r="G37" s="872"/>
      <c r="H37" s="873"/>
      <c r="I37" s="276"/>
      <c r="J37" s="277"/>
      <c r="K37" s="278">
        <f>VLOOKUP(A37,EQUIPOS!A7:D162,4,FALSE)</f>
        <v>172000</v>
      </c>
      <c r="L37" s="279"/>
      <c r="M37" s="280">
        <v>0.15</v>
      </c>
      <c r="N37" s="281">
        <f>K37/M37</f>
        <v>1146666.6666666667</v>
      </c>
    </row>
    <row r="38" spans="1:14">
      <c r="A38" t="s">
        <v>273</v>
      </c>
      <c r="B38" s="871" t="str">
        <f>VLOOKUP(A38,EQUIPOS!A8:D154,3,FALSE)</f>
        <v>Motosierra, 93.6 cm3 - 7.1 HP, 45-90 cm - 7.9 kg</v>
      </c>
      <c r="C38" s="872"/>
      <c r="D38" s="872"/>
      <c r="E38" s="872"/>
      <c r="F38" s="872"/>
      <c r="G38" s="872"/>
      <c r="H38" s="873"/>
      <c r="I38" s="276"/>
      <c r="J38" s="277"/>
      <c r="K38" s="278">
        <f>VLOOKUP(A38,EQUIPOS!A8:D163,4,FALSE)</f>
        <v>8925</v>
      </c>
      <c r="L38" s="279"/>
      <c r="M38" s="280">
        <v>0.15</v>
      </c>
      <c r="N38" s="282">
        <f>K38/M38</f>
        <v>59500</v>
      </c>
    </row>
    <row r="39" spans="1:14">
      <c r="B39" s="871"/>
      <c r="C39" s="872"/>
      <c r="D39" s="872"/>
      <c r="E39" s="872"/>
      <c r="F39" s="872"/>
      <c r="G39" s="872"/>
      <c r="H39" s="873"/>
      <c r="I39" s="874"/>
      <c r="J39" s="875"/>
      <c r="K39" s="283"/>
      <c r="L39" s="876"/>
      <c r="M39" s="877"/>
      <c r="N39" s="284"/>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0.05</v>
      </c>
      <c r="M42" s="884"/>
      <c r="N42" s="111">
        <f>N76*L42</f>
        <v>8511.2008676833339</v>
      </c>
    </row>
    <row r="43" spans="1:14" ht="15" thickBot="1">
      <c r="B43" s="822" t="s">
        <v>1037</v>
      </c>
      <c r="C43" s="823"/>
      <c r="D43" s="823"/>
      <c r="E43" s="823"/>
      <c r="F43" s="823"/>
      <c r="G43" s="823"/>
      <c r="H43" s="823"/>
      <c r="I43" s="823"/>
      <c r="J43" s="823"/>
      <c r="K43" s="823"/>
      <c r="L43" s="823"/>
      <c r="M43" s="824"/>
      <c r="N43" s="105">
        <f>SUM(N36:N42)</f>
        <v>2705763.4157843501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85" t="s">
        <v>1041</v>
      </c>
      <c r="C58" s="886"/>
      <c r="D58" s="886"/>
      <c r="E58" s="886"/>
      <c r="F58" s="886"/>
      <c r="G58" s="887"/>
      <c r="H58" s="79" t="s">
        <v>1029</v>
      </c>
      <c r="I58" s="80" t="s">
        <v>1042</v>
      </c>
      <c r="J58" s="81" t="s">
        <v>1043</v>
      </c>
      <c r="K58" s="79" t="s">
        <v>1044</v>
      </c>
      <c r="L58" s="908" t="s">
        <v>1045</v>
      </c>
      <c r="M58" s="887"/>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909">
        <v>983.54</v>
      </c>
      <c r="M59" s="910"/>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900"/>
      <c r="M64" s="901"/>
      <c r="N64" s="305"/>
    </row>
    <row r="65" spans="1:15" ht="15" thickBot="1">
      <c r="B65" s="911" t="s">
        <v>1037</v>
      </c>
      <c r="C65" s="865"/>
      <c r="D65" s="865"/>
      <c r="E65" s="865"/>
      <c r="F65" s="865"/>
      <c r="G65" s="865"/>
      <c r="H65" s="865"/>
      <c r="I65" s="865"/>
      <c r="J65" s="865"/>
      <c r="K65" s="865"/>
      <c r="L65" s="865"/>
      <c r="M65" s="866"/>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54"/>
      <c r="J75" s="54"/>
      <c r="K75" s="54"/>
      <c r="L75" s="900"/>
      <c r="M75" s="901"/>
      <c r="N75" s="305"/>
    </row>
    <row r="76" spans="1:15" ht="15" thickBot="1">
      <c r="B76" s="822" t="s">
        <v>1037</v>
      </c>
      <c r="C76" s="823"/>
      <c r="D76" s="823"/>
      <c r="E76" s="823"/>
      <c r="F76" s="823"/>
      <c r="G76" s="823"/>
      <c r="H76" s="823"/>
      <c r="I76" s="865"/>
      <c r="J76" s="865"/>
      <c r="K76" s="865"/>
      <c r="L76" s="865"/>
      <c r="M76" s="866"/>
      <c r="N76" s="310">
        <f>N70+N71+N72+N73+N74</f>
        <v>170224.01735366668</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2910411.3331380165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582082.26662760333</v>
      </c>
      <c r="M83" s="858"/>
      <c r="N83" s="57"/>
    </row>
    <row r="84" spans="1:14">
      <c r="B84" s="95" t="s">
        <v>1057</v>
      </c>
      <c r="C84" s="96"/>
      <c r="D84" s="96"/>
      <c r="E84" s="96"/>
      <c r="F84" s="96"/>
      <c r="G84" s="96"/>
      <c r="H84" s="96"/>
      <c r="I84" s="93"/>
      <c r="J84" s="94"/>
      <c r="K84" s="313">
        <v>0.05</v>
      </c>
      <c r="L84" s="857">
        <f>N78*K84</f>
        <v>145520.56665690083</v>
      </c>
      <c r="M84" s="858"/>
      <c r="N84" s="57"/>
    </row>
    <row r="85" spans="1:14" ht="15" thickBot="1">
      <c r="B85" s="97" t="s">
        <v>1058</v>
      </c>
      <c r="C85" s="98"/>
      <c r="D85" s="98"/>
      <c r="E85" s="98"/>
      <c r="F85" s="98"/>
      <c r="G85" s="98"/>
      <c r="H85" s="98"/>
      <c r="I85" s="99"/>
      <c r="J85" s="100"/>
      <c r="K85" s="314">
        <v>0.05</v>
      </c>
      <c r="L85" s="859">
        <f>N78*K85</f>
        <v>145520.56665690083</v>
      </c>
      <c r="M85" s="860"/>
      <c r="N85" s="57"/>
    </row>
    <row r="86" spans="1:14" ht="15" thickBot="1">
      <c r="B86" s="822" t="s">
        <v>1037</v>
      </c>
      <c r="C86" s="823"/>
      <c r="D86" s="823"/>
      <c r="E86" s="823"/>
      <c r="F86" s="823"/>
      <c r="G86" s="823"/>
      <c r="H86" s="823"/>
      <c r="I86" s="823"/>
      <c r="J86" s="823"/>
      <c r="K86" s="823"/>
      <c r="L86" s="823"/>
      <c r="M86" s="824"/>
      <c r="N86" s="58">
        <f>L83+L84+L85</f>
        <v>873123.39994140493</v>
      </c>
    </row>
    <row r="87" spans="1:14" ht="15" thickBot="1">
      <c r="B87" s="39"/>
      <c r="C87" s="40"/>
      <c r="D87" s="40"/>
      <c r="E87" s="40"/>
      <c r="F87" s="40"/>
      <c r="G87" s="40"/>
      <c r="H87" s="40"/>
      <c r="I87" s="40"/>
      <c r="J87" s="40"/>
      <c r="K87" s="40"/>
      <c r="L87" s="40"/>
      <c r="M87" s="40"/>
      <c r="N87" s="41"/>
    </row>
    <row r="88" spans="1:14" ht="15" thickBot="1">
      <c r="A88" t="s">
        <v>2121</v>
      </c>
      <c r="B88" s="822" t="s">
        <v>1059</v>
      </c>
      <c r="C88" s="823"/>
      <c r="D88" s="823"/>
      <c r="E88" s="823"/>
      <c r="F88" s="823"/>
      <c r="G88" s="823"/>
      <c r="H88" s="823"/>
      <c r="I88" s="823"/>
      <c r="J88" s="823"/>
      <c r="K88" s="823"/>
      <c r="L88" s="823"/>
      <c r="M88" s="824"/>
      <c r="N88" s="196">
        <f>N78+N86</f>
        <v>3783534.7330794213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4"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1"/>
      <c r="C1" s="843"/>
      <c r="D1" s="844"/>
      <c r="E1" s="844"/>
      <c r="F1" s="844"/>
      <c r="G1" s="844"/>
      <c r="H1" s="844"/>
      <c r="I1" s="844"/>
      <c r="J1" s="845"/>
      <c r="K1" s="846" t="s">
        <v>1017</v>
      </c>
      <c r="L1" s="848" t="s">
        <v>2304</v>
      </c>
      <c r="M1" s="849"/>
      <c r="N1" s="850"/>
    </row>
    <row r="2" spans="2:14">
      <c r="B2" s="832"/>
      <c r="C2" s="809" t="s">
        <v>1018</v>
      </c>
      <c r="D2" s="810"/>
      <c r="E2" s="810"/>
      <c r="F2" s="810"/>
      <c r="G2" s="810"/>
      <c r="H2" s="810"/>
      <c r="I2" s="810"/>
      <c r="J2" s="811"/>
      <c r="K2" s="847"/>
      <c r="L2" s="851"/>
      <c r="M2" s="852"/>
      <c r="N2" s="853"/>
    </row>
    <row r="3" spans="2:14">
      <c r="B3" s="832"/>
      <c r="C3" s="809" t="s">
        <v>2305</v>
      </c>
      <c r="D3" s="810"/>
      <c r="E3" s="810"/>
      <c r="F3" s="810"/>
      <c r="G3" s="810"/>
      <c r="H3" s="810"/>
      <c r="I3" s="810"/>
      <c r="J3" s="811"/>
      <c r="K3" s="834" t="s">
        <v>1019</v>
      </c>
      <c r="L3" s="803">
        <v>1</v>
      </c>
      <c r="M3" s="804"/>
      <c r="N3" s="805"/>
    </row>
    <row r="4" spans="2:14">
      <c r="B4" s="832"/>
      <c r="C4" s="809" t="s">
        <v>2306</v>
      </c>
      <c r="D4" s="810"/>
      <c r="E4" s="810"/>
      <c r="F4" s="810"/>
      <c r="G4" s="810"/>
      <c r="H4" s="810"/>
      <c r="I4" s="810"/>
      <c r="J4" s="811"/>
      <c r="K4" s="854"/>
      <c r="L4" s="806"/>
      <c r="M4" s="807"/>
      <c r="N4" s="808"/>
    </row>
    <row r="5" spans="2:14">
      <c r="B5" s="832"/>
      <c r="C5" s="809" t="s">
        <v>2307</v>
      </c>
      <c r="D5" s="810"/>
      <c r="E5" s="810"/>
      <c r="F5" s="810"/>
      <c r="G5" s="810"/>
      <c r="H5" s="810"/>
      <c r="I5" s="810"/>
      <c r="J5" s="811"/>
      <c r="K5" s="834" t="s">
        <v>1020</v>
      </c>
      <c r="L5" s="836"/>
      <c r="M5" s="836" t="s">
        <v>1021</v>
      </c>
      <c r="N5" s="838"/>
    </row>
    <row r="6" spans="2:14" ht="15" thickBot="1">
      <c r="B6" s="833"/>
      <c r="C6" s="840"/>
      <c r="D6" s="841"/>
      <c r="E6" s="841"/>
      <c r="F6" s="841"/>
      <c r="G6" s="841"/>
      <c r="H6" s="841"/>
      <c r="I6" s="841"/>
      <c r="J6" s="842"/>
      <c r="K6" s="835"/>
      <c r="L6" s="837"/>
      <c r="M6" s="837"/>
      <c r="N6" s="839"/>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12" t="s">
        <v>2311</v>
      </c>
      <c r="C10" s="813"/>
      <c r="D10" s="813"/>
      <c r="E10" s="813"/>
      <c r="F10" s="400" t="s">
        <v>2312</v>
      </c>
      <c r="G10" s="85"/>
      <c r="H10" s="368"/>
      <c r="I10" s="814" t="s">
        <v>2313</v>
      </c>
      <c r="J10" s="814"/>
      <c r="K10" s="401" t="s">
        <v>2312</v>
      </c>
      <c r="L10" s="365"/>
      <c r="M10" s="365"/>
      <c r="N10" s="36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249</v>
      </c>
      <c r="B36" s="871" t="str">
        <f>VLOOKUP(A36,EQUIPOS!A6:D154,3,FALSE)</f>
        <v>Guadañadora, Cilindraje 41.5 cm3, Longitud del mango 1450 mm, Peso 7.4 kg</v>
      </c>
      <c r="C36" s="872"/>
      <c r="D36" s="872"/>
      <c r="E36" s="872"/>
      <c r="F36" s="872"/>
      <c r="G36" s="872"/>
      <c r="H36" s="873"/>
      <c r="I36" s="276"/>
      <c r="J36" s="277"/>
      <c r="K36" s="278">
        <f>VLOOKUP(A36,EQUIPOS!A6:D161,4,FALSE)</f>
        <v>5950</v>
      </c>
      <c r="L36" s="279"/>
      <c r="M36" s="280">
        <v>0.36</v>
      </c>
      <c r="N36" s="281">
        <f>K36/M36</f>
        <v>16527.777777777777</v>
      </c>
    </row>
    <row r="37" spans="1:14">
      <c r="A37" t="s">
        <v>273</v>
      </c>
      <c r="B37" s="871" t="str">
        <f>VLOOKUP(A37,EQUIPOS!A7:D154,3,FALSE)</f>
        <v>Motosierra, 93.6 cm3 - 7.1 HP, 45-90 cm - 7.9 kg</v>
      </c>
      <c r="C37" s="872"/>
      <c r="D37" s="872"/>
      <c r="E37" s="872"/>
      <c r="F37" s="872"/>
      <c r="G37" s="872"/>
      <c r="H37" s="873"/>
      <c r="I37" s="276"/>
      <c r="J37" s="277"/>
      <c r="K37" s="278">
        <f>VLOOKUP(A37,EQUIPOS!A7:D162,4,FALSE)</f>
        <v>8925</v>
      </c>
      <c r="L37" s="279"/>
      <c r="M37" s="280">
        <v>0.10299999999999999</v>
      </c>
      <c r="N37" s="281">
        <f>K37/M37</f>
        <v>86650.485436893214</v>
      </c>
    </row>
    <row r="38" spans="1:14">
      <c r="B38" s="871"/>
      <c r="C38" s="872"/>
      <c r="D38" s="872"/>
      <c r="E38" s="872"/>
      <c r="F38" s="872"/>
      <c r="G38" s="872"/>
      <c r="H38" s="873"/>
      <c r="I38" s="276"/>
      <c r="J38" s="277"/>
      <c r="K38" s="278"/>
      <c r="L38" s="279"/>
      <c r="M38" s="280"/>
      <c r="N38" s="282"/>
    </row>
    <row r="39" spans="1:14">
      <c r="B39" s="871"/>
      <c r="C39" s="872"/>
      <c r="D39" s="872"/>
      <c r="E39" s="872"/>
      <c r="F39" s="872"/>
      <c r="G39" s="872"/>
      <c r="H39" s="873"/>
      <c r="I39" s="874"/>
      <c r="J39" s="875"/>
      <c r="K39" s="283"/>
      <c r="L39" s="876"/>
      <c r="M39" s="877"/>
      <c r="N39" s="284"/>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0.05</v>
      </c>
      <c r="M42" s="884"/>
      <c r="N42" s="111">
        <f>N76*L42</f>
        <v>1773.1668474340277</v>
      </c>
    </row>
    <row r="43" spans="1:14" ht="15" thickBot="1">
      <c r="B43" s="822" t="s">
        <v>1037</v>
      </c>
      <c r="C43" s="823"/>
      <c r="D43" s="823"/>
      <c r="E43" s="823"/>
      <c r="F43" s="823"/>
      <c r="G43" s="823"/>
      <c r="H43" s="823"/>
      <c r="I43" s="823"/>
      <c r="J43" s="823"/>
      <c r="K43" s="823"/>
      <c r="L43" s="823"/>
      <c r="M43" s="824"/>
      <c r="N43" s="105">
        <f>SUM(N36:N42)</f>
        <v>104951.43006210502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909">
        <f>'900.2'!N78</f>
        <v>1060.6060606060605</v>
      </c>
      <c r="M59" s="910"/>
      <c r="N59" s="296">
        <f>K59*L59</f>
        <v>53030.303030303025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51"/>
    </row>
    <row r="65" spans="1:15" ht="15" thickBot="1">
      <c r="B65" s="911" t="s">
        <v>1037</v>
      </c>
      <c r="C65" s="865"/>
      <c r="D65" s="865"/>
      <c r="E65" s="865"/>
      <c r="F65" s="865"/>
      <c r="G65" s="865"/>
      <c r="H65" s="865"/>
      <c r="I65" s="865"/>
      <c r="J65" s="865"/>
      <c r="K65" s="865"/>
      <c r="L65" s="865"/>
      <c r="M65" s="866"/>
      <c r="N65" s="110">
        <f>N59+N60+N61+N62+N63</f>
        <v>53030.303030303025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N70+N71+N72+N73+N74</f>
        <v>35463.336948680553</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193445.07004108859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38689.014008217717</v>
      </c>
      <c r="M83" s="858"/>
      <c r="N83" s="57"/>
    </row>
    <row r="84" spans="1:14">
      <c r="B84" s="95" t="s">
        <v>1057</v>
      </c>
      <c r="C84" s="96"/>
      <c r="D84" s="96"/>
      <c r="E84" s="96"/>
      <c r="F84" s="96"/>
      <c r="G84" s="96"/>
      <c r="H84" s="96"/>
      <c r="I84" s="93"/>
      <c r="J84" s="94"/>
      <c r="K84" s="313">
        <v>0.05</v>
      </c>
      <c r="L84" s="857">
        <f>N78*K84</f>
        <v>9672.2535020544292</v>
      </c>
      <c r="M84" s="858"/>
      <c r="N84" s="57"/>
    </row>
    <row r="85" spans="1:14" ht="15" thickBot="1">
      <c r="B85" s="97" t="s">
        <v>1058</v>
      </c>
      <c r="C85" s="98"/>
      <c r="D85" s="98"/>
      <c r="E85" s="98"/>
      <c r="F85" s="98"/>
      <c r="G85" s="98"/>
      <c r="H85" s="98"/>
      <c r="I85" s="99"/>
      <c r="J85" s="100"/>
      <c r="K85" s="314">
        <v>0.05</v>
      </c>
      <c r="L85" s="859">
        <f>N78*K85</f>
        <v>9672.2535020544292</v>
      </c>
      <c r="M85" s="860"/>
      <c r="N85" s="57"/>
    </row>
    <row r="86" spans="1:14" ht="15" thickBot="1">
      <c r="B86" s="822" t="s">
        <v>1037</v>
      </c>
      <c r="C86" s="823"/>
      <c r="D86" s="823"/>
      <c r="E86" s="823"/>
      <c r="F86" s="823"/>
      <c r="G86" s="823"/>
      <c r="H86" s="823"/>
      <c r="I86" s="823"/>
      <c r="J86" s="823"/>
      <c r="K86" s="823"/>
      <c r="L86" s="823"/>
      <c r="M86" s="824"/>
      <c r="N86" s="58">
        <f>L83+L84+L85</f>
        <v>58033.521012326579</v>
      </c>
    </row>
    <row r="87" spans="1:14" ht="15" thickBot="1">
      <c r="B87" s="39"/>
      <c r="C87" s="40"/>
      <c r="D87" s="40"/>
      <c r="E87" s="40"/>
      <c r="F87" s="40"/>
      <c r="G87" s="40"/>
      <c r="H87" s="40"/>
      <c r="I87" s="40"/>
      <c r="J87" s="40"/>
      <c r="K87" s="40"/>
      <c r="L87" s="40"/>
      <c r="M87" s="40"/>
      <c r="N87" s="41"/>
    </row>
    <row r="88" spans="1:14" ht="15" thickBot="1">
      <c r="A88" t="s">
        <v>2121</v>
      </c>
      <c r="B88" s="822" t="s">
        <v>1059</v>
      </c>
      <c r="C88" s="823"/>
      <c r="D88" s="823"/>
      <c r="E88" s="823"/>
      <c r="F88" s="823"/>
      <c r="G88" s="823"/>
      <c r="H88" s="823"/>
      <c r="I88" s="823"/>
      <c r="J88" s="823"/>
      <c r="K88" s="823"/>
      <c r="L88" s="823"/>
      <c r="M88" s="824"/>
      <c r="N88" s="196">
        <f>N78+N86</f>
        <v>251478.59105341518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150</v>
      </c>
      <c r="B36" s="871" t="str">
        <f>VLOOKUP(A36,EQUIPOS!A6:D154,3,FALSE)</f>
        <v>Cargador : Potencia en el volante 125 hp, Clasificación de RPM del motor 2300.</v>
      </c>
      <c r="C36" s="872"/>
      <c r="D36" s="872"/>
      <c r="E36" s="872"/>
      <c r="F36" s="872"/>
      <c r="G36" s="872"/>
      <c r="H36" s="873"/>
      <c r="I36" s="276"/>
      <c r="J36" s="277"/>
      <c r="K36" s="278">
        <f>VLOOKUP(A36,EQUIPOS!A6:D161,4,FALSE)</f>
        <v>172000</v>
      </c>
      <c r="L36" s="279"/>
      <c r="M36" s="280">
        <v>2.375</v>
      </c>
      <c r="N36" s="281">
        <f>K36/M36</f>
        <v>72421.052631578947</v>
      </c>
    </row>
    <row r="37" spans="1:14">
      <c r="A37" t="s">
        <v>180</v>
      </c>
      <c r="B37" s="871" t="str">
        <f>VLOOKUP(A37,EQUIPOS!A7:D154,3,FALSE)</f>
        <v>Compresor 120 HP, con martillo.</v>
      </c>
      <c r="C37" s="872"/>
      <c r="D37" s="872"/>
      <c r="E37" s="872"/>
      <c r="F37" s="872"/>
      <c r="G37" s="872"/>
      <c r="H37" s="873"/>
      <c r="I37" s="276"/>
      <c r="J37" s="277"/>
      <c r="K37" s="278">
        <f>VLOOKUP(A37,EQUIPOS!A7:D162,4,FALSE)</f>
        <v>109480</v>
      </c>
      <c r="L37" s="279"/>
      <c r="M37" s="280">
        <v>2.375</v>
      </c>
      <c r="N37" s="281">
        <f>K37/M37</f>
        <v>46096.84210526316</v>
      </c>
    </row>
    <row r="38" spans="1:14">
      <c r="A38" t="s">
        <v>195</v>
      </c>
      <c r="B38" s="871" t="str">
        <f>VLOOKUP(A38,EQUIPOS!A7:D154,3,FALSE)</f>
        <v xml:space="preserve">Equipo de oxicorte, Capacidad de corte: hasta 6´´ (152mm) </v>
      </c>
      <c r="C38" s="872"/>
      <c r="D38" s="872"/>
      <c r="E38" s="872"/>
      <c r="F38" s="872"/>
      <c r="G38" s="872"/>
      <c r="H38" s="873"/>
      <c r="I38" s="276"/>
      <c r="J38" s="277"/>
      <c r="K38" s="278">
        <f>VLOOKUP(A38,EQUIPOS!A7:D162,4,FALSE)</f>
        <v>10412.5</v>
      </c>
      <c r="L38" s="279"/>
      <c r="M38" s="280">
        <v>2.375</v>
      </c>
      <c r="N38" s="282">
        <f>K38/M38</f>
        <v>4384.2105263157891</v>
      </c>
    </row>
    <row r="39" spans="1:14">
      <c r="B39" s="871"/>
      <c r="C39" s="872"/>
      <c r="D39" s="872"/>
      <c r="E39" s="872"/>
      <c r="F39" s="872"/>
      <c r="G39" s="872"/>
      <c r="H39" s="873"/>
      <c r="I39" s="874"/>
      <c r="J39" s="875"/>
      <c r="K39" s="283"/>
      <c r="L39" s="876"/>
      <c r="M39" s="877"/>
      <c r="N39" s="284"/>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0.1</v>
      </c>
      <c r="M42" s="884"/>
      <c r="N42" s="111">
        <f>N76*L42</f>
        <v>1343.873821213158</v>
      </c>
    </row>
    <row r="43" spans="1:14" ht="15" thickBot="1">
      <c r="B43" s="822" t="s">
        <v>1037</v>
      </c>
      <c r="C43" s="823"/>
      <c r="D43" s="823"/>
      <c r="E43" s="823"/>
      <c r="F43" s="823"/>
      <c r="G43" s="823"/>
      <c r="H43" s="823"/>
      <c r="I43" s="823"/>
      <c r="J43" s="823"/>
      <c r="K43" s="823"/>
      <c r="L43" s="823"/>
      <c r="M43" s="824"/>
      <c r="N43" s="105">
        <f>SUM(N36:N42)</f>
        <v>124245.97908437105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9">
        <f>'900.2'!N78</f>
        <v>1060.6060606060605</v>
      </c>
      <c r="M59" s="910"/>
      <c r="N59" s="296">
        <f>K59*L59</f>
        <v>1060.6060606060605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51"/>
    </row>
    <row r="65" spans="1:15" ht="15" thickBot="1">
      <c r="B65" s="911" t="s">
        <v>1037</v>
      </c>
      <c r="C65" s="865"/>
      <c r="D65" s="865"/>
      <c r="E65" s="865"/>
      <c r="F65" s="865"/>
      <c r="G65" s="865"/>
      <c r="H65" s="865"/>
      <c r="I65" s="865"/>
      <c r="J65" s="865"/>
      <c r="K65" s="865"/>
      <c r="L65" s="865"/>
      <c r="M65" s="866"/>
      <c r="N65" s="110">
        <f>N59+N60+N61+N62+N63</f>
        <v>1060.6060606060605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N70+N71+N72+N73+N74</f>
        <v>13438.738212131579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88">
        <f>N43+N54+N65+N76</f>
        <v>138745.32335710869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27749.06467142174</v>
      </c>
      <c r="M83" s="858"/>
      <c r="N83" s="57"/>
    </row>
    <row r="84" spans="1:14">
      <c r="B84" s="95" t="s">
        <v>1057</v>
      </c>
      <c r="C84" s="96"/>
      <c r="D84" s="96"/>
      <c r="E84" s="96"/>
      <c r="F84" s="96"/>
      <c r="G84" s="96"/>
      <c r="H84" s="96"/>
      <c r="I84" s="93"/>
      <c r="J84" s="94"/>
      <c r="K84" s="313">
        <v>0.05</v>
      </c>
      <c r="L84" s="857">
        <f>N78*K84</f>
        <v>6937.266167855435</v>
      </c>
      <c r="M84" s="858"/>
      <c r="N84" s="57"/>
    </row>
    <row r="85" spans="1:14" ht="15" thickBot="1">
      <c r="B85" s="97" t="s">
        <v>1058</v>
      </c>
      <c r="C85" s="98"/>
      <c r="D85" s="98"/>
      <c r="E85" s="98"/>
      <c r="F85" s="98"/>
      <c r="G85" s="98"/>
      <c r="H85" s="98"/>
      <c r="I85" s="99"/>
      <c r="J85" s="100"/>
      <c r="K85" s="314">
        <v>0.05</v>
      </c>
      <c r="L85" s="859">
        <f>N78*K85</f>
        <v>6937.266167855435</v>
      </c>
      <c r="M85" s="860"/>
      <c r="N85" s="57"/>
    </row>
    <row r="86" spans="1:14" ht="15" thickBot="1">
      <c r="B86" s="822" t="s">
        <v>1037</v>
      </c>
      <c r="C86" s="823"/>
      <c r="D86" s="823"/>
      <c r="E86" s="823"/>
      <c r="F86" s="823"/>
      <c r="G86" s="823"/>
      <c r="H86" s="823"/>
      <c r="I86" s="823"/>
      <c r="J86" s="823"/>
      <c r="K86" s="823"/>
      <c r="L86" s="823"/>
      <c r="M86" s="824"/>
      <c r="N86" s="58">
        <f>L83+L84+L85</f>
        <v>41623.597007132608</v>
      </c>
    </row>
    <row r="87" spans="1:14" ht="15" thickBot="1">
      <c r="B87" s="39"/>
      <c r="C87" s="40"/>
      <c r="D87" s="40"/>
      <c r="E87" s="40"/>
      <c r="F87" s="40"/>
      <c r="G87" s="40"/>
      <c r="H87" s="40"/>
      <c r="I87" s="40"/>
      <c r="J87" s="40"/>
      <c r="K87" s="40"/>
      <c r="L87" s="40"/>
      <c r="M87" s="40"/>
      <c r="N87" s="41"/>
    </row>
    <row r="88" spans="1:14" ht="15" thickBot="1">
      <c r="A88" t="s">
        <v>2121</v>
      </c>
      <c r="B88" s="822" t="s">
        <v>1059</v>
      </c>
      <c r="C88" s="823"/>
      <c r="D88" s="823"/>
      <c r="E88" s="823"/>
      <c r="F88" s="823"/>
      <c r="G88" s="823"/>
      <c r="H88" s="823"/>
      <c r="I88" s="823"/>
      <c r="J88" s="823"/>
      <c r="K88" s="823"/>
      <c r="L88" s="823"/>
      <c r="M88" s="824"/>
      <c r="N88" s="58">
        <f>N78+N86</f>
        <v>180368.92036424129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c r="B106" s="825"/>
      <c r="C106" s="826"/>
      <c r="D106" s="826"/>
      <c r="E106" s="826"/>
      <c r="F106" s="826"/>
      <c r="G106" s="826"/>
      <c r="H106" s="826"/>
      <c r="I106" s="826"/>
      <c r="J106" s="826"/>
      <c r="K106" s="826"/>
      <c r="L106" s="826"/>
      <c r="M106" s="826"/>
      <c r="N106" s="827"/>
    </row>
    <row r="107" spans="2:14" ht="27.7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1"/>
      <c r="C1" s="843"/>
      <c r="D1" s="844"/>
      <c r="E1" s="844"/>
      <c r="F1" s="844"/>
      <c r="G1" s="844"/>
      <c r="H1" s="844"/>
      <c r="I1" s="844"/>
      <c r="J1" s="845"/>
      <c r="K1" s="846" t="s">
        <v>1017</v>
      </c>
      <c r="L1" s="848" t="s">
        <v>2304</v>
      </c>
      <c r="M1" s="849"/>
      <c r="N1" s="850"/>
    </row>
    <row r="2" spans="2:14">
      <c r="B2" s="832"/>
      <c r="C2" s="809" t="s">
        <v>1018</v>
      </c>
      <c r="D2" s="810"/>
      <c r="E2" s="810"/>
      <c r="F2" s="810"/>
      <c r="G2" s="810"/>
      <c r="H2" s="810"/>
      <c r="I2" s="810"/>
      <c r="J2" s="811"/>
      <c r="K2" s="847"/>
      <c r="L2" s="851"/>
      <c r="M2" s="852"/>
      <c r="N2" s="853"/>
    </row>
    <row r="3" spans="2:14">
      <c r="B3" s="832"/>
      <c r="C3" s="809" t="s">
        <v>2305</v>
      </c>
      <c r="D3" s="810"/>
      <c r="E3" s="810"/>
      <c r="F3" s="810"/>
      <c r="G3" s="810"/>
      <c r="H3" s="810"/>
      <c r="I3" s="810"/>
      <c r="J3" s="811"/>
      <c r="K3" s="834" t="s">
        <v>1019</v>
      </c>
      <c r="L3" s="803">
        <v>1</v>
      </c>
      <c r="M3" s="804"/>
      <c r="N3" s="805"/>
    </row>
    <row r="4" spans="2:14">
      <c r="B4" s="832"/>
      <c r="C4" s="809" t="s">
        <v>2306</v>
      </c>
      <c r="D4" s="810"/>
      <c r="E4" s="810"/>
      <c r="F4" s="810"/>
      <c r="G4" s="810"/>
      <c r="H4" s="810"/>
      <c r="I4" s="810"/>
      <c r="J4" s="811"/>
      <c r="K4" s="854"/>
      <c r="L4" s="806"/>
      <c r="M4" s="807"/>
      <c r="N4" s="808"/>
    </row>
    <row r="5" spans="2:14">
      <c r="B5" s="832"/>
      <c r="C5" s="809" t="s">
        <v>2307</v>
      </c>
      <c r="D5" s="810"/>
      <c r="E5" s="810"/>
      <c r="F5" s="810"/>
      <c r="G5" s="810"/>
      <c r="H5" s="810"/>
      <c r="I5" s="810"/>
      <c r="J5" s="811"/>
      <c r="K5" s="834" t="s">
        <v>1020</v>
      </c>
      <c r="L5" s="836"/>
      <c r="M5" s="836" t="s">
        <v>1021</v>
      </c>
      <c r="N5" s="838"/>
    </row>
    <row r="6" spans="2:14" ht="15" thickBot="1">
      <c r="B6" s="833"/>
      <c r="C6" s="840"/>
      <c r="D6" s="841"/>
      <c r="E6" s="841"/>
      <c r="F6" s="841"/>
      <c r="G6" s="841"/>
      <c r="H6" s="841"/>
      <c r="I6" s="841"/>
      <c r="J6" s="842"/>
      <c r="K6" s="835"/>
      <c r="L6" s="837"/>
      <c r="M6" s="837"/>
      <c r="N6" s="839"/>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12" t="s">
        <v>2311</v>
      </c>
      <c r="C10" s="813"/>
      <c r="D10" s="813"/>
      <c r="E10" s="813"/>
      <c r="F10" s="400" t="s">
        <v>2312</v>
      </c>
      <c r="G10" s="85"/>
      <c r="H10" s="368"/>
      <c r="I10" s="814" t="s">
        <v>2313</v>
      </c>
      <c r="J10" s="814"/>
      <c r="K10" s="401" t="s">
        <v>2312</v>
      </c>
      <c r="L10" s="365"/>
      <c r="M10" s="365"/>
      <c r="N10" s="36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312</v>
      </c>
      <c r="B36" s="871" t="str">
        <f>VLOOKUP(A36,EQUIPOS!A6:D154,3,FALSE)</f>
        <v>Retroexcavadora sobre oruga, potencia 138 HP, balde de 1,5 m3.</v>
      </c>
      <c r="C36" s="872"/>
      <c r="D36" s="872"/>
      <c r="E36" s="872"/>
      <c r="F36" s="872"/>
      <c r="G36" s="872"/>
      <c r="H36" s="873"/>
      <c r="I36" s="276"/>
      <c r="J36" s="277"/>
      <c r="K36" s="278">
        <f>VLOOKUP(A36,EQUIPOS!A6:D161,4,FALSE)</f>
        <v>215909.59</v>
      </c>
      <c r="L36" s="279"/>
      <c r="M36" s="280">
        <v>2.5</v>
      </c>
      <c r="N36" s="281">
        <f>K36/M36</f>
        <v>86363.835999999996</v>
      </c>
    </row>
    <row r="37" spans="1:14">
      <c r="A37" t="s">
        <v>180</v>
      </c>
      <c r="B37" s="871" t="str">
        <f>VLOOKUP(A37,EQUIPOS!A7:D154,3,FALSE)</f>
        <v>Compresor 120 HP, con martillo.</v>
      </c>
      <c r="C37" s="872"/>
      <c r="D37" s="872"/>
      <c r="E37" s="872"/>
      <c r="F37" s="872"/>
      <c r="G37" s="872"/>
      <c r="H37" s="873"/>
      <c r="I37" s="276"/>
      <c r="J37" s="277"/>
      <c r="K37" s="278">
        <f>VLOOKUP(A37,EQUIPOS!A7:D162,4,FALSE)</f>
        <v>109480</v>
      </c>
      <c r="L37" s="279"/>
      <c r="M37" s="280">
        <v>2.5</v>
      </c>
      <c r="N37" s="281">
        <f>K37/M37</f>
        <v>43792</v>
      </c>
    </row>
    <row r="38" spans="1:14">
      <c r="A38" t="s">
        <v>195</v>
      </c>
      <c r="B38" s="871" t="str">
        <f>VLOOKUP(A38,EQUIPOS!A8:D154,3,FALSE)</f>
        <v xml:space="preserve">Equipo de oxicorte, Capacidad de corte: hasta 6´´ (152mm) </v>
      </c>
      <c r="C38" s="872"/>
      <c r="D38" s="872"/>
      <c r="E38" s="872"/>
      <c r="F38" s="872"/>
      <c r="G38" s="872"/>
      <c r="H38" s="873"/>
      <c r="I38" s="276"/>
      <c r="J38" s="277"/>
      <c r="K38" s="278">
        <f>VLOOKUP(A38,EQUIPOS!A8:D163,4,FALSE)</f>
        <v>10412.5</v>
      </c>
      <c r="L38" s="279"/>
      <c r="M38" s="280">
        <v>2.5</v>
      </c>
      <c r="N38" s="281">
        <f>K38/M38</f>
        <v>4165</v>
      </c>
    </row>
    <row r="39" spans="1:14">
      <c r="B39" s="871"/>
      <c r="C39" s="872"/>
      <c r="D39" s="872"/>
      <c r="E39" s="872"/>
      <c r="F39" s="872"/>
      <c r="G39" s="872"/>
      <c r="H39" s="873"/>
      <c r="I39" s="874"/>
      <c r="J39" s="875"/>
      <c r="K39" s="283"/>
      <c r="L39" s="876"/>
      <c r="M39" s="877"/>
      <c r="N39" s="284"/>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0.02</v>
      </c>
      <c r="M42" s="884"/>
      <c r="N42" s="111">
        <f>N76*L42</f>
        <v>255.33602603049999</v>
      </c>
    </row>
    <row r="43" spans="1:14" ht="15" thickBot="1">
      <c r="B43" s="822" t="s">
        <v>1037</v>
      </c>
      <c r="C43" s="823"/>
      <c r="D43" s="823"/>
      <c r="E43" s="823"/>
      <c r="F43" s="823"/>
      <c r="G43" s="823"/>
      <c r="H43" s="823"/>
      <c r="I43" s="823"/>
      <c r="J43" s="823"/>
      <c r="K43" s="823"/>
      <c r="L43" s="823"/>
      <c r="M43" s="824"/>
      <c r="N43" s="105">
        <f>SUM(N36:N42)</f>
        <v>134576.17202603052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9">
        <f>'900.2'!N78</f>
        <v>1060.6060606060605</v>
      </c>
      <c r="M59" s="910"/>
      <c r="N59" s="296">
        <f>K59*L59</f>
        <v>1060.6060606060605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51"/>
    </row>
    <row r="65" spans="1:15" ht="15" thickBot="1">
      <c r="B65" s="911" t="s">
        <v>1037</v>
      </c>
      <c r="C65" s="865"/>
      <c r="D65" s="865"/>
      <c r="E65" s="865"/>
      <c r="F65" s="865"/>
      <c r="G65" s="865"/>
      <c r="H65" s="865"/>
      <c r="I65" s="865"/>
      <c r="J65" s="865"/>
      <c r="K65" s="865"/>
      <c r="L65" s="865"/>
      <c r="M65" s="866"/>
      <c r="N65" s="110">
        <f>N59+N60+N61+N62+N63</f>
        <v>1060.6060606060605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N70+N71+N72+N73+N74</f>
        <v>12766.801301525</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148403.57938816157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29680.715877632316</v>
      </c>
      <c r="M83" s="858"/>
      <c r="N83" s="57"/>
    </row>
    <row r="84" spans="1:14">
      <c r="B84" s="95" t="s">
        <v>1057</v>
      </c>
      <c r="C84" s="96"/>
      <c r="D84" s="96"/>
      <c r="E84" s="96"/>
      <c r="F84" s="96"/>
      <c r="G84" s="96"/>
      <c r="H84" s="96"/>
      <c r="I84" s="93"/>
      <c r="J84" s="94"/>
      <c r="K84" s="313">
        <v>0.05</v>
      </c>
      <c r="L84" s="857">
        <f>N78*K84</f>
        <v>7420.178969408079</v>
      </c>
      <c r="M84" s="858"/>
      <c r="N84" s="57"/>
    </row>
    <row r="85" spans="1:14" ht="15" thickBot="1">
      <c r="B85" s="97" t="s">
        <v>1058</v>
      </c>
      <c r="C85" s="98"/>
      <c r="D85" s="98"/>
      <c r="E85" s="98"/>
      <c r="F85" s="98"/>
      <c r="G85" s="98"/>
      <c r="H85" s="98"/>
      <c r="I85" s="99"/>
      <c r="J85" s="100"/>
      <c r="K85" s="314">
        <v>0.05</v>
      </c>
      <c r="L85" s="859">
        <f>N78*K85</f>
        <v>7420.178969408079</v>
      </c>
      <c r="M85" s="860"/>
      <c r="N85" s="57"/>
    </row>
    <row r="86" spans="1:14" ht="15" thickBot="1">
      <c r="B86" s="822" t="s">
        <v>1037</v>
      </c>
      <c r="C86" s="823"/>
      <c r="D86" s="823"/>
      <c r="E86" s="823"/>
      <c r="F86" s="823"/>
      <c r="G86" s="823"/>
      <c r="H86" s="823"/>
      <c r="I86" s="823"/>
      <c r="J86" s="823"/>
      <c r="K86" s="823"/>
      <c r="L86" s="823"/>
      <c r="M86" s="824"/>
      <c r="N86" s="58">
        <f>L83+L84+L85</f>
        <v>44521.073816448472</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192924.65320461005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1"/>
      <c r="C1" s="843"/>
      <c r="D1" s="844"/>
      <c r="E1" s="844"/>
      <c r="F1" s="844"/>
      <c r="G1" s="844"/>
      <c r="H1" s="844"/>
      <c r="I1" s="844"/>
      <c r="J1" s="845"/>
      <c r="K1" s="846" t="s">
        <v>1017</v>
      </c>
      <c r="L1" s="848" t="s">
        <v>2304</v>
      </c>
      <c r="M1" s="849"/>
      <c r="N1" s="850"/>
    </row>
    <row r="2" spans="2:14">
      <c r="B2" s="832"/>
      <c r="C2" s="809" t="s">
        <v>1018</v>
      </c>
      <c r="D2" s="810"/>
      <c r="E2" s="810"/>
      <c r="F2" s="810"/>
      <c r="G2" s="810"/>
      <c r="H2" s="810"/>
      <c r="I2" s="810"/>
      <c r="J2" s="811"/>
      <c r="K2" s="847"/>
      <c r="L2" s="851"/>
      <c r="M2" s="852"/>
      <c r="N2" s="853"/>
    </row>
    <row r="3" spans="2:14">
      <c r="B3" s="832"/>
      <c r="C3" s="809" t="s">
        <v>2305</v>
      </c>
      <c r="D3" s="810"/>
      <c r="E3" s="810"/>
      <c r="F3" s="810"/>
      <c r="G3" s="810"/>
      <c r="H3" s="810"/>
      <c r="I3" s="810"/>
      <c r="J3" s="811"/>
      <c r="K3" s="834" t="s">
        <v>1019</v>
      </c>
      <c r="L3" s="803">
        <v>1</v>
      </c>
      <c r="M3" s="804"/>
      <c r="N3" s="805"/>
    </row>
    <row r="4" spans="2:14">
      <c r="B4" s="832"/>
      <c r="C4" s="809" t="s">
        <v>2306</v>
      </c>
      <c r="D4" s="810"/>
      <c r="E4" s="810"/>
      <c r="F4" s="810"/>
      <c r="G4" s="810"/>
      <c r="H4" s="810"/>
      <c r="I4" s="810"/>
      <c r="J4" s="811"/>
      <c r="K4" s="854"/>
      <c r="L4" s="806"/>
      <c r="M4" s="807"/>
      <c r="N4" s="808"/>
    </row>
    <row r="5" spans="2:14">
      <c r="B5" s="832"/>
      <c r="C5" s="809" t="s">
        <v>2307</v>
      </c>
      <c r="D5" s="810"/>
      <c r="E5" s="810"/>
      <c r="F5" s="810"/>
      <c r="G5" s="810"/>
      <c r="H5" s="810"/>
      <c r="I5" s="810"/>
      <c r="J5" s="811"/>
      <c r="K5" s="834" t="s">
        <v>1020</v>
      </c>
      <c r="L5" s="836"/>
      <c r="M5" s="836" t="s">
        <v>1021</v>
      </c>
      <c r="N5" s="838"/>
    </row>
    <row r="6" spans="2:14" ht="15" thickBot="1">
      <c r="B6" s="833"/>
      <c r="C6" s="840"/>
      <c r="D6" s="841"/>
      <c r="E6" s="841"/>
      <c r="F6" s="841"/>
      <c r="G6" s="841"/>
      <c r="H6" s="841"/>
      <c r="I6" s="841"/>
      <c r="J6" s="842"/>
      <c r="K6" s="835"/>
      <c r="L6" s="837"/>
      <c r="M6" s="837"/>
      <c r="N6" s="839"/>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12" t="s">
        <v>2311</v>
      </c>
      <c r="C10" s="813"/>
      <c r="D10" s="813"/>
      <c r="E10" s="813"/>
      <c r="F10" s="400" t="s">
        <v>2312</v>
      </c>
      <c r="G10" s="85"/>
      <c r="H10" s="368"/>
      <c r="I10" s="814" t="s">
        <v>2313</v>
      </c>
      <c r="J10" s="814"/>
      <c r="K10" s="401" t="s">
        <v>2312</v>
      </c>
      <c r="L10" s="365"/>
      <c r="M10" s="365"/>
      <c r="N10" s="36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150</v>
      </c>
      <c r="B36" s="871" t="str">
        <f>VLOOKUP(A36,EQUIPOS!A6:D154,3,FALSE)</f>
        <v>Cargador : Potencia en el volante 125 hp, Clasificación de RPM del motor 2300.</v>
      </c>
      <c r="C36" s="872"/>
      <c r="D36" s="872"/>
      <c r="E36" s="872"/>
      <c r="F36" s="872"/>
      <c r="G36" s="872"/>
      <c r="H36" s="873"/>
      <c r="I36" s="276"/>
      <c r="J36" s="277"/>
      <c r="K36" s="278">
        <f>VLOOKUP(A36,EQUIPOS!A6:D161,4,FALSE)</f>
        <v>172000</v>
      </c>
      <c r="L36" s="279"/>
      <c r="M36" s="280">
        <v>9.25</v>
      </c>
      <c r="N36" s="281">
        <f>K36/M36</f>
        <v>18594.594594594593</v>
      </c>
    </row>
    <row r="37" spans="1:14">
      <c r="A37" t="s">
        <v>180</v>
      </c>
      <c r="B37" s="871" t="str">
        <f>VLOOKUP(A37,EQUIPOS!A7:D154,3,FALSE)</f>
        <v>Compresor 120 HP, con martillo.</v>
      </c>
      <c r="C37" s="872"/>
      <c r="D37" s="872"/>
      <c r="E37" s="872"/>
      <c r="F37" s="872"/>
      <c r="G37" s="872"/>
      <c r="H37" s="873"/>
      <c r="I37" s="276"/>
      <c r="J37" s="277"/>
      <c r="K37" s="278">
        <f>VLOOKUP(A37,EQUIPOS!A7:D162,4,FALSE)</f>
        <v>109480</v>
      </c>
      <c r="L37" s="279"/>
      <c r="M37" s="280">
        <v>9.25</v>
      </c>
      <c r="N37" s="281">
        <f>K37/M37</f>
        <v>11835.675675675675</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4"/>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0.02</v>
      </c>
      <c r="M42" s="884"/>
      <c r="N42" s="111">
        <f>N76*L42</f>
        <v>55.207789412000004</v>
      </c>
    </row>
    <row r="43" spans="1:14" ht="15" thickBot="1">
      <c r="B43" s="822" t="s">
        <v>1037</v>
      </c>
      <c r="C43" s="823"/>
      <c r="D43" s="823"/>
      <c r="E43" s="823"/>
      <c r="F43" s="823"/>
      <c r="G43" s="823"/>
      <c r="H43" s="823"/>
      <c r="I43" s="823"/>
      <c r="J43" s="823"/>
      <c r="K43" s="823"/>
      <c r="L43" s="823"/>
      <c r="M43" s="824"/>
      <c r="N43" s="105">
        <f>SUM(N36:N42)</f>
        <v>30485.478059682267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9">
        <f>'900.2'!N78</f>
        <v>1060.6060606060605</v>
      </c>
      <c r="M59" s="910"/>
      <c r="N59" s="296">
        <f>K59*L59</f>
        <v>1060.6060606060605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51"/>
    </row>
    <row r="65" spans="1:15" ht="15" thickBot="1">
      <c r="B65" s="911" t="s">
        <v>1037</v>
      </c>
      <c r="C65" s="865"/>
      <c r="D65" s="865"/>
      <c r="E65" s="865"/>
      <c r="F65" s="865"/>
      <c r="G65" s="865"/>
      <c r="H65" s="865"/>
      <c r="I65" s="865"/>
      <c r="J65" s="865"/>
      <c r="K65" s="865"/>
      <c r="L65" s="865"/>
      <c r="M65" s="866"/>
      <c r="N65" s="110">
        <f>N59+N60+N61+N62+N63</f>
        <v>1060.6060606060605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N70+N71+N72+N73+N74</f>
        <v>2760.3894706000001</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34306.47359088833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6861.2947181776663</v>
      </c>
      <c r="M83" s="858"/>
      <c r="N83" s="57"/>
    </row>
    <row r="84" spans="1:14">
      <c r="B84" s="95" t="s">
        <v>1057</v>
      </c>
      <c r="C84" s="96"/>
      <c r="D84" s="96"/>
      <c r="E84" s="96"/>
      <c r="F84" s="96"/>
      <c r="G84" s="96"/>
      <c r="H84" s="96"/>
      <c r="I84" s="93"/>
      <c r="J84" s="94"/>
      <c r="K84" s="313">
        <v>0.05</v>
      </c>
      <c r="L84" s="857">
        <f>N78*K84</f>
        <v>1715.3236795444166</v>
      </c>
      <c r="M84" s="858"/>
      <c r="N84" s="57"/>
    </row>
    <row r="85" spans="1:14" ht="15" thickBot="1">
      <c r="B85" s="97" t="s">
        <v>1058</v>
      </c>
      <c r="C85" s="98"/>
      <c r="D85" s="98"/>
      <c r="E85" s="98"/>
      <c r="F85" s="98"/>
      <c r="G85" s="98"/>
      <c r="H85" s="98"/>
      <c r="I85" s="99"/>
      <c r="J85" s="100"/>
      <c r="K85" s="314">
        <v>0.05</v>
      </c>
      <c r="L85" s="859">
        <f>N78*K85</f>
        <v>1715.3236795444166</v>
      </c>
      <c r="M85" s="860"/>
      <c r="N85" s="57"/>
    </row>
    <row r="86" spans="1:14" ht="15" thickBot="1">
      <c r="B86" s="822" t="s">
        <v>1037</v>
      </c>
      <c r="C86" s="823"/>
      <c r="D86" s="823"/>
      <c r="E86" s="823"/>
      <c r="F86" s="823"/>
      <c r="G86" s="823"/>
      <c r="H86" s="823"/>
      <c r="I86" s="823"/>
      <c r="J86" s="823"/>
      <c r="K86" s="823"/>
      <c r="L86" s="823"/>
      <c r="M86" s="824"/>
      <c r="N86" s="58">
        <f>L83+L84+L85</f>
        <v>10291.9420772665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44598.415668154834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2.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180</v>
      </c>
      <c r="B36" s="871" t="str">
        <f>VLOOKUP(A36,EQUIPOS!A6:D154,3,FALSE)</f>
        <v>Compresor 120 HP, con martillo.</v>
      </c>
      <c r="C36" s="872"/>
      <c r="D36" s="872"/>
      <c r="E36" s="872"/>
      <c r="F36" s="872"/>
      <c r="G36" s="872"/>
      <c r="H36" s="873"/>
      <c r="I36" s="276"/>
      <c r="J36" s="277"/>
      <c r="K36" s="278">
        <f>VLOOKUP(A36,EQUIPOS!A6:D161,4,FALSE)</f>
        <v>109480</v>
      </c>
      <c r="L36" s="279"/>
      <c r="M36" s="280">
        <v>2.5</v>
      </c>
      <c r="N36" s="281">
        <f>K36/M36</f>
        <v>43792</v>
      </c>
    </row>
    <row r="37" span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4"/>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0.1</v>
      </c>
      <c r="M42" s="884"/>
      <c r="N42" s="111">
        <f>N76*L42</f>
        <v>1021.344104122</v>
      </c>
    </row>
    <row r="43" spans="1:14" ht="15" thickBot="1">
      <c r="B43" s="822" t="s">
        <v>1037</v>
      </c>
      <c r="C43" s="823"/>
      <c r="D43" s="823"/>
      <c r="E43" s="823"/>
      <c r="F43" s="823"/>
      <c r="G43" s="823"/>
      <c r="H43" s="823"/>
      <c r="I43" s="823"/>
      <c r="J43" s="823"/>
      <c r="K43" s="823"/>
      <c r="L43" s="823"/>
      <c r="M43" s="824"/>
      <c r="N43" s="105">
        <f>SUM(N36:N42)</f>
        <v>44813.344104121999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9">
        <f>'900.2'!N78</f>
        <v>1060.6060606060605</v>
      </c>
      <c r="M59" s="910"/>
      <c r="N59" s="296">
        <f>K59*L59</f>
        <v>1060.6060606060605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900"/>
      <c r="M64" s="901"/>
      <c r="N64" s="51"/>
    </row>
    <row r="65" spans="1:15" ht="15" thickBot="1">
      <c r="B65" s="911" t="s">
        <v>1037</v>
      </c>
      <c r="C65" s="865"/>
      <c r="D65" s="865"/>
      <c r="E65" s="865"/>
      <c r="F65" s="865"/>
      <c r="G65" s="865"/>
      <c r="H65" s="865"/>
      <c r="I65" s="865"/>
      <c r="J65" s="865"/>
      <c r="K65" s="865"/>
      <c r="L65" s="865"/>
      <c r="M65" s="866"/>
      <c r="N65" s="110">
        <f>N59+N60+N61+N62+N63</f>
        <v>1060.6060606060605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N70+N71+N72+N73+N74</f>
        <v>10213.44104122</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56087.391205948064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11217.478241189614</v>
      </c>
      <c r="M83" s="858"/>
      <c r="N83" s="57"/>
    </row>
    <row r="84" spans="1:14">
      <c r="B84" s="95" t="s">
        <v>1057</v>
      </c>
      <c r="C84" s="96"/>
      <c r="D84" s="96"/>
      <c r="E84" s="96"/>
      <c r="F84" s="96"/>
      <c r="G84" s="96"/>
      <c r="H84" s="96"/>
      <c r="I84" s="93"/>
      <c r="J84" s="94"/>
      <c r="K84" s="313">
        <v>0.05</v>
      </c>
      <c r="L84" s="857">
        <f>N78*K84</f>
        <v>2804.3695602974035</v>
      </c>
      <c r="M84" s="858"/>
      <c r="N84" s="57"/>
    </row>
    <row r="85" spans="1:14" ht="15" thickBot="1">
      <c r="B85" s="97" t="s">
        <v>1058</v>
      </c>
      <c r="C85" s="98"/>
      <c r="D85" s="98"/>
      <c r="E85" s="98"/>
      <c r="F85" s="98"/>
      <c r="G85" s="98"/>
      <c r="H85" s="98"/>
      <c r="I85" s="99"/>
      <c r="J85" s="100"/>
      <c r="K85" s="314">
        <v>0.05</v>
      </c>
      <c r="L85" s="859">
        <f>N78*K85</f>
        <v>2804.3695602974035</v>
      </c>
      <c r="M85" s="860"/>
      <c r="N85" s="57"/>
    </row>
    <row r="86" spans="1:14" ht="15" thickBot="1">
      <c r="B86" s="822" t="s">
        <v>1037</v>
      </c>
      <c r="C86" s="823"/>
      <c r="D86" s="823"/>
      <c r="E86" s="823"/>
      <c r="F86" s="823"/>
      <c r="G86" s="823"/>
      <c r="H86" s="823"/>
      <c r="I86" s="823"/>
      <c r="J86" s="823"/>
      <c r="K86" s="823"/>
      <c r="L86" s="823"/>
      <c r="M86" s="824"/>
      <c r="N86" s="58">
        <f>L83+L84+L85</f>
        <v>16826.21736178442</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72913.608567732488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150</v>
      </c>
      <c r="B36" s="871" t="str">
        <f>VLOOKUP(A36,EQUIPOS!A6:D154,3,FALSE)</f>
        <v>Cargador : Potencia en el volante 125 hp, Clasificación de RPM del motor 2300.</v>
      </c>
      <c r="C36" s="872"/>
      <c r="D36" s="872"/>
      <c r="E36" s="872"/>
      <c r="F36" s="872"/>
      <c r="G36" s="872"/>
      <c r="H36" s="873"/>
      <c r="I36" s="276"/>
      <c r="J36" s="277"/>
      <c r="K36" s="278">
        <f>VLOOKUP(A36,EQUIPOS!A6:D161,4,FALSE)</f>
        <v>172000</v>
      </c>
      <c r="L36" s="279"/>
      <c r="M36" s="280">
        <v>2.375</v>
      </c>
      <c r="N36" s="281">
        <f>K36/M36</f>
        <v>72421.052631578947</v>
      </c>
    </row>
    <row r="37" spans="1:14">
      <c r="A37" t="s">
        <v>180</v>
      </c>
      <c r="B37" s="871" t="str">
        <f>VLOOKUP(A37,EQUIPOS!A7:D154,3,FALSE)</f>
        <v>Compresor 120 HP, con martillo.</v>
      </c>
      <c r="C37" s="872"/>
      <c r="D37" s="872"/>
      <c r="E37" s="872"/>
      <c r="F37" s="872"/>
      <c r="G37" s="872"/>
      <c r="H37" s="873"/>
      <c r="I37" s="276"/>
      <c r="J37" s="277"/>
      <c r="K37" s="278">
        <f>VLOOKUP(A37,EQUIPOS!A7:D162,4,FALSE)</f>
        <v>109480</v>
      </c>
      <c r="L37" s="279"/>
      <c r="M37" s="280">
        <v>2.375</v>
      </c>
      <c r="N37" s="281">
        <f>K37/M37</f>
        <v>46096.84210526316</v>
      </c>
    </row>
    <row r="38" spans="1:14">
      <c r="A38" t="s">
        <v>195</v>
      </c>
      <c r="B38" s="871" t="str">
        <f>VLOOKUP(A38,EQUIPOS!A8:D154,3,FALSE)</f>
        <v xml:space="preserve">Equipo de oxicorte, Capacidad de corte: hasta 6´´ (152mm) </v>
      </c>
      <c r="C38" s="872"/>
      <c r="D38" s="872"/>
      <c r="E38" s="872"/>
      <c r="F38" s="872"/>
      <c r="G38" s="872"/>
      <c r="H38" s="873"/>
      <c r="I38" s="276"/>
      <c r="J38" s="277"/>
      <c r="K38" s="278">
        <f>VLOOKUP(A38,EQUIPOS!A8:D163,4,FALSE)</f>
        <v>10412.5</v>
      </c>
      <c r="L38" s="279"/>
      <c r="M38" s="280">
        <v>2.375</v>
      </c>
      <c r="N38" s="281">
        <f>K38/M38</f>
        <v>4384.2105263157891</v>
      </c>
    </row>
    <row r="39" spans="1:14">
      <c r="B39" s="871"/>
      <c r="C39" s="872"/>
      <c r="D39" s="872"/>
      <c r="E39" s="872"/>
      <c r="F39" s="872"/>
      <c r="G39" s="872"/>
      <c r="H39" s="873"/>
      <c r="I39" s="874"/>
      <c r="J39" s="875"/>
      <c r="K39" s="283"/>
      <c r="L39" s="876"/>
      <c r="M39" s="877"/>
      <c r="N39" s="284"/>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0.1</v>
      </c>
      <c r="M42" s="884"/>
      <c r="N42" s="111">
        <f>N76*L42</f>
        <v>1343.873821213158</v>
      </c>
    </row>
    <row r="43" spans="1:14" ht="15" thickBot="1">
      <c r="B43" s="822" t="s">
        <v>1037</v>
      </c>
      <c r="C43" s="823"/>
      <c r="D43" s="823"/>
      <c r="E43" s="823"/>
      <c r="F43" s="823"/>
      <c r="G43" s="823"/>
      <c r="H43" s="823"/>
      <c r="I43" s="823"/>
      <c r="J43" s="823"/>
      <c r="K43" s="823"/>
      <c r="L43" s="823"/>
      <c r="M43" s="824"/>
      <c r="N43" s="105">
        <f>SUM(N36:N42)</f>
        <v>124245.97908437105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9">
        <f>'900.2'!N78</f>
        <v>1060.6060606060605</v>
      </c>
      <c r="M59" s="910"/>
      <c r="N59" s="296">
        <f>K59*L59</f>
        <v>1060.6060606060605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51"/>
    </row>
    <row r="65" spans="1:15" ht="15" thickBot="1">
      <c r="B65" s="911" t="s">
        <v>1037</v>
      </c>
      <c r="C65" s="865"/>
      <c r="D65" s="865"/>
      <c r="E65" s="865"/>
      <c r="F65" s="865"/>
      <c r="G65" s="865"/>
      <c r="H65" s="865"/>
      <c r="I65" s="865"/>
      <c r="J65" s="865"/>
      <c r="K65" s="865"/>
      <c r="L65" s="865"/>
      <c r="M65" s="866"/>
      <c r="N65" s="110">
        <f>N59+N60+N61+N62+N63</f>
        <v>1060.6060606060605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N70+N71+N72+N73+N74</f>
        <v>13438.738212131579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138745.32335710869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27749.06467142174</v>
      </c>
      <c r="M83" s="858"/>
      <c r="N83" s="57"/>
    </row>
    <row r="84" spans="1:14">
      <c r="B84" s="95" t="s">
        <v>1057</v>
      </c>
      <c r="C84" s="96"/>
      <c r="D84" s="96"/>
      <c r="E84" s="96"/>
      <c r="F84" s="96"/>
      <c r="G84" s="96"/>
      <c r="H84" s="96"/>
      <c r="I84" s="93"/>
      <c r="J84" s="94"/>
      <c r="K84" s="313">
        <v>0.05</v>
      </c>
      <c r="L84" s="857">
        <f>N78*K84</f>
        <v>6937.266167855435</v>
      </c>
      <c r="M84" s="858"/>
      <c r="N84" s="57"/>
    </row>
    <row r="85" spans="1:14" ht="15" thickBot="1">
      <c r="B85" s="97" t="s">
        <v>1058</v>
      </c>
      <c r="C85" s="98"/>
      <c r="D85" s="98"/>
      <c r="E85" s="98"/>
      <c r="F85" s="98"/>
      <c r="G85" s="98"/>
      <c r="H85" s="98"/>
      <c r="I85" s="99"/>
      <c r="J85" s="100"/>
      <c r="K85" s="314">
        <v>0.05</v>
      </c>
      <c r="L85" s="859">
        <f>N78*K85</f>
        <v>6937.266167855435</v>
      </c>
      <c r="M85" s="860"/>
      <c r="N85" s="57"/>
    </row>
    <row r="86" spans="1:14" ht="15" thickBot="1">
      <c r="B86" s="822" t="s">
        <v>1037</v>
      </c>
      <c r="C86" s="823"/>
      <c r="D86" s="823"/>
      <c r="E86" s="823"/>
      <c r="F86" s="823"/>
      <c r="G86" s="823"/>
      <c r="H86" s="823"/>
      <c r="I86" s="823"/>
      <c r="J86" s="823"/>
      <c r="K86" s="823"/>
      <c r="L86" s="823"/>
      <c r="M86" s="824"/>
      <c r="N86" s="58">
        <f>L83+L84+L85</f>
        <v>41623.597007132608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180368.92036424129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312</v>
      </c>
      <c r="B36" s="871" t="str">
        <f>VLOOKUP(A36,EQUIPOS!A6:D154,3,FALSE)</f>
        <v>Retroexcavadora sobre oruga, potencia 138 HP, balde de 1,5 m3.</v>
      </c>
      <c r="C36" s="872"/>
      <c r="D36" s="872"/>
      <c r="E36" s="872"/>
      <c r="F36" s="872"/>
      <c r="G36" s="872"/>
      <c r="H36" s="873"/>
      <c r="I36" s="276"/>
      <c r="J36" s="277"/>
      <c r="K36" s="278">
        <f>VLOOKUP(A36,EQUIPOS!A6:D161,4,FALSE)</f>
        <v>215909.59</v>
      </c>
      <c r="L36" s="279"/>
      <c r="M36" s="280">
        <v>2.5</v>
      </c>
      <c r="N36" s="281">
        <f>K36/M36</f>
        <v>86363.835999999996</v>
      </c>
    </row>
    <row r="37" spans="1:14">
      <c r="A37" t="s">
        <v>180</v>
      </c>
      <c r="B37" s="871" t="str">
        <f>VLOOKUP(A37,EQUIPOS!A7:D154,3,FALSE)</f>
        <v>Compresor 120 HP, con martillo.</v>
      </c>
      <c r="C37" s="872"/>
      <c r="D37" s="872"/>
      <c r="E37" s="872"/>
      <c r="F37" s="872"/>
      <c r="G37" s="872"/>
      <c r="H37" s="873"/>
      <c r="I37" s="276"/>
      <c r="J37" s="277"/>
      <c r="K37" s="278">
        <f>VLOOKUP(A37,EQUIPOS!A7:D162,4,FALSE)</f>
        <v>109480</v>
      </c>
      <c r="L37" s="279"/>
      <c r="M37" s="280">
        <v>2.5</v>
      </c>
      <c r="N37" s="281">
        <f>K37/M37</f>
        <v>43792</v>
      </c>
    </row>
    <row r="38" spans="1:14">
      <c r="A38" t="s">
        <v>195</v>
      </c>
      <c r="B38" s="871" t="str">
        <f>VLOOKUP(A38,EQUIPOS!A8:D154,3,FALSE)</f>
        <v xml:space="preserve">Equipo de oxicorte, Capacidad de corte: hasta 6´´ (152mm) </v>
      </c>
      <c r="C38" s="872"/>
      <c r="D38" s="872"/>
      <c r="E38" s="872"/>
      <c r="F38" s="872"/>
      <c r="G38" s="872"/>
      <c r="H38" s="873"/>
      <c r="I38" s="276"/>
      <c r="J38" s="277"/>
      <c r="K38" s="278">
        <f>VLOOKUP(A38,EQUIPOS!A8:D163,4,FALSE)</f>
        <v>10412.5</v>
      </c>
      <c r="L38" s="279"/>
      <c r="M38" s="280">
        <v>2.5</v>
      </c>
      <c r="N38" s="281">
        <f>K38/M38</f>
        <v>4165</v>
      </c>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0.02</v>
      </c>
      <c r="M42" s="884"/>
      <c r="N42" s="111">
        <f>N76*L42</f>
        <v>255.33602603049999</v>
      </c>
    </row>
    <row r="43" spans="1:14" ht="15" thickBot="1">
      <c r="B43" s="822" t="s">
        <v>1037</v>
      </c>
      <c r="C43" s="823"/>
      <c r="D43" s="823"/>
      <c r="E43" s="823"/>
      <c r="F43" s="823"/>
      <c r="G43" s="823"/>
      <c r="H43" s="823"/>
      <c r="I43" s="823"/>
      <c r="J43" s="823"/>
      <c r="K43" s="823"/>
      <c r="L43" s="823"/>
      <c r="M43" s="824"/>
      <c r="N43" s="105">
        <f>SUM(N36:N42)</f>
        <v>134576.17202603052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9">
        <f>'900.2'!N78</f>
        <v>1060.6060606060605</v>
      </c>
      <c r="M59" s="910"/>
      <c r="N59" s="296">
        <f>K59*L59</f>
        <v>1060.6060606060605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51"/>
    </row>
    <row r="65" spans="1:15" ht="15" thickBot="1">
      <c r="B65" s="911" t="s">
        <v>1037</v>
      </c>
      <c r="C65" s="865"/>
      <c r="D65" s="865"/>
      <c r="E65" s="865"/>
      <c r="F65" s="865"/>
      <c r="G65" s="865"/>
      <c r="H65" s="865"/>
      <c r="I65" s="865"/>
      <c r="J65" s="865"/>
      <c r="K65" s="865"/>
      <c r="L65" s="865"/>
      <c r="M65" s="866"/>
      <c r="N65" s="110">
        <f>N59+N60+N61+N62+N63</f>
        <v>1060.6060606060605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911" t="s">
        <v>1037</v>
      </c>
      <c r="C76" s="865"/>
      <c r="D76" s="865"/>
      <c r="E76" s="865"/>
      <c r="F76" s="865"/>
      <c r="G76" s="865"/>
      <c r="H76" s="865"/>
      <c r="I76" s="865"/>
      <c r="J76" s="865"/>
      <c r="K76" s="865"/>
      <c r="L76" s="865"/>
      <c r="M76" s="866"/>
      <c r="N76" s="469">
        <f>SUM(N70:N75)</f>
        <v>12766.801301525</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148403.57938816157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29680.715877632316</v>
      </c>
      <c r="M83" s="858"/>
      <c r="N83" s="57"/>
    </row>
    <row r="84" spans="1:14">
      <c r="B84" s="95" t="s">
        <v>1057</v>
      </c>
      <c r="C84" s="96"/>
      <c r="D84" s="96"/>
      <c r="E84" s="96"/>
      <c r="F84" s="96"/>
      <c r="G84" s="96"/>
      <c r="H84" s="96"/>
      <c r="I84" s="93"/>
      <c r="J84" s="94"/>
      <c r="K84" s="313">
        <v>0.05</v>
      </c>
      <c r="L84" s="857">
        <f>N78*K84</f>
        <v>7420.178969408079</v>
      </c>
      <c r="M84" s="858"/>
      <c r="N84" s="57"/>
    </row>
    <row r="85" spans="1:14" ht="15" thickBot="1">
      <c r="B85" s="97" t="s">
        <v>1058</v>
      </c>
      <c r="C85" s="98"/>
      <c r="D85" s="98"/>
      <c r="E85" s="98"/>
      <c r="F85" s="98"/>
      <c r="G85" s="98"/>
      <c r="H85" s="98"/>
      <c r="I85" s="99"/>
      <c r="J85" s="100"/>
      <c r="K85" s="314">
        <v>0.05</v>
      </c>
      <c r="L85" s="859">
        <f>N78*K85</f>
        <v>7420.178969408079</v>
      </c>
      <c r="M85" s="860"/>
      <c r="N85" s="57"/>
    </row>
    <row r="86" spans="1:14" ht="15" thickBot="1">
      <c r="B86" s="822" t="s">
        <v>1037</v>
      </c>
      <c r="C86" s="823"/>
      <c r="D86" s="823"/>
      <c r="E86" s="823"/>
      <c r="F86" s="823"/>
      <c r="G86" s="823"/>
      <c r="H86" s="823"/>
      <c r="I86" s="823"/>
      <c r="J86" s="823"/>
      <c r="K86" s="823"/>
      <c r="L86" s="823"/>
      <c r="M86" s="824"/>
      <c r="N86" s="58">
        <f>L83+L84+L85</f>
        <v>44521.073816448472</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192924.65320461005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312</v>
      </c>
      <c r="B36" s="871" t="str">
        <f>VLOOKUP(A36,EQUIPOS!A6:D154,3,FALSE)</f>
        <v>Retroexcavadora sobre oruga, potencia 138 HP, balde de 1,5 m3.</v>
      </c>
      <c r="C36" s="872"/>
      <c r="D36" s="872"/>
      <c r="E36" s="872"/>
      <c r="F36" s="872"/>
      <c r="G36" s="872"/>
      <c r="H36" s="873"/>
      <c r="I36" s="276"/>
      <c r="J36" s="277"/>
      <c r="K36" s="278">
        <f>VLOOKUP(A36,EQUIPOS!A6:D161,4,FALSE)</f>
        <v>215909.59</v>
      </c>
      <c r="L36" s="279"/>
      <c r="M36" s="280">
        <v>2.5</v>
      </c>
      <c r="N36" s="281">
        <f>K36/M36</f>
        <v>86363.835999999996</v>
      </c>
    </row>
    <row r="37" spans="1:14">
      <c r="A37" t="s">
        <v>180</v>
      </c>
      <c r="B37" s="871" t="str">
        <f>VLOOKUP(A37,EQUIPOS!A7:D154,3,FALSE)</f>
        <v>Compresor 120 HP, con martillo.</v>
      </c>
      <c r="C37" s="872"/>
      <c r="D37" s="872"/>
      <c r="E37" s="872"/>
      <c r="F37" s="872"/>
      <c r="G37" s="872"/>
      <c r="H37" s="873"/>
      <c r="I37" s="276"/>
      <c r="J37" s="277"/>
      <c r="K37" s="278">
        <f>VLOOKUP(A37,EQUIPOS!A7:D162,4,FALSE)</f>
        <v>109480</v>
      </c>
      <c r="L37" s="279"/>
      <c r="M37" s="280">
        <v>2.5</v>
      </c>
      <c r="N37" s="281">
        <f>K37/M37</f>
        <v>43792</v>
      </c>
    </row>
    <row r="38" spans="1:14">
      <c r="A38" t="s">
        <v>195</v>
      </c>
      <c r="B38" s="871" t="str">
        <f>VLOOKUP(A38,EQUIPOS!A8:D154,3,FALSE)</f>
        <v xml:space="preserve">Equipo de oxicorte, Capacidad de corte: hasta 6´´ (152mm) </v>
      </c>
      <c r="C38" s="872"/>
      <c r="D38" s="872"/>
      <c r="E38" s="872"/>
      <c r="F38" s="872"/>
      <c r="G38" s="872"/>
      <c r="H38" s="873"/>
      <c r="I38" s="276"/>
      <c r="J38" s="277"/>
      <c r="K38" s="278">
        <f>VLOOKUP(A38,EQUIPOS!A8:D163,4,FALSE)</f>
        <v>10412.5</v>
      </c>
      <c r="L38" s="279"/>
      <c r="M38" s="280">
        <v>2.5</v>
      </c>
      <c r="N38" s="281">
        <f>K38/M38</f>
        <v>4165</v>
      </c>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0.02</v>
      </c>
      <c r="M42" s="884"/>
      <c r="N42" s="111">
        <f>N76*L42</f>
        <v>204.2688208244</v>
      </c>
    </row>
    <row r="43" spans="1:14" ht="15" thickBot="1">
      <c r="B43" s="822" t="s">
        <v>1037</v>
      </c>
      <c r="C43" s="823"/>
      <c r="D43" s="823"/>
      <c r="E43" s="823"/>
      <c r="F43" s="823"/>
      <c r="G43" s="823"/>
      <c r="H43" s="823"/>
      <c r="I43" s="823"/>
      <c r="J43" s="823"/>
      <c r="K43" s="823"/>
      <c r="L43" s="823"/>
      <c r="M43" s="824"/>
      <c r="N43" s="105">
        <f>SUM(N36:N42)</f>
        <v>134525.1048208244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909">
        <f>'900.2'!N78</f>
        <v>1060.6060606060605</v>
      </c>
      <c r="M59" s="910"/>
      <c r="N59" s="296">
        <f>K59*L59</f>
        <v>1484.8484848484845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51"/>
    </row>
    <row r="65" spans="1:15" ht="15" thickBot="1">
      <c r="B65" s="911" t="s">
        <v>1037</v>
      </c>
      <c r="C65" s="865"/>
      <c r="D65" s="865"/>
      <c r="E65" s="865"/>
      <c r="F65" s="865"/>
      <c r="G65" s="865"/>
      <c r="H65" s="865"/>
      <c r="I65" s="865"/>
      <c r="J65" s="865"/>
      <c r="K65" s="865"/>
      <c r="L65" s="865"/>
      <c r="M65" s="866"/>
      <c r="N65" s="110">
        <f>N59+N60+N61+N62+N63</f>
        <v>1484.8484848484845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10213.44104122</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146223.39434689289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29244.678869378578</v>
      </c>
      <c r="M83" s="858"/>
      <c r="N83" s="57"/>
    </row>
    <row r="84" spans="1:14">
      <c r="B84" s="95" t="s">
        <v>1057</v>
      </c>
      <c r="C84" s="96"/>
      <c r="D84" s="96"/>
      <c r="E84" s="96"/>
      <c r="F84" s="96"/>
      <c r="G84" s="96"/>
      <c r="H84" s="96"/>
      <c r="I84" s="93"/>
      <c r="J84" s="94"/>
      <c r="K84" s="313">
        <v>0.05</v>
      </c>
      <c r="L84" s="857">
        <f>N78*K84</f>
        <v>7311.1697173446446</v>
      </c>
      <c r="M84" s="858"/>
      <c r="N84" s="57"/>
    </row>
    <row r="85" spans="1:14" ht="15" thickBot="1">
      <c r="B85" s="97" t="s">
        <v>1058</v>
      </c>
      <c r="C85" s="98"/>
      <c r="D85" s="98"/>
      <c r="E85" s="98"/>
      <c r="F85" s="98"/>
      <c r="G85" s="98"/>
      <c r="H85" s="98"/>
      <c r="I85" s="99"/>
      <c r="J85" s="100"/>
      <c r="K85" s="314">
        <v>0.05</v>
      </c>
      <c r="L85" s="859">
        <f>N78*K85</f>
        <v>7311.1697173446446</v>
      </c>
      <c r="M85" s="860"/>
      <c r="N85" s="57"/>
    </row>
    <row r="86" spans="1:14" ht="15" thickBot="1">
      <c r="B86" s="822" t="s">
        <v>1037</v>
      </c>
      <c r="C86" s="823"/>
      <c r="D86" s="823"/>
      <c r="E86" s="823"/>
      <c r="F86" s="823"/>
      <c r="G86" s="823"/>
      <c r="H86" s="823"/>
      <c r="I86" s="823"/>
      <c r="J86" s="823"/>
      <c r="K86" s="823"/>
      <c r="L86" s="823"/>
      <c r="M86" s="824"/>
      <c r="N86" s="58">
        <f>L83+L84+L85</f>
        <v>43867.018304067868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190090.41265096076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150</v>
      </c>
      <c r="B36" s="871" t="str">
        <f>VLOOKUP(A36,EQUIPOS!A6:D154,3,FALSE)</f>
        <v>Cargador : Potencia en el volante 125 hp, Clasificación de RPM del motor 2300.</v>
      </c>
      <c r="C36" s="872"/>
      <c r="D36" s="872"/>
      <c r="E36" s="872"/>
      <c r="F36" s="872"/>
      <c r="G36" s="872"/>
      <c r="H36" s="873"/>
      <c r="I36" s="276"/>
      <c r="J36" s="277"/>
      <c r="K36" s="278">
        <f>VLOOKUP(A36,EQUIPOS!A6:D161,4,FALSE)</f>
        <v>172000</v>
      </c>
      <c r="L36" s="279"/>
      <c r="M36" s="280">
        <v>22</v>
      </c>
      <c r="N36" s="281">
        <f>K36/M36</f>
        <v>7818.181818181818</v>
      </c>
    </row>
    <row r="37" spans="1:14">
      <c r="A37" t="s">
        <v>180</v>
      </c>
      <c r="B37" s="871" t="str">
        <f>VLOOKUP(A37,EQUIPOS!A7:D154,3,FALSE)</f>
        <v>Compresor 120 HP, con martillo.</v>
      </c>
      <c r="C37" s="872"/>
      <c r="D37" s="872"/>
      <c r="E37" s="872"/>
      <c r="F37" s="872"/>
      <c r="G37" s="872"/>
      <c r="H37" s="873"/>
      <c r="I37" s="276"/>
      <c r="J37" s="277"/>
      <c r="K37" s="278">
        <f>VLOOKUP(A37,EQUIPOS!A7:D162,4,FALSE)</f>
        <v>109480</v>
      </c>
      <c r="L37" s="279"/>
      <c r="M37" s="280">
        <v>22</v>
      </c>
      <c r="N37" s="281">
        <f>K37/M37</f>
        <v>4976.363636363636</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0.02</v>
      </c>
      <c r="M42" s="884"/>
      <c r="N42" s="111">
        <f>N76*L42</f>
        <v>23.212366002772729</v>
      </c>
    </row>
    <row r="43" spans="1:14" ht="15" thickBot="1">
      <c r="B43" s="822" t="s">
        <v>1037</v>
      </c>
      <c r="C43" s="823"/>
      <c r="D43" s="823"/>
      <c r="E43" s="823"/>
      <c r="F43" s="823"/>
      <c r="G43" s="823"/>
      <c r="H43" s="823"/>
      <c r="I43" s="823"/>
      <c r="J43" s="823"/>
      <c r="K43" s="823"/>
      <c r="L43" s="823"/>
      <c r="M43" s="824"/>
      <c r="N43" s="105">
        <f>SUM(N36:N42)</f>
        <v>12817.757820548226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909">
        <f>'900.2'!N78</f>
        <v>1060.6060606060605</v>
      </c>
      <c r="M59" s="910"/>
      <c r="N59" s="296">
        <f>K59*L59</f>
        <v>445.45454545454538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51"/>
    </row>
    <row r="65" spans="1:15" ht="15" thickBot="1">
      <c r="B65" s="911" t="s">
        <v>1037</v>
      </c>
      <c r="C65" s="865"/>
      <c r="D65" s="865"/>
      <c r="E65" s="865"/>
      <c r="F65" s="865"/>
      <c r="G65" s="865"/>
      <c r="H65" s="865"/>
      <c r="I65" s="865"/>
      <c r="J65" s="865"/>
      <c r="K65" s="865"/>
      <c r="L65" s="865"/>
      <c r="M65" s="866"/>
      <c r="N65" s="110">
        <f>N59+N60+N61+N62+N63</f>
        <v>445.45454545454538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1160.6183001386364</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14423.830666141408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2884.7661332282819</v>
      </c>
      <c r="M83" s="858"/>
      <c r="N83" s="57"/>
    </row>
    <row r="84" spans="1:14">
      <c r="B84" s="95" t="s">
        <v>1057</v>
      </c>
      <c r="C84" s="96"/>
      <c r="D84" s="96"/>
      <c r="E84" s="96"/>
      <c r="F84" s="96"/>
      <c r="G84" s="96"/>
      <c r="H84" s="96"/>
      <c r="I84" s="93"/>
      <c r="J84" s="94"/>
      <c r="K84" s="313">
        <v>0.05</v>
      </c>
      <c r="L84" s="857">
        <f>N78*K84</f>
        <v>721.19153330707047</v>
      </c>
      <c r="M84" s="858"/>
      <c r="N84" s="57"/>
    </row>
    <row r="85" spans="1:14" ht="15" thickBot="1">
      <c r="B85" s="97" t="s">
        <v>1058</v>
      </c>
      <c r="C85" s="98"/>
      <c r="D85" s="98"/>
      <c r="E85" s="98"/>
      <c r="F85" s="98"/>
      <c r="G85" s="98"/>
      <c r="H85" s="98"/>
      <c r="I85" s="99"/>
      <c r="J85" s="100"/>
      <c r="K85" s="314">
        <v>0.05</v>
      </c>
      <c r="L85" s="859">
        <f>N78*K85</f>
        <v>721.19153330707047</v>
      </c>
      <c r="M85" s="860"/>
      <c r="N85" s="57"/>
    </row>
    <row r="86" spans="1:14" ht="15" thickBot="1">
      <c r="B86" s="822" t="s">
        <v>1037</v>
      </c>
      <c r="C86" s="823"/>
      <c r="D86" s="823"/>
      <c r="E86" s="823"/>
      <c r="F86" s="823"/>
      <c r="G86" s="823"/>
      <c r="H86" s="823"/>
      <c r="I86" s="823"/>
      <c r="J86" s="823"/>
      <c r="K86" s="823"/>
      <c r="L86" s="823"/>
      <c r="M86" s="824"/>
      <c r="N86" s="58">
        <f>L83+L84+L85</f>
        <v>4327.1491998424226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18750.979865983831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150</v>
      </c>
      <c r="B36" s="871" t="str">
        <f>VLOOKUP(A36,EQUIPOS!A6:D154,3,FALSE)</f>
        <v>Cargador : Potencia en el volante 125 hp, Clasificación de RPM del motor 2300.</v>
      </c>
      <c r="C36" s="872"/>
      <c r="D36" s="872"/>
      <c r="E36" s="872"/>
      <c r="F36" s="872"/>
      <c r="G36" s="872"/>
      <c r="H36" s="873"/>
      <c r="I36" s="276"/>
      <c r="J36" s="277"/>
      <c r="K36" s="278">
        <f>VLOOKUP(A36,EQUIPOS!A6:D161,4,FALSE)</f>
        <v>172000</v>
      </c>
      <c r="L36" s="279"/>
      <c r="M36" s="280">
        <v>22</v>
      </c>
      <c r="N36" s="281">
        <f>K36/M36</f>
        <v>7818.181818181818</v>
      </c>
    </row>
    <row r="37" spans="1:14">
      <c r="A37" t="s">
        <v>180</v>
      </c>
      <c r="B37" s="871" t="str">
        <f>VLOOKUP(A37,EQUIPOS!A7:D154,3,FALSE)</f>
        <v>Compresor 120 HP, con martillo.</v>
      </c>
      <c r="C37" s="872"/>
      <c r="D37" s="872"/>
      <c r="E37" s="872"/>
      <c r="F37" s="872"/>
      <c r="G37" s="872"/>
      <c r="H37" s="873"/>
      <c r="I37" s="276"/>
      <c r="J37" s="277"/>
      <c r="K37" s="278">
        <f>VLOOKUP(A37,EQUIPOS!A7:D162,4,FALSE)</f>
        <v>109480</v>
      </c>
      <c r="L37" s="279"/>
      <c r="M37" s="280">
        <v>22</v>
      </c>
      <c r="N37" s="281">
        <f>K37/M37</f>
        <v>4976.363636363636</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0.02</v>
      </c>
      <c r="M42" s="884"/>
      <c r="N42" s="111">
        <f>N76*L42</f>
        <v>23.212366002772729</v>
      </c>
    </row>
    <row r="43" spans="1:14" ht="15" thickBot="1">
      <c r="B43" s="822" t="s">
        <v>1037</v>
      </c>
      <c r="C43" s="823"/>
      <c r="D43" s="823"/>
      <c r="E43" s="823"/>
      <c r="F43" s="823"/>
      <c r="G43" s="823"/>
      <c r="H43" s="823"/>
      <c r="I43" s="823"/>
      <c r="J43" s="823"/>
      <c r="K43" s="823"/>
      <c r="L43" s="823"/>
      <c r="M43" s="824"/>
      <c r="N43" s="105">
        <f>SUM(N36:N42)</f>
        <v>12817.757820548226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909">
        <f>'900.2'!N78</f>
        <v>1060.6060606060605</v>
      </c>
      <c r="M59" s="910"/>
      <c r="N59" s="296">
        <f>K59*L59</f>
        <v>222.72727272727269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51"/>
    </row>
    <row r="65" spans="1:15" ht="15" thickBot="1">
      <c r="B65" s="911" t="s">
        <v>1037</v>
      </c>
      <c r="C65" s="865"/>
      <c r="D65" s="865"/>
      <c r="E65" s="865"/>
      <c r="F65" s="865"/>
      <c r="G65" s="865"/>
      <c r="H65" s="865"/>
      <c r="I65" s="865"/>
      <c r="J65" s="865"/>
      <c r="K65" s="865"/>
      <c r="L65" s="865"/>
      <c r="M65" s="866"/>
      <c r="N65" s="110">
        <f>N59+N60+N61+N62+N63</f>
        <v>222.72727272727269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1160.6183001386364</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14201.103393414134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2840.2206786828269</v>
      </c>
      <c r="M83" s="858"/>
      <c r="N83" s="57"/>
    </row>
    <row r="84" spans="1:14">
      <c r="B84" s="95" t="s">
        <v>1057</v>
      </c>
      <c r="C84" s="96"/>
      <c r="D84" s="96"/>
      <c r="E84" s="96"/>
      <c r="F84" s="96"/>
      <c r="G84" s="96"/>
      <c r="H84" s="96"/>
      <c r="I84" s="93"/>
      <c r="J84" s="94"/>
      <c r="K84" s="313">
        <v>0.05</v>
      </c>
      <c r="L84" s="857">
        <f>N78*K84</f>
        <v>710.05516967070673</v>
      </c>
      <c r="M84" s="858"/>
      <c r="N84" s="57"/>
    </row>
    <row r="85" spans="1:14" ht="15" thickBot="1">
      <c r="B85" s="97" t="s">
        <v>1058</v>
      </c>
      <c r="C85" s="98"/>
      <c r="D85" s="98"/>
      <c r="E85" s="98"/>
      <c r="F85" s="98"/>
      <c r="G85" s="98"/>
      <c r="H85" s="98"/>
      <c r="I85" s="99"/>
      <c r="J85" s="100"/>
      <c r="K85" s="314">
        <v>0.05</v>
      </c>
      <c r="L85" s="859">
        <f>N78*K85</f>
        <v>710.05516967070673</v>
      </c>
      <c r="M85" s="860"/>
      <c r="N85" s="57"/>
    </row>
    <row r="86" spans="1:14" ht="15" thickBot="1">
      <c r="B86" s="822" t="s">
        <v>1037</v>
      </c>
      <c r="C86" s="823"/>
      <c r="D86" s="823"/>
      <c r="E86" s="823"/>
      <c r="F86" s="823"/>
      <c r="G86" s="823"/>
      <c r="H86" s="823"/>
      <c r="I86" s="823"/>
      <c r="J86" s="823"/>
      <c r="K86" s="823"/>
      <c r="L86" s="823"/>
      <c r="M86" s="824"/>
      <c r="N86" s="58">
        <f>L83+L84+L85</f>
        <v>4260.3310180242406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18461.434411438375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180</v>
      </c>
      <c r="B36" s="871" t="str">
        <f>VLOOKUP(A36,EQUIPOS!A6:D154,3,FALSE)</f>
        <v>Compresor 120 HP, con martillo.</v>
      </c>
      <c r="C36" s="872"/>
      <c r="D36" s="872"/>
      <c r="E36" s="872"/>
      <c r="F36" s="872"/>
      <c r="G36" s="872"/>
      <c r="H36" s="873"/>
      <c r="I36" s="276"/>
      <c r="J36" s="277"/>
      <c r="K36" s="278">
        <f>VLOOKUP(A36,EQUIPOS!A6:D161,4,FALSE)</f>
        <v>109480</v>
      </c>
      <c r="L36" s="279"/>
      <c r="M36" s="280">
        <v>20</v>
      </c>
      <c r="N36" s="281">
        <f>K36/M36</f>
        <v>5474</v>
      </c>
    </row>
    <row r="37" span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0.1</v>
      </c>
      <c r="M42" s="884"/>
      <c r="N42" s="111">
        <f>N76*L42</f>
        <v>63.834006507624999</v>
      </c>
    </row>
    <row r="43" spans="1:14" ht="15" thickBot="1">
      <c r="B43" s="822" t="s">
        <v>1037</v>
      </c>
      <c r="C43" s="823"/>
      <c r="D43" s="823"/>
      <c r="E43" s="823"/>
      <c r="F43" s="823"/>
      <c r="G43" s="823"/>
      <c r="H43" s="823"/>
      <c r="I43" s="823"/>
      <c r="J43" s="823"/>
      <c r="K43" s="823"/>
      <c r="L43" s="823"/>
      <c r="M43" s="824"/>
      <c r="N43" s="105">
        <f>SUM(N36:N42)</f>
        <v>5537.8340065076254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909">
        <f>'900.2'!N78</f>
        <v>1060.6060606060605</v>
      </c>
      <c r="M59" s="910"/>
      <c r="N59" s="296">
        <f>K59*L59</f>
        <v>84.848484848484844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84.848484848484844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638.34006507624997</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6261.02255643236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1252.2045112864721</v>
      </c>
      <c r="M83" s="858"/>
      <c r="N83" s="57"/>
    </row>
    <row r="84" spans="1:14">
      <c r="B84" s="95" t="s">
        <v>1057</v>
      </c>
      <c r="C84" s="96"/>
      <c r="D84" s="96"/>
      <c r="E84" s="96"/>
      <c r="F84" s="96"/>
      <c r="G84" s="96"/>
      <c r="H84" s="96"/>
      <c r="I84" s="93"/>
      <c r="J84" s="94"/>
      <c r="K84" s="313">
        <v>0.05</v>
      </c>
      <c r="L84" s="857">
        <f>N78*K84</f>
        <v>313.05112782161802</v>
      </c>
      <c r="M84" s="858"/>
      <c r="N84" s="57"/>
    </row>
    <row r="85" spans="1:14" ht="15" thickBot="1">
      <c r="B85" s="97" t="s">
        <v>1058</v>
      </c>
      <c r="C85" s="98"/>
      <c r="D85" s="98"/>
      <c r="E85" s="98"/>
      <c r="F85" s="98"/>
      <c r="G85" s="98"/>
      <c r="H85" s="98"/>
      <c r="I85" s="99"/>
      <c r="J85" s="100"/>
      <c r="K85" s="314">
        <v>0.05</v>
      </c>
      <c r="L85" s="859">
        <f>N78*K85</f>
        <v>313.05112782161802</v>
      </c>
      <c r="M85" s="860"/>
      <c r="N85" s="57"/>
    </row>
    <row r="86" spans="1:14" ht="15" thickBot="1">
      <c r="B86" s="822" t="s">
        <v>1037</v>
      </c>
      <c r="C86" s="823"/>
      <c r="D86" s="823"/>
      <c r="E86" s="823"/>
      <c r="F86" s="823"/>
      <c r="G86" s="823"/>
      <c r="H86" s="823"/>
      <c r="I86" s="823"/>
      <c r="J86" s="823"/>
      <c r="K86" s="823"/>
      <c r="L86" s="823"/>
      <c r="M86" s="824"/>
      <c r="N86" s="58">
        <f>L83+L84+L85</f>
        <v>1878.3067669297084</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8139.329323362068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195</v>
      </c>
      <c r="B36" s="871" t="str">
        <f>VLOOKUP(A36,EQUIPOS!A6:D154,3,FALSE)</f>
        <v xml:space="preserve">Equipo de oxicorte, Capacidad de corte: hasta 6´´ (152mm) </v>
      </c>
      <c r="C36" s="872"/>
      <c r="D36" s="872"/>
      <c r="E36" s="872"/>
      <c r="F36" s="872"/>
      <c r="G36" s="872"/>
      <c r="H36" s="873"/>
      <c r="I36" s="276"/>
      <c r="J36" s="277"/>
      <c r="K36" s="278">
        <f>VLOOKUP(A36,EQUIPOS!A6:D161,4,FALSE)</f>
        <v>10412.5</v>
      </c>
      <c r="L36" s="279"/>
      <c r="M36" s="280">
        <v>321</v>
      </c>
      <c r="N36" s="281">
        <f>K36/M36</f>
        <v>32.437694704049846</v>
      </c>
    </row>
    <row r="37" spans="1:14">
      <c r="A37" t="s">
        <v>248</v>
      </c>
      <c r="B37" s="871" t="str">
        <f>VLOOKUP(A37,EQUIPOS!A7:D154,3,FALSE)</f>
        <v>Grúa telescópica de 50 Ton.</v>
      </c>
      <c r="C37" s="872"/>
      <c r="D37" s="872"/>
      <c r="E37" s="872"/>
      <c r="F37" s="872"/>
      <c r="G37" s="872"/>
      <c r="H37" s="873"/>
      <c r="I37" s="276"/>
      <c r="J37" s="277"/>
      <c r="K37" s="278">
        <f>VLOOKUP(A37,EQUIPOS!A7:D162,4,FALSE)</f>
        <v>310500</v>
      </c>
      <c r="L37" s="279"/>
      <c r="M37" s="280">
        <v>321</v>
      </c>
      <c r="N37" s="281">
        <f>K37/M37</f>
        <v>967.28971962616822</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0.1</v>
      </c>
      <c r="M42" s="884"/>
      <c r="N42" s="111">
        <f>N76*L42</f>
        <v>15.908786668566979</v>
      </c>
    </row>
    <row r="43" spans="1:14" ht="15" thickBot="1">
      <c r="B43" s="822" t="s">
        <v>1037</v>
      </c>
      <c r="C43" s="823"/>
      <c r="D43" s="823"/>
      <c r="E43" s="823"/>
      <c r="F43" s="823"/>
      <c r="G43" s="823"/>
      <c r="H43" s="823"/>
      <c r="I43" s="823"/>
      <c r="J43" s="823"/>
      <c r="K43" s="823"/>
      <c r="L43" s="823"/>
      <c r="M43" s="824"/>
      <c r="N43" s="105">
        <f>SUM(N36:N42)</f>
        <v>1015.6362009987851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909">
        <f>VLOOKUP(A59,TRANSPORTE!A5:D120,4,FALSE)</f>
        <v>70</v>
      </c>
      <c r="M59" s="910"/>
      <c r="N59" s="296">
        <f>K59*L59</f>
        <v>70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70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159.08786668566978</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1244.7240676844549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248.94481353689099</v>
      </c>
      <c r="M83" s="858"/>
      <c r="N83" s="57"/>
    </row>
    <row r="84" spans="1:14">
      <c r="B84" s="95" t="s">
        <v>1057</v>
      </c>
      <c r="C84" s="96"/>
      <c r="D84" s="96"/>
      <c r="E84" s="96"/>
      <c r="F84" s="96"/>
      <c r="G84" s="96"/>
      <c r="H84" s="96"/>
      <c r="I84" s="93"/>
      <c r="J84" s="94"/>
      <c r="K84" s="313">
        <v>0.05</v>
      </c>
      <c r="L84" s="857">
        <f>N78*K84</f>
        <v>62.236203384222748</v>
      </c>
      <c r="M84" s="858"/>
      <c r="N84" s="57"/>
    </row>
    <row r="85" spans="1:14" ht="15" thickBot="1">
      <c r="B85" s="97" t="s">
        <v>1058</v>
      </c>
      <c r="C85" s="98"/>
      <c r="D85" s="98"/>
      <c r="E85" s="98"/>
      <c r="F85" s="98"/>
      <c r="G85" s="98"/>
      <c r="H85" s="98"/>
      <c r="I85" s="99"/>
      <c r="J85" s="100"/>
      <c r="K85" s="314">
        <v>0.05</v>
      </c>
      <c r="L85" s="859">
        <f>N78*K85</f>
        <v>62.236203384222748</v>
      </c>
      <c r="M85" s="860"/>
      <c r="N85" s="57"/>
    </row>
    <row r="86" spans="1:14" ht="15" thickBot="1">
      <c r="B86" s="822" t="s">
        <v>1037</v>
      </c>
      <c r="C86" s="823"/>
      <c r="D86" s="823"/>
      <c r="E86" s="823"/>
      <c r="F86" s="823"/>
      <c r="G86" s="823"/>
      <c r="H86" s="823"/>
      <c r="I86" s="823"/>
      <c r="J86" s="823"/>
      <c r="K86" s="823"/>
      <c r="L86" s="823"/>
      <c r="M86" s="824"/>
      <c r="N86" s="58">
        <f>L83+L84+L85</f>
        <v>373.41722030533646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1618.1412879897914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273</v>
      </c>
      <c r="B36" s="871" t="str">
        <f>VLOOKUP(A36,EQUIPOS!A6:D154,3,FALSE)</f>
        <v>Motosierra, 93.6 cm3 - 7.1 HP, 45-90 cm - 7.9 kg</v>
      </c>
      <c r="C36" s="872"/>
      <c r="D36" s="872"/>
      <c r="E36" s="872"/>
      <c r="F36" s="872"/>
      <c r="G36" s="872"/>
      <c r="H36" s="873"/>
      <c r="I36" s="276"/>
      <c r="J36" s="277"/>
      <c r="K36" s="278">
        <f>VLOOKUP(A36,EQUIPOS!A6:D161,4,FALSE)</f>
        <v>8925</v>
      </c>
      <c r="L36" s="279"/>
      <c r="M36" s="280">
        <v>3</v>
      </c>
      <c r="N36" s="281">
        <f>K36/M36</f>
        <v>2975</v>
      </c>
    </row>
    <row r="37" spans="1:14">
      <c r="A37" s="214" t="s">
        <v>312</v>
      </c>
      <c r="B37" s="871" t="str">
        <f>VLOOKUP(A37,EQUIPOS!A7:D154,3,FALSE)</f>
        <v>Retroexcavadora sobre oruga, potencia 138 HP, balde de 1,5 m3.</v>
      </c>
      <c r="C37" s="872"/>
      <c r="D37" s="872"/>
      <c r="E37" s="872"/>
      <c r="F37" s="872"/>
      <c r="G37" s="872"/>
      <c r="H37" s="873"/>
      <c r="I37" s="276"/>
      <c r="J37" s="277"/>
      <c r="K37" s="278">
        <f>VLOOKUP(A37,EQUIPOS!A7:D162,4,FALSE)</f>
        <v>215909.59</v>
      </c>
      <c r="L37" s="279"/>
      <c r="M37" s="280">
        <v>3</v>
      </c>
      <c r="N37" s="281">
        <f>K37/M37</f>
        <v>71969.863333333327</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0.05</v>
      </c>
      <c r="M42" s="884"/>
      <c r="N42" s="111">
        <f>N76*L42</f>
        <v>638.34006507625008</v>
      </c>
    </row>
    <row r="43" spans="1:14" ht="15" thickBot="1">
      <c r="B43" s="822" t="s">
        <v>1037</v>
      </c>
      <c r="C43" s="823"/>
      <c r="D43" s="823"/>
      <c r="E43" s="823"/>
      <c r="F43" s="823"/>
      <c r="G43" s="823"/>
      <c r="H43" s="823"/>
      <c r="I43" s="823"/>
      <c r="J43" s="823"/>
      <c r="K43" s="823"/>
      <c r="L43" s="823"/>
      <c r="M43" s="824"/>
      <c r="N43" s="105">
        <f>SUM(N36:N42)</f>
        <v>75583.203398409576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909">
        <f>VLOOKUP(A59,TRANSPORTE!A5:D94,4,FALSE)</f>
        <v>1200</v>
      </c>
      <c r="M59" s="910"/>
      <c r="N59" s="296">
        <f>K59*L59</f>
        <v>7200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7200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12766.801301525</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95550.00469993458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19110.000939986916</v>
      </c>
      <c r="M83" s="858"/>
      <c r="N83" s="57"/>
    </row>
    <row r="84" spans="1:14">
      <c r="B84" s="95" t="s">
        <v>1057</v>
      </c>
      <c r="C84" s="96"/>
      <c r="D84" s="96"/>
      <c r="E84" s="96"/>
      <c r="F84" s="96"/>
      <c r="G84" s="96"/>
      <c r="H84" s="96"/>
      <c r="I84" s="93"/>
      <c r="J84" s="94"/>
      <c r="K84" s="313">
        <v>0.05</v>
      </c>
      <c r="L84" s="857">
        <f>N78*K84</f>
        <v>4777.500234996729</v>
      </c>
      <c r="M84" s="858"/>
      <c r="N84" s="57"/>
    </row>
    <row r="85" spans="1:14" ht="15" thickBot="1">
      <c r="B85" s="97" t="s">
        <v>1058</v>
      </c>
      <c r="C85" s="98"/>
      <c r="D85" s="98"/>
      <c r="E85" s="98"/>
      <c r="F85" s="98"/>
      <c r="G85" s="98"/>
      <c r="H85" s="98"/>
      <c r="I85" s="99"/>
      <c r="J85" s="100"/>
      <c r="K85" s="314">
        <v>0.05</v>
      </c>
      <c r="L85" s="859">
        <f>N78*K85</f>
        <v>4777.500234996729</v>
      </c>
      <c r="M85" s="860"/>
      <c r="N85" s="57"/>
    </row>
    <row r="86" spans="1:14" ht="15" thickBot="1">
      <c r="B86" s="822" t="s">
        <v>1037</v>
      </c>
      <c r="C86" s="823"/>
      <c r="D86" s="823"/>
      <c r="E86" s="823"/>
      <c r="F86" s="823"/>
      <c r="G86" s="823"/>
      <c r="H86" s="823"/>
      <c r="I86" s="823"/>
      <c r="J86" s="823"/>
      <c r="K86" s="823"/>
      <c r="L86" s="823"/>
      <c r="M86" s="824"/>
      <c r="N86" s="58">
        <f>L83+L84+L85</f>
        <v>28665.001409980374</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124215.00610991495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7.7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195</v>
      </c>
      <c r="B36" s="871" t="str">
        <f>VLOOKUP(A36,EQUIPOS!A6:D154,3,FALSE)</f>
        <v xml:space="preserve">Equipo de oxicorte, Capacidad de corte: hasta 6´´ (152mm) </v>
      </c>
      <c r="C36" s="872"/>
      <c r="D36" s="872"/>
      <c r="E36" s="872"/>
      <c r="F36" s="872"/>
      <c r="G36" s="872"/>
      <c r="H36" s="873"/>
      <c r="I36" s="276"/>
      <c r="J36" s="277"/>
      <c r="K36" s="278">
        <f>VLOOKUP(A36,EQUIPOS!A6:D161,4,FALSE)</f>
        <v>10412.5</v>
      </c>
      <c r="L36" s="279"/>
      <c r="M36" s="280">
        <v>4</v>
      </c>
      <c r="N36" s="281">
        <f>K36/M36</f>
        <v>2603.125</v>
      </c>
    </row>
    <row r="37" spans="1:14">
      <c r="A37" s="114" t="s">
        <v>248</v>
      </c>
      <c r="B37" s="871" t="str">
        <f>VLOOKUP(A37,EQUIPOS!A7:D154,3,FALSE)</f>
        <v>Grúa telescópica de 50 Ton.</v>
      </c>
      <c r="C37" s="872"/>
      <c r="D37" s="872"/>
      <c r="E37" s="872"/>
      <c r="F37" s="872"/>
      <c r="G37" s="872"/>
      <c r="H37" s="873"/>
      <c r="I37" s="276"/>
      <c r="J37" s="277"/>
      <c r="K37" s="278">
        <f>VLOOKUP(A37,EQUIPOS!A7:D162,4,FALSE)</f>
        <v>310500</v>
      </c>
      <c r="L37" s="279"/>
      <c r="M37" s="280">
        <v>4</v>
      </c>
      <c r="N37" s="281">
        <f>K37/M37</f>
        <v>77625</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0.1</v>
      </c>
      <c r="M42" s="884"/>
      <c r="N42" s="111">
        <f>N76*L42</f>
        <v>957.5100976143749</v>
      </c>
    </row>
    <row r="43" spans="1:14" ht="15" thickBot="1">
      <c r="B43" s="822" t="s">
        <v>1037</v>
      </c>
      <c r="C43" s="823"/>
      <c r="D43" s="823"/>
      <c r="E43" s="823"/>
      <c r="F43" s="823"/>
      <c r="G43" s="823"/>
      <c r="H43" s="823"/>
      <c r="I43" s="823"/>
      <c r="J43" s="823"/>
      <c r="K43" s="823"/>
      <c r="L43" s="823"/>
      <c r="M43" s="824"/>
      <c r="N43" s="105">
        <f>SUM(N36:N42)</f>
        <v>81185.635097614373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909">
        <f>VLOOKUP(A59,TRANSPORTE!A5:D117,4,FALSE)</f>
        <v>50</v>
      </c>
      <c r="M59" s="910"/>
      <c r="N59" s="296">
        <f>K59*L59</f>
        <v>50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911" t="s">
        <v>1037</v>
      </c>
      <c r="C76" s="865"/>
      <c r="D76" s="865"/>
      <c r="E76" s="865"/>
      <c r="F76" s="865"/>
      <c r="G76" s="865"/>
      <c r="H76" s="865"/>
      <c r="I76" s="865"/>
      <c r="J76" s="865"/>
      <c r="K76" s="865"/>
      <c r="L76" s="865"/>
      <c r="M76" s="866"/>
      <c r="N76" s="469">
        <f>SUM(N70:N75)</f>
        <v>9575.100976143749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90810.736073758118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18162.147214751625</v>
      </c>
      <c r="M83" s="858"/>
      <c r="N83" s="57"/>
    </row>
    <row r="84" spans="1:14">
      <c r="B84" s="95" t="s">
        <v>1057</v>
      </c>
      <c r="C84" s="96"/>
      <c r="D84" s="96"/>
      <c r="E84" s="96"/>
      <c r="F84" s="96"/>
      <c r="G84" s="96"/>
      <c r="H84" s="96"/>
      <c r="I84" s="93"/>
      <c r="J84" s="94"/>
      <c r="K84" s="313">
        <v>0.05</v>
      </c>
      <c r="L84" s="857">
        <f>N78*K84</f>
        <v>4540.5368036879063</v>
      </c>
      <c r="M84" s="858"/>
      <c r="N84" s="57"/>
    </row>
    <row r="85" spans="1:14" ht="15" thickBot="1">
      <c r="B85" s="97" t="s">
        <v>1058</v>
      </c>
      <c r="C85" s="98"/>
      <c r="D85" s="98"/>
      <c r="E85" s="98"/>
      <c r="F85" s="98"/>
      <c r="G85" s="98"/>
      <c r="H85" s="98"/>
      <c r="I85" s="99"/>
      <c r="J85" s="100"/>
      <c r="K85" s="314">
        <v>0.05</v>
      </c>
      <c r="L85" s="859">
        <f>N78*K85</f>
        <v>4540.5368036879063</v>
      </c>
      <c r="M85" s="860"/>
      <c r="N85" s="57"/>
    </row>
    <row r="86" spans="1:14" ht="15" thickBot="1">
      <c r="B86" s="822" t="s">
        <v>1037</v>
      </c>
      <c r="C86" s="823"/>
      <c r="D86" s="823"/>
      <c r="E86" s="823"/>
      <c r="F86" s="823"/>
      <c r="G86" s="823"/>
      <c r="H86" s="823"/>
      <c r="I86" s="823"/>
      <c r="J86" s="823"/>
      <c r="K86" s="823"/>
      <c r="L86" s="823"/>
      <c r="M86" s="824"/>
      <c r="N86" s="58">
        <f>L83+L84+L85</f>
        <v>27243.220822127441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118053.95689588555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307</v>
      </c>
      <c r="B36" s="871" t="str">
        <f>VLOOKUP(A36,EQUIPOS!A6:D154,3,FALSE)</f>
        <v>Retroexcavadora, Potencia en el Volante 78 HP 2200 RPM</v>
      </c>
      <c r="C36" s="872"/>
      <c r="D36" s="872"/>
      <c r="E36" s="872"/>
      <c r="F36" s="872"/>
      <c r="G36" s="872"/>
      <c r="H36" s="873"/>
      <c r="I36" s="276"/>
      <c r="J36" s="277"/>
      <c r="K36" s="278">
        <f>VLOOKUP(A36,EQUIPOS!A6:D161,4,FALSE)</f>
        <v>130900</v>
      </c>
      <c r="L36" s="279"/>
      <c r="M36" s="280">
        <v>5</v>
      </c>
      <c r="N36" s="281">
        <f>K36/M36</f>
        <v>26180</v>
      </c>
    </row>
    <row r="37" spans="1:14">
      <c r="A37" 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0.02</v>
      </c>
      <c r="M42" s="884"/>
      <c r="N42" s="111">
        <f>N76*L42</f>
        <v>102.1344104122</v>
      </c>
    </row>
    <row r="43" spans="1:14" ht="15" thickBot="1">
      <c r="B43" s="822" t="s">
        <v>1037</v>
      </c>
      <c r="C43" s="823"/>
      <c r="D43" s="823"/>
      <c r="E43" s="823"/>
      <c r="F43" s="823"/>
      <c r="G43" s="823"/>
      <c r="H43" s="823"/>
      <c r="I43" s="823"/>
      <c r="J43" s="823"/>
      <c r="K43" s="823"/>
      <c r="L43" s="823"/>
      <c r="M43" s="824"/>
      <c r="N43" s="105">
        <f>SUM(N36:N42)</f>
        <v>26282.1344104122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909">
        <f>VLOOKUP(A59,TRANSPORTE!A5:D94,4,FALSE)</f>
        <v>1200</v>
      </c>
      <c r="M59" s="910"/>
      <c r="N59" s="296">
        <f>K59*L59</f>
        <v>842.4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842.4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5106.7205206099998</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32231.254931022202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6446.2509862044408</v>
      </c>
      <c r="M83" s="858"/>
      <c r="N83" s="57"/>
    </row>
    <row r="84" spans="1:14">
      <c r="B84" s="95" t="s">
        <v>1057</v>
      </c>
      <c r="C84" s="96"/>
      <c r="D84" s="96"/>
      <c r="E84" s="96"/>
      <c r="F84" s="96"/>
      <c r="G84" s="96"/>
      <c r="H84" s="96"/>
      <c r="I84" s="93"/>
      <c r="J84" s="94"/>
      <c r="K84" s="313">
        <v>0.05</v>
      </c>
      <c r="L84" s="857">
        <f>N78*K84</f>
        <v>1611.5627465511102</v>
      </c>
      <c r="M84" s="858"/>
      <c r="N84" s="57"/>
    </row>
    <row r="85" spans="1:14" ht="15" thickBot="1">
      <c r="B85" s="97" t="s">
        <v>1058</v>
      </c>
      <c r="C85" s="98"/>
      <c r="D85" s="98"/>
      <c r="E85" s="98"/>
      <c r="F85" s="98"/>
      <c r="G85" s="98"/>
      <c r="H85" s="98"/>
      <c r="I85" s="99"/>
      <c r="J85" s="100"/>
      <c r="K85" s="314">
        <v>0.05</v>
      </c>
      <c r="L85" s="859">
        <f>N78*K85</f>
        <v>1611.5627465511102</v>
      </c>
      <c r="M85" s="860"/>
      <c r="N85" s="57"/>
    </row>
    <row r="86" spans="1:14" ht="15" thickBot="1">
      <c r="B86" s="822" t="s">
        <v>1037</v>
      </c>
      <c r="C86" s="823"/>
      <c r="D86" s="823"/>
      <c r="E86" s="823"/>
      <c r="F86" s="823"/>
      <c r="G86" s="823"/>
      <c r="H86" s="823"/>
      <c r="I86" s="823"/>
      <c r="J86" s="823"/>
      <c r="K86" s="823"/>
      <c r="L86" s="823"/>
      <c r="M86" s="824"/>
      <c r="N86" s="58">
        <f>L83+L84+L85</f>
        <v>9669.3764793066603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41900.631410328861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307</v>
      </c>
      <c r="B36" s="871" t="str">
        <f>VLOOKUP(A36,EQUIPOS!A6:D154,3,FALSE)</f>
        <v>Retroexcavadora, Potencia en el Volante 78 HP 2200 RPM</v>
      </c>
      <c r="C36" s="872"/>
      <c r="D36" s="872"/>
      <c r="E36" s="872"/>
      <c r="F36" s="872"/>
      <c r="G36" s="872"/>
      <c r="H36" s="873"/>
      <c r="I36" s="276"/>
      <c r="J36" s="277"/>
      <c r="K36" s="278">
        <f>VLOOKUP(A36,EQUIPOS!A6:D161,4,FALSE)</f>
        <v>130900</v>
      </c>
      <c r="L36" s="279"/>
      <c r="M36" s="280">
        <v>4</v>
      </c>
      <c r="N36" s="281">
        <f>K36/M36</f>
        <v>32725</v>
      </c>
    </row>
    <row r="37" spans="1:14">
      <c r="A37" 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0.02</v>
      </c>
      <c r="M42" s="884"/>
      <c r="N42" s="111">
        <f>N76*L42</f>
        <v>63.834006507624999</v>
      </c>
    </row>
    <row r="43" spans="1:14" ht="15" thickBot="1">
      <c r="B43" s="822" t="s">
        <v>1037</v>
      </c>
      <c r="C43" s="823"/>
      <c r="D43" s="823"/>
      <c r="E43" s="823"/>
      <c r="F43" s="823"/>
      <c r="G43" s="823"/>
      <c r="H43" s="823"/>
      <c r="I43" s="823"/>
      <c r="J43" s="823"/>
      <c r="K43" s="823"/>
      <c r="L43" s="823"/>
      <c r="M43" s="824"/>
      <c r="N43" s="105">
        <f>SUM(N36:N42)</f>
        <v>32788.834006507626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909">
        <f>VLOOKUP(A59,TRANSPORTE!A5:D94,4,FALSE)</f>
        <v>1200</v>
      </c>
      <c r="M59" s="910"/>
      <c r="N59" s="296">
        <f>K59*L59</f>
        <v>3635.9999999999995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3635.9999999999995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911" t="s">
        <v>1037</v>
      </c>
      <c r="C76" s="865"/>
      <c r="D76" s="865"/>
      <c r="E76" s="865"/>
      <c r="F76" s="865"/>
      <c r="G76" s="865"/>
      <c r="H76" s="865"/>
      <c r="I76" s="865"/>
      <c r="J76" s="865"/>
      <c r="K76" s="865"/>
      <c r="L76" s="865"/>
      <c r="M76" s="866"/>
      <c r="N76" s="469">
        <f>SUM(N70:N75)</f>
        <v>3191.70032538125</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39616.534331888877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7923.3068663777758</v>
      </c>
      <c r="M83" s="858"/>
      <c r="N83" s="57"/>
    </row>
    <row r="84" spans="1:14">
      <c r="B84" s="95" t="s">
        <v>1057</v>
      </c>
      <c r="C84" s="96"/>
      <c r="D84" s="96"/>
      <c r="E84" s="96"/>
      <c r="F84" s="96"/>
      <c r="G84" s="96"/>
      <c r="H84" s="96"/>
      <c r="I84" s="93"/>
      <c r="J84" s="94"/>
      <c r="K84" s="313">
        <v>0.05</v>
      </c>
      <c r="L84" s="857">
        <f>N78*K84</f>
        <v>1980.826716594444</v>
      </c>
      <c r="M84" s="858"/>
      <c r="N84" s="57"/>
    </row>
    <row r="85" spans="1:14" ht="15" thickBot="1">
      <c r="B85" s="97" t="s">
        <v>1058</v>
      </c>
      <c r="C85" s="98"/>
      <c r="D85" s="98"/>
      <c r="E85" s="98"/>
      <c r="F85" s="98"/>
      <c r="G85" s="98"/>
      <c r="H85" s="98"/>
      <c r="I85" s="99"/>
      <c r="J85" s="100"/>
      <c r="K85" s="314">
        <v>0.05</v>
      </c>
      <c r="L85" s="859">
        <f>N78*K85</f>
        <v>1980.826716594444</v>
      </c>
      <c r="M85" s="860"/>
      <c r="N85" s="57"/>
    </row>
    <row r="86" spans="1:14" ht="15" thickBot="1">
      <c r="B86" s="822" t="s">
        <v>1037</v>
      </c>
      <c r="C86" s="823"/>
      <c r="D86" s="823"/>
      <c r="E86" s="823"/>
      <c r="F86" s="823"/>
      <c r="G86" s="823"/>
      <c r="H86" s="823"/>
      <c r="I86" s="823"/>
      <c r="J86" s="823"/>
      <c r="K86" s="823"/>
      <c r="L86" s="823"/>
      <c r="M86" s="824"/>
      <c r="N86" s="58">
        <f>L83+L84+L85</f>
        <v>11884.960299566663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51501.494631455542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c r="B36" s="871"/>
      <c r="C36" s="872"/>
      <c r="D36" s="872"/>
      <c r="E36" s="872"/>
      <c r="F36" s="872"/>
      <c r="G36" s="872"/>
      <c r="H36" s="873"/>
      <c r="I36" s="276"/>
      <c r="J36" s="277"/>
      <c r="K36" s="278"/>
      <c r="L36" s="279"/>
      <c r="M36" s="280"/>
      <c r="N36" s="281"/>
    </row>
    <row r="37" spans="1:14">
      <c r="A37" 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0.1</v>
      </c>
      <c r="M42" s="884"/>
      <c r="N42" s="111">
        <f>N76*L42</f>
        <v>136.17921388293334</v>
      </c>
    </row>
    <row r="43" spans="1:14" ht="15" thickBot="1">
      <c r="B43" s="822" t="s">
        <v>1037</v>
      </c>
      <c r="C43" s="823"/>
      <c r="D43" s="823"/>
      <c r="E43" s="823"/>
      <c r="F43" s="823"/>
      <c r="G43" s="823"/>
      <c r="H43" s="823"/>
      <c r="I43" s="823"/>
      <c r="J43" s="823"/>
      <c r="K43" s="823"/>
      <c r="L43" s="823"/>
      <c r="M43" s="824"/>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4"/>
      <c r="C53" s="905"/>
      <c r="D53" s="905"/>
      <c r="E53" s="905"/>
      <c r="F53" s="905"/>
      <c r="G53" s="905"/>
      <c r="H53" s="905"/>
      <c r="I53" s="875"/>
      <c r="J53" s="48"/>
      <c r="K53" s="50"/>
      <c r="L53" s="906"/>
      <c r="M53" s="907"/>
      <c r="N53" s="51"/>
    </row>
    <row r="54" spans="2:14" ht="15" thickBot="1">
      <c r="B54" s="822" t="s">
        <v>1037</v>
      </c>
      <c r="C54" s="823"/>
      <c r="D54" s="823"/>
      <c r="E54" s="823"/>
      <c r="F54" s="823"/>
      <c r="G54" s="823"/>
      <c r="H54" s="823"/>
      <c r="I54" s="823"/>
      <c r="J54" s="823"/>
      <c r="K54" s="823"/>
      <c r="L54" s="823"/>
      <c r="M54" s="824"/>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8" t="s">
        <v>1045</v>
      </c>
      <c r="M58" s="887"/>
      <c r="N58" s="82" t="s">
        <v>1035</v>
      </c>
    </row>
    <row r="59" spans="2:14">
      <c r="B59" s="52"/>
      <c r="C59" s="326"/>
      <c r="D59" s="326"/>
      <c r="E59" s="326"/>
      <c r="F59" s="326"/>
      <c r="G59" s="326"/>
      <c r="H59" s="320"/>
      <c r="I59" s="288"/>
      <c r="J59" s="295"/>
      <c r="K59" s="288"/>
      <c r="L59" s="909"/>
      <c r="M59" s="91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1361.7921388293332</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299.59427054245333</v>
      </c>
      <c r="M83" s="858"/>
      <c r="N83" s="57"/>
    </row>
    <row r="84" spans="1:14">
      <c r="B84" s="95" t="s">
        <v>1057</v>
      </c>
      <c r="C84" s="96"/>
      <c r="D84" s="96"/>
      <c r="E84" s="96"/>
      <c r="F84" s="96"/>
      <c r="G84" s="96"/>
      <c r="H84" s="96"/>
      <c r="I84" s="93"/>
      <c r="J84" s="94"/>
      <c r="K84" s="313">
        <v>0.05</v>
      </c>
      <c r="L84" s="857">
        <f>N78*K84</f>
        <v>74.898567635613333</v>
      </c>
      <c r="M84" s="858"/>
      <c r="N84" s="57"/>
    </row>
    <row r="85" spans="1:14" ht="15" thickBot="1">
      <c r="B85" s="97" t="s">
        <v>1058</v>
      </c>
      <c r="C85" s="98"/>
      <c r="D85" s="98"/>
      <c r="E85" s="98"/>
      <c r="F85" s="98"/>
      <c r="G85" s="98"/>
      <c r="H85" s="98"/>
      <c r="I85" s="99"/>
      <c r="J85" s="100"/>
      <c r="K85" s="314">
        <v>0.05</v>
      </c>
      <c r="L85" s="859">
        <f>N78*K85</f>
        <v>74.898567635613333</v>
      </c>
      <c r="M85" s="860"/>
      <c r="N85" s="57"/>
    </row>
    <row r="86" spans="1:14" ht="15" thickBot="1">
      <c r="B86" s="822" t="s">
        <v>1037</v>
      </c>
      <c r="C86" s="823"/>
      <c r="D86" s="823"/>
      <c r="E86" s="823"/>
      <c r="F86" s="823"/>
      <c r="G86" s="823"/>
      <c r="H86" s="823"/>
      <c r="I86" s="823"/>
      <c r="J86" s="823"/>
      <c r="K86" s="823"/>
      <c r="L86" s="823"/>
      <c r="M86" s="824"/>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310</v>
      </c>
      <c r="B36" s="871" t="str">
        <f>VLOOKUP(A36,EQUIPOS!A6:D154,3,FALSE)</f>
        <v>Retroexcavadora A25C</v>
      </c>
      <c r="C36" s="872"/>
      <c r="D36" s="872"/>
      <c r="E36" s="872"/>
      <c r="F36" s="872"/>
      <c r="G36" s="872"/>
      <c r="H36" s="873"/>
      <c r="I36" s="276"/>
      <c r="J36" s="277"/>
      <c r="K36" s="278">
        <f>VLOOKUP(A36,EQUIPOS!A6:D163,4,FALSE)</f>
        <v>191721.3491475</v>
      </c>
      <c r="L36" s="279"/>
      <c r="M36" s="280">
        <v>3</v>
      </c>
      <c r="N36" s="281">
        <f>K36/M36</f>
        <v>63907.116382500004</v>
      </c>
    </row>
    <row r="37" spans="1:14">
      <c r="A37" 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0.01</v>
      </c>
      <c r="M42" s="884"/>
      <c r="N42" s="111">
        <f>N76*L42</f>
        <v>85.112008676833341</v>
      </c>
    </row>
    <row r="43" spans="1:14" ht="15" thickBot="1">
      <c r="B43" s="822" t="s">
        <v>1037</v>
      </c>
      <c r="C43" s="823"/>
      <c r="D43" s="823"/>
      <c r="E43" s="823"/>
      <c r="F43" s="823"/>
      <c r="G43" s="823"/>
      <c r="H43" s="823"/>
      <c r="I43" s="823"/>
      <c r="J43" s="823"/>
      <c r="K43" s="823"/>
      <c r="L43" s="823"/>
      <c r="M43" s="824"/>
      <c r="N43" s="105">
        <f>SUM(N36:N42)</f>
        <v>63992.228391176839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9">
        <f>VLOOKUP(A59,TRANSPORTE!A6:D117,4,FALSE)</f>
        <v>1250</v>
      </c>
      <c r="M59" s="910"/>
      <c r="N59" s="296">
        <f>K59*L59</f>
        <v>2125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2125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8511.2008676833339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74628.429258860182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14925.685851772037</v>
      </c>
      <c r="M83" s="858"/>
      <c r="N83" s="57"/>
    </row>
    <row r="84" spans="1:14">
      <c r="B84" s="95" t="s">
        <v>1057</v>
      </c>
      <c r="C84" s="96"/>
      <c r="D84" s="96"/>
      <c r="E84" s="96"/>
      <c r="F84" s="96"/>
      <c r="G84" s="96"/>
      <c r="H84" s="96"/>
      <c r="I84" s="93"/>
      <c r="J84" s="94"/>
      <c r="K84" s="313">
        <v>0.05</v>
      </c>
      <c r="L84" s="857">
        <f>N78*K84</f>
        <v>3731.4214629430094</v>
      </c>
      <c r="M84" s="858"/>
      <c r="N84" s="57"/>
    </row>
    <row r="85" spans="1:14" ht="15" thickBot="1">
      <c r="B85" s="97" t="s">
        <v>1058</v>
      </c>
      <c r="C85" s="98"/>
      <c r="D85" s="98"/>
      <c r="E85" s="98"/>
      <c r="F85" s="98"/>
      <c r="G85" s="98"/>
      <c r="H85" s="98"/>
      <c r="I85" s="99"/>
      <c r="J85" s="100"/>
      <c r="K85" s="314">
        <v>0.05</v>
      </c>
      <c r="L85" s="859">
        <f>N78*K85</f>
        <v>3731.4214629430094</v>
      </c>
      <c r="M85" s="860"/>
      <c r="N85" s="57"/>
    </row>
    <row r="86" spans="1:14" ht="15" thickBot="1">
      <c r="B86" s="822" t="s">
        <v>1037</v>
      </c>
      <c r="C86" s="823"/>
      <c r="D86" s="823"/>
      <c r="E86" s="823"/>
      <c r="F86" s="823"/>
      <c r="G86" s="823"/>
      <c r="H86" s="823"/>
      <c r="I86" s="823"/>
      <c r="J86" s="823"/>
      <c r="K86" s="823"/>
      <c r="L86" s="823"/>
      <c r="M86" s="824"/>
      <c r="N86" s="58">
        <f>L83+L84+L85</f>
        <v>22388.528777658055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97016.958036518234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310</v>
      </c>
      <c r="B36" s="871" t="str">
        <f>VLOOKUP(A36,EQUIPOS!A6:D154,3,FALSE)</f>
        <v>Retroexcavadora A25C</v>
      </c>
      <c r="C36" s="872"/>
      <c r="D36" s="872"/>
      <c r="E36" s="872"/>
      <c r="F36" s="872"/>
      <c r="G36" s="872"/>
      <c r="H36" s="873"/>
      <c r="I36" s="276"/>
      <c r="J36" s="277"/>
      <c r="K36" s="278">
        <f>VLOOKUP(A36,EQUIPOS!A6:D163,4,FALSE)</f>
        <v>191721.3491475</v>
      </c>
      <c r="L36" s="279"/>
      <c r="M36" s="280">
        <v>3</v>
      </c>
      <c r="N36" s="281">
        <f>K36/M36</f>
        <v>63907.116382500004</v>
      </c>
    </row>
    <row r="37" spans="1:14">
      <c r="A37" 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0.01</v>
      </c>
      <c r="M42" s="884"/>
      <c r="N42" s="111">
        <f>N76*L42</f>
        <v>85.112008676833341</v>
      </c>
    </row>
    <row r="43" spans="1:14" ht="15" thickBot="1">
      <c r="B43" s="822" t="s">
        <v>1037</v>
      </c>
      <c r="C43" s="823"/>
      <c r="D43" s="823"/>
      <c r="E43" s="823"/>
      <c r="F43" s="823"/>
      <c r="G43" s="823"/>
      <c r="H43" s="823"/>
      <c r="I43" s="823"/>
      <c r="J43" s="823"/>
      <c r="K43" s="823"/>
      <c r="L43" s="823"/>
      <c r="M43" s="824"/>
      <c r="N43" s="105">
        <f>SUM(N36:N42)</f>
        <v>63992.228391176839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9">
        <f>VLOOKUP(A59,TRANSPORTE!A6:D117,4,FALSE)</f>
        <v>1250</v>
      </c>
      <c r="M59" s="910"/>
      <c r="N59" s="296">
        <f>K59*L59</f>
        <v>2125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2125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8511.2008676833339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74628.429258860182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14925.685851772037</v>
      </c>
      <c r="M83" s="858"/>
      <c r="N83" s="57"/>
    </row>
    <row r="84" spans="1:14">
      <c r="B84" s="95" t="s">
        <v>1057</v>
      </c>
      <c r="C84" s="96"/>
      <c r="D84" s="96"/>
      <c r="E84" s="96"/>
      <c r="F84" s="96"/>
      <c r="G84" s="96"/>
      <c r="H84" s="96"/>
      <c r="I84" s="93"/>
      <c r="J84" s="94"/>
      <c r="K84" s="313">
        <v>0.05</v>
      </c>
      <c r="L84" s="857">
        <f>N78*K84</f>
        <v>3731.4214629430094</v>
      </c>
      <c r="M84" s="858"/>
      <c r="N84" s="57"/>
    </row>
    <row r="85" spans="1:14" ht="15" thickBot="1">
      <c r="B85" s="97" t="s">
        <v>1058</v>
      </c>
      <c r="C85" s="98"/>
      <c r="D85" s="98"/>
      <c r="E85" s="98"/>
      <c r="F85" s="98"/>
      <c r="G85" s="98"/>
      <c r="H85" s="98"/>
      <c r="I85" s="99"/>
      <c r="J85" s="100"/>
      <c r="K85" s="314">
        <v>0.05</v>
      </c>
      <c r="L85" s="859">
        <f>N78*K85</f>
        <v>3731.4214629430094</v>
      </c>
      <c r="M85" s="860"/>
      <c r="N85" s="57"/>
    </row>
    <row r="86" spans="1:14" ht="15" thickBot="1">
      <c r="B86" s="822" t="s">
        <v>1037</v>
      </c>
      <c r="C86" s="823"/>
      <c r="D86" s="823"/>
      <c r="E86" s="823"/>
      <c r="F86" s="823"/>
      <c r="G86" s="823"/>
      <c r="H86" s="823"/>
      <c r="I86" s="823"/>
      <c r="J86" s="823"/>
      <c r="K86" s="823"/>
      <c r="L86" s="823"/>
      <c r="M86" s="824"/>
      <c r="N86" s="58">
        <f>L83+L84+L85</f>
        <v>22388.528777658055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97016.958036518234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73"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312</v>
      </c>
      <c r="B36" s="871" t="str">
        <f>VLOOKUP(A36,EQUIPOS!A6:D154,3,FALSE)</f>
        <v>Retroexcavadora sobre oruga, potencia 138 HP, balde de 1,5 m3.</v>
      </c>
      <c r="C36" s="872"/>
      <c r="D36" s="872"/>
      <c r="E36" s="872"/>
      <c r="F36" s="872"/>
      <c r="G36" s="872"/>
      <c r="H36" s="873"/>
      <c r="I36" s="276"/>
      <c r="J36" s="277"/>
      <c r="K36" s="278">
        <f>VLOOKUP(A36,EQUIPOS!A6:D163,4,FALSE)</f>
        <v>215909.59</v>
      </c>
      <c r="L36" s="279"/>
      <c r="M36" s="280">
        <v>45</v>
      </c>
      <c r="N36" s="281">
        <f>K36/M36</f>
        <v>4797.9908888888885</v>
      </c>
    </row>
    <row r="37" spans="1:14">
      <c r="A37" 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0.01</v>
      </c>
      <c r="M42" s="884"/>
      <c r="N42" s="111">
        <f>N76*L42</f>
        <v>1.4185334779472223</v>
      </c>
    </row>
    <row r="43" spans="1:14" ht="15" thickBot="1">
      <c r="B43" s="822" t="s">
        <v>1037</v>
      </c>
      <c r="C43" s="823"/>
      <c r="D43" s="823"/>
      <c r="E43" s="823"/>
      <c r="F43" s="823"/>
      <c r="G43" s="823"/>
      <c r="H43" s="823"/>
      <c r="I43" s="823"/>
      <c r="J43" s="823"/>
      <c r="K43" s="823"/>
      <c r="L43" s="823"/>
      <c r="M43" s="824"/>
      <c r="N43" s="105">
        <f>SUM(N36:N42)</f>
        <v>4799.4094223668362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09">
        <f>VLOOKUP(A59,TRANSPORTE!A6:D117,4,FALSE)</f>
        <v>50</v>
      </c>
      <c r="M59" s="910"/>
      <c r="N59" s="296">
        <f>K59*L59</f>
        <v>1785.0000000000002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1785.0000000000002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141.85334779472223</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6726.2627701615584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1345.2525540323118</v>
      </c>
      <c r="M83" s="858"/>
      <c r="N83" s="57"/>
    </row>
    <row r="84" spans="1:14">
      <c r="B84" s="95" t="s">
        <v>1057</v>
      </c>
      <c r="C84" s="96"/>
      <c r="D84" s="96"/>
      <c r="E84" s="96"/>
      <c r="F84" s="96"/>
      <c r="G84" s="96"/>
      <c r="H84" s="96"/>
      <c r="I84" s="93"/>
      <c r="J84" s="94"/>
      <c r="K84" s="313">
        <v>0.05</v>
      </c>
      <c r="L84" s="857">
        <f>N78*K84</f>
        <v>336.31313850807794</v>
      </c>
      <c r="M84" s="858"/>
      <c r="N84" s="57"/>
    </row>
    <row r="85" spans="1:14" ht="15" thickBot="1">
      <c r="B85" s="97" t="s">
        <v>1058</v>
      </c>
      <c r="C85" s="98"/>
      <c r="D85" s="98"/>
      <c r="E85" s="98"/>
      <c r="F85" s="98"/>
      <c r="G85" s="98"/>
      <c r="H85" s="98"/>
      <c r="I85" s="99"/>
      <c r="J85" s="100"/>
      <c r="K85" s="314">
        <v>0.05</v>
      </c>
      <c r="L85" s="859">
        <f>N78*K85</f>
        <v>336.31313850807794</v>
      </c>
      <c r="M85" s="860"/>
      <c r="N85" s="57"/>
    </row>
    <row r="86" spans="1:14" ht="15" thickBot="1">
      <c r="B86" s="822" t="s">
        <v>1037</v>
      </c>
      <c r="C86" s="823"/>
      <c r="D86" s="823"/>
      <c r="E86" s="823"/>
      <c r="F86" s="823"/>
      <c r="G86" s="823"/>
      <c r="H86" s="823"/>
      <c r="I86" s="823"/>
      <c r="J86" s="823"/>
      <c r="K86" s="823"/>
      <c r="L86" s="823"/>
      <c r="M86" s="824"/>
      <c r="N86" s="58">
        <f>L83+L84+L85</f>
        <v>2017.8788310484674</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8744.1416012100253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46"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c r="B36" s="871"/>
      <c r="C36" s="872"/>
      <c r="D36" s="872"/>
      <c r="E36" s="872"/>
      <c r="F36" s="872"/>
      <c r="G36" s="872"/>
      <c r="H36" s="873"/>
      <c r="I36" s="276"/>
      <c r="J36" s="277"/>
      <c r="K36" s="278"/>
      <c r="L36" s="279"/>
      <c r="M36" s="280"/>
      <c r="N36" s="281"/>
    </row>
    <row r="37" spans="1:14">
      <c r="A37" 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0.1</v>
      </c>
      <c r="M42" s="884"/>
      <c r="N42" s="111">
        <f>N76*L42</f>
        <v>56.741339117888892</v>
      </c>
    </row>
    <row r="43" spans="1:14" ht="15" thickBot="1">
      <c r="B43" s="822" t="s">
        <v>1037</v>
      </c>
      <c r="C43" s="823"/>
      <c r="D43" s="823"/>
      <c r="E43" s="823"/>
      <c r="F43" s="823"/>
      <c r="G43" s="823"/>
      <c r="H43" s="823"/>
      <c r="I43" s="823"/>
      <c r="J43" s="823"/>
      <c r="K43" s="823"/>
      <c r="L43" s="823"/>
      <c r="M43" s="824"/>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09">
        <f>VLOOKUP(A59,TRANSPORTE!A6:D117,4,FALSE)</f>
        <v>50</v>
      </c>
      <c r="M59" s="910"/>
      <c r="N59" s="296">
        <f>K59*L59</f>
        <v>512.5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512.5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1136.6547302967779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227.3309460593556</v>
      </c>
      <c r="M83" s="858"/>
      <c r="N83" s="57"/>
    </row>
    <row r="84" spans="1:14">
      <c r="B84" s="95" t="s">
        <v>1057</v>
      </c>
      <c r="C84" s="96"/>
      <c r="D84" s="96"/>
      <c r="E84" s="96"/>
      <c r="F84" s="96"/>
      <c r="G84" s="96"/>
      <c r="H84" s="96"/>
      <c r="I84" s="93"/>
      <c r="J84" s="94"/>
      <c r="K84" s="313">
        <v>0.05</v>
      </c>
      <c r="L84" s="857">
        <f>N78*K84</f>
        <v>56.832736514838899</v>
      </c>
      <c r="M84" s="858"/>
      <c r="N84" s="57"/>
    </row>
    <row r="85" spans="1:14" ht="15" thickBot="1">
      <c r="B85" s="97" t="s">
        <v>1058</v>
      </c>
      <c r="C85" s="98"/>
      <c r="D85" s="98"/>
      <c r="E85" s="98"/>
      <c r="F85" s="98"/>
      <c r="G85" s="98"/>
      <c r="H85" s="98"/>
      <c r="I85" s="99"/>
      <c r="J85" s="100"/>
      <c r="K85" s="314">
        <v>0.05</v>
      </c>
      <c r="L85" s="859">
        <f>N78*K85</f>
        <v>56.832736514838899</v>
      </c>
      <c r="M85" s="860"/>
      <c r="N85" s="57"/>
    </row>
    <row r="86" spans="1:14" ht="15" thickBot="1">
      <c r="B86" s="822" t="s">
        <v>1037</v>
      </c>
      <c r="C86" s="823"/>
      <c r="D86" s="823"/>
      <c r="E86" s="823"/>
      <c r="F86" s="823"/>
      <c r="G86" s="823"/>
      <c r="H86" s="823"/>
      <c r="I86" s="823"/>
      <c r="J86" s="823"/>
      <c r="K86" s="823"/>
      <c r="L86" s="823"/>
      <c r="M86" s="824"/>
      <c r="N86" s="58">
        <f>L83+L84+L85</f>
        <v>340.99641908903334</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1477.6511493858111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312</v>
      </c>
      <c r="B36" s="871" t="str">
        <f>VLOOKUP(A36,EQUIPOS!A6:D154,3,FALSE)</f>
        <v>Retroexcavadora sobre oruga, potencia 138 HP, balde de 1,5 m3.</v>
      </c>
      <c r="C36" s="872"/>
      <c r="D36" s="872"/>
      <c r="E36" s="872"/>
      <c r="F36" s="872"/>
      <c r="G36" s="872"/>
      <c r="H36" s="873"/>
      <c r="I36" s="276"/>
      <c r="J36" s="277"/>
      <c r="K36" s="278">
        <f>VLOOKUP(A36,EQUIPOS!A6:D163,4,FALSE)</f>
        <v>215909.59</v>
      </c>
      <c r="L36" s="279"/>
      <c r="M36" s="280">
        <v>45</v>
      </c>
      <c r="N36" s="281">
        <f>K36/M36</f>
        <v>4797.9908888888885</v>
      </c>
    </row>
    <row r="37" spans="1:14">
      <c r="A37" 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0.01</v>
      </c>
      <c r="M42" s="884"/>
      <c r="N42" s="111">
        <f>N76*L42</f>
        <v>1.4185334779472223</v>
      </c>
    </row>
    <row r="43" spans="1:14" ht="15" thickBot="1">
      <c r="B43" s="822" t="s">
        <v>1037</v>
      </c>
      <c r="C43" s="823"/>
      <c r="D43" s="823"/>
      <c r="E43" s="823"/>
      <c r="F43" s="823"/>
      <c r="G43" s="823"/>
      <c r="H43" s="823"/>
      <c r="I43" s="823"/>
      <c r="J43" s="823"/>
      <c r="K43" s="823"/>
      <c r="L43" s="823"/>
      <c r="M43" s="824"/>
      <c r="N43" s="105">
        <f>SUM(N36:N42)</f>
        <v>4799.4094223668362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09">
        <f>VLOOKUP(A59,TRANSPORTE!A6:D117,4,FALSE)</f>
        <v>1200</v>
      </c>
      <c r="M59" s="910"/>
      <c r="N59" s="296">
        <f>K59*L59</f>
        <v>972.59399999999994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972.59399999999994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141.85334779472223</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5913.8567701615584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1182.7713540323118</v>
      </c>
      <c r="M83" s="858"/>
      <c r="N83" s="57"/>
    </row>
    <row r="84" spans="1:14">
      <c r="B84" s="95" t="s">
        <v>1057</v>
      </c>
      <c r="C84" s="96"/>
      <c r="D84" s="96"/>
      <c r="E84" s="96"/>
      <c r="F84" s="96"/>
      <c r="G84" s="96"/>
      <c r="H84" s="96"/>
      <c r="I84" s="93"/>
      <c r="J84" s="94"/>
      <c r="K84" s="313">
        <v>0.05</v>
      </c>
      <c r="L84" s="857">
        <f>N78*K84</f>
        <v>295.69283850807795</v>
      </c>
      <c r="M84" s="858"/>
      <c r="N84" s="57"/>
    </row>
    <row r="85" spans="1:14" ht="15" thickBot="1">
      <c r="B85" s="97" t="s">
        <v>1058</v>
      </c>
      <c r="C85" s="98"/>
      <c r="D85" s="98"/>
      <c r="E85" s="98"/>
      <c r="F85" s="98"/>
      <c r="G85" s="98"/>
      <c r="H85" s="98"/>
      <c r="I85" s="99"/>
      <c r="J85" s="100"/>
      <c r="K85" s="314">
        <v>0.05</v>
      </c>
      <c r="L85" s="859">
        <f>N78*K85</f>
        <v>295.69283850807795</v>
      </c>
      <c r="M85" s="860"/>
      <c r="N85" s="57"/>
    </row>
    <row r="86" spans="1:14" ht="15" thickBot="1">
      <c r="B86" s="822" t="s">
        <v>1037</v>
      </c>
      <c r="C86" s="823"/>
      <c r="D86" s="823"/>
      <c r="E86" s="823"/>
      <c r="F86" s="823"/>
      <c r="G86" s="823"/>
      <c r="H86" s="823"/>
      <c r="I86" s="823"/>
      <c r="J86" s="823"/>
      <c r="K86" s="823"/>
      <c r="L86" s="823"/>
      <c r="M86" s="824"/>
      <c r="N86" s="58">
        <f>L83+L84+L85</f>
        <v>1774.1570310484678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7688.013801210026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146</v>
      </c>
      <c r="B36" s="871" t="str">
        <f>VLOOKUP(A36,EQUIPOS!A6:D154,3,FALSE)</f>
        <v>Camabaja</v>
      </c>
      <c r="C36" s="872"/>
      <c r="D36" s="872"/>
      <c r="E36" s="872"/>
      <c r="F36" s="872"/>
      <c r="G36" s="872"/>
      <c r="H36" s="873"/>
      <c r="I36" s="276"/>
      <c r="J36" s="277"/>
      <c r="K36" s="278">
        <f>VLOOKUP(A36,EQUIPOS!A5:D154,4,FALSE)</f>
        <v>216580</v>
      </c>
      <c r="L36" s="279"/>
      <c r="M36" s="280">
        <v>0.625</v>
      </c>
      <c r="N36" s="281">
        <f>K36/M36</f>
        <v>346528</v>
      </c>
    </row>
    <row r="37" spans="1:14">
      <c r="A37" s="114" t="s">
        <v>241</v>
      </c>
      <c r="B37" s="871" t="str">
        <f>VLOOKUP(A37,EQUIPOS!A7:D154,3,FALSE)</f>
        <v>Grúa (capacidad 15 ton)</v>
      </c>
      <c r="C37" s="872"/>
      <c r="D37" s="872"/>
      <c r="E37" s="872"/>
      <c r="F37" s="872"/>
      <c r="G37" s="872"/>
      <c r="H37" s="873"/>
      <c r="I37" s="276"/>
      <c r="J37" s="277"/>
      <c r="K37" s="278">
        <f>VLOOKUP(A37,EQUIPOS!A6:D154,4,FALSE)</f>
        <v>155250</v>
      </c>
      <c r="L37" s="279"/>
      <c r="M37" s="280">
        <v>0.625</v>
      </c>
      <c r="N37" s="281">
        <f>K37/M37</f>
        <v>248400</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0.05</v>
      </c>
      <c r="M42" s="884"/>
      <c r="N42" s="111">
        <f>N76*L42</f>
        <v>2553.3602603050003</v>
      </c>
    </row>
    <row r="43" spans="1:14" ht="15" thickBot="1">
      <c r="B43" s="822" t="s">
        <v>1037</v>
      </c>
      <c r="C43" s="823"/>
      <c r="D43" s="823"/>
      <c r="E43" s="823"/>
      <c r="F43" s="823"/>
      <c r="G43" s="823"/>
      <c r="H43" s="823"/>
      <c r="I43" s="823"/>
      <c r="J43" s="823"/>
      <c r="K43" s="823"/>
      <c r="L43" s="823"/>
      <c r="M43" s="824"/>
      <c r="N43" s="403">
        <f>SUM(N36:N42)</f>
        <v>597481.36026030499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863.37899999999991</v>
      </c>
      <c r="N48" s="281">
        <f>K48*M48</f>
        <v>8633.7899999999991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17019.172647400002</v>
      </c>
      <c r="N49" s="281">
        <f>K49*M49</f>
        <v>17019.172647400002</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9401</v>
      </c>
      <c r="N50" s="281">
        <f>K50*M50</f>
        <v>9401</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45000</v>
      </c>
      <c r="N51" s="281">
        <f>K51*M51</f>
        <v>90000</v>
      </c>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125053.96264740001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51067.205206099999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773602.52811380499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154720.505622761</v>
      </c>
      <c r="M83" s="858"/>
      <c r="N83" s="57"/>
    </row>
    <row r="84" spans="1:14">
      <c r="B84" s="95" t="s">
        <v>1057</v>
      </c>
      <c r="C84" s="96"/>
      <c r="D84" s="96"/>
      <c r="E84" s="96"/>
      <c r="F84" s="96"/>
      <c r="G84" s="96"/>
      <c r="H84" s="96"/>
      <c r="I84" s="93"/>
      <c r="J84" s="94"/>
      <c r="K84" s="313">
        <v>0.05</v>
      </c>
      <c r="L84" s="857">
        <f>N78*K84</f>
        <v>38680.126405690251</v>
      </c>
      <c r="M84" s="858"/>
      <c r="N84" s="57"/>
    </row>
    <row r="85" spans="1:14" ht="15" thickBot="1">
      <c r="B85" s="97" t="s">
        <v>1058</v>
      </c>
      <c r="C85" s="98"/>
      <c r="D85" s="98"/>
      <c r="E85" s="98"/>
      <c r="F85" s="98"/>
      <c r="G85" s="98"/>
      <c r="H85" s="98"/>
      <c r="I85" s="99"/>
      <c r="J85" s="100"/>
      <c r="K85" s="314">
        <v>0.05</v>
      </c>
      <c r="L85" s="859">
        <f>N78*K85</f>
        <v>38680.126405690251</v>
      </c>
      <c r="M85" s="860"/>
      <c r="N85" s="57"/>
    </row>
    <row r="86" spans="1:14" ht="15" thickBot="1">
      <c r="B86" s="822" t="s">
        <v>1037</v>
      </c>
      <c r="C86" s="823"/>
      <c r="D86" s="823"/>
      <c r="E86" s="823"/>
      <c r="F86" s="823"/>
      <c r="G86" s="823"/>
      <c r="H86" s="823"/>
      <c r="I86" s="823"/>
      <c r="J86" s="823"/>
      <c r="K86" s="823"/>
      <c r="L86" s="823"/>
      <c r="M86" s="824"/>
      <c r="N86" s="58">
        <f>L83+L84+L85</f>
        <v>232080.75843414149</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1005683.2865479465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146</v>
      </c>
      <c r="B36" s="871" t="str">
        <f>VLOOKUP(A36,EQUIPOS!A6:D154,3,FALSE)</f>
        <v>Camabaja</v>
      </c>
      <c r="C36" s="872"/>
      <c r="D36" s="872"/>
      <c r="E36" s="872"/>
      <c r="F36" s="872"/>
      <c r="G36" s="872"/>
      <c r="H36" s="873"/>
      <c r="I36" s="276"/>
      <c r="J36" s="277"/>
      <c r="K36" s="278">
        <f>VLOOKUP(A36,EQUIPOS!A6:D163,4,FALSE)</f>
        <v>216580</v>
      </c>
      <c r="L36" s="279"/>
      <c r="M36" s="280">
        <v>0.5</v>
      </c>
      <c r="N36" s="281">
        <f>K36/M36</f>
        <v>433160</v>
      </c>
    </row>
    <row r="37" spans="1:14">
      <c r="A37" s="114" t="s">
        <v>241</v>
      </c>
      <c r="B37" s="871" t="str">
        <f>VLOOKUP(A37,EQUIPOS!A7:D154,3,FALSE)</f>
        <v>Grúa (capacidad 15 ton)</v>
      </c>
      <c r="C37" s="872"/>
      <c r="D37" s="872"/>
      <c r="E37" s="872"/>
      <c r="F37" s="872"/>
      <c r="G37" s="872"/>
      <c r="H37" s="873"/>
      <c r="I37" s="276"/>
      <c r="J37" s="277"/>
      <c r="K37" s="278">
        <f>VLOOKUP(A37,EQUIPOS!A7:D164,4,FALSE)</f>
        <v>155250</v>
      </c>
      <c r="L37" s="279"/>
      <c r="M37" s="280">
        <v>0.5</v>
      </c>
      <c r="N37" s="281">
        <f>K37/M37</f>
        <v>310500</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0.05</v>
      </c>
      <c r="M42" s="884"/>
      <c r="N42" s="111">
        <f>N76*L42</f>
        <v>3191.70032538125</v>
      </c>
    </row>
    <row r="43" spans="1:14" ht="15" thickBot="1">
      <c r="B43" s="822" t="s">
        <v>1037</v>
      </c>
      <c r="C43" s="823"/>
      <c r="D43" s="823"/>
      <c r="E43" s="823"/>
      <c r="F43" s="823"/>
      <c r="G43" s="823"/>
      <c r="H43" s="823"/>
      <c r="I43" s="823"/>
      <c r="J43" s="823"/>
      <c r="K43" s="823"/>
      <c r="L43" s="823"/>
      <c r="M43" s="824"/>
      <c r="N43" s="403">
        <f>SUM(N36:N42)</f>
        <v>746851.70032538124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863.37899999999991</v>
      </c>
      <c r="N48" s="281">
        <f>K48*M48</f>
        <v>8633.7899999999991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17019.172647400002</v>
      </c>
      <c r="N49" s="281">
        <f>K49*M49</f>
        <v>17019.172647400002</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9401</v>
      </c>
      <c r="N50" s="281">
        <f>K50*M50</f>
        <v>9401</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45000</v>
      </c>
      <c r="N51" s="281">
        <f>K51*M51</f>
        <v>90000</v>
      </c>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125053.96264740001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63834.006507624996</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935739.66948040621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187147.93389608126</v>
      </c>
      <c r="M83" s="858"/>
      <c r="N83" s="57"/>
    </row>
    <row r="84" spans="1:14">
      <c r="B84" s="95" t="s">
        <v>1057</v>
      </c>
      <c r="C84" s="96"/>
      <c r="D84" s="96"/>
      <c r="E84" s="96"/>
      <c r="F84" s="96"/>
      <c r="G84" s="96"/>
      <c r="H84" s="96"/>
      <c r="I84" s="93"/>
      <c r="J84" s="94"/>
      <c r="K84" s="313">
        <v>0.05</v>
      </c>
      <c r="L84" s="857">
        <f>N78*K84</f>
        <v>46786.983474020315</v>
      </c>
      <c r="M84" s="858"/>
      <c r="N84" s="57"/>
    </row>
    <row r="85" spans="1:14" ht="15" thickBot="1">
      <c r="B85" s="97" t="s">
        <v>1058</v>
      </c>
      <c r="C85" s="98"/>
      <c r="D85" s="98"/>
      <c r="E85" s="98"/>
      <c r="F85" s="98"/>
      <c r="G85" s="98"/>
      <c r="H85" s="98"/>
      <c r="I85" s="99"/>
      <c r="J85" s="100"/>
      <c r="K85" s="314">
        <v>0.05</v>
      </c>
      <c r="L85" s="859">
        <f>N78*K85</f>
        <v>46786.983474020315</v>
      </c>
      <c r="M85" s="860"/>
      <c r="N85" s="57"/>
    </row>
    <row r="86" spans="1:14" ht="15" thickBot="1">
      <c r="B86" s="822" t="s">
        <v>1037</v>
      </c>
      <c r="C86" s="823"/>
      <c r="D86" s="823"/>
      <c r="E86" s="823"/>
      <c r="F86" s="823"/>
      <c r="G86" s="823"/>
      <c r="H86" s="823"/>
      <c r="I86" s="823"/>
      <c r="J86" s="823"/>
      <c r="K86" s="823"/>
      <c r="L86" s="823"/>
      <c r="M86" s="824"/>
      <c r="N86" s="58">
        <f>L83+L84+L85</f>
        <v>280721.90084412188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1216461.570324528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146</v>
      </c>
      <c r="B36" s="871" t="str">
        <f>VLOOKUP(A36,EQUIPOS!A6:D154,3,FALSE)</f>
        <v>Camabaja</v>
      </c>
      <c r="C36" s="872"/>
      <c r="D36" s="872"/>
      <c r="E36" s="872"/>
      <c r="F36" s="872"/>
      <c r="G36" s="872"/>
      <c r="H36" s="873"/>
      <c r="I36" s="276"/>
      <c r="J36" s="277"/>
      <c r="K36" s="278">
        <f>VLOOKUP(A36,EQUIPOS!A6:D163,4,FALSE)</f>
        <v>216580</v>
      </c>
      <c r="L36" s="279"/>
      <c r="M36" s="280">
        <v>0.4375</v>
      </c>
      <c r="N36" s="281">
        <f>K36/M36</f>
        <v>495040</v>
      </c>
    </row>
    <row r="37" spans="1:14">
      <c r="A37" s="114" t="s">
        <v>241</v>
      </c>
      <c r="B37" s="871" t="str">
        <f>VLOOKUP(A37,EQUIPOS!A7:D154,3,FALSE)</f>
        <v>Grúa (capacidad 15 ton)</v>
      </c>
      <c r="C37" s="872"/>
      <c r="D37" s="872"/>
      <c r="E37" s="872"/>
      <c r="F37" s="872"/>
      <c r="G37" s="872"/>
      <c r="H37" s="873"/>
      <c r="I37" s="276"/>
      <c r="J37" s="277"/>
      <c r="K37" s="278">
        <f>VLOOKUP(A37,EQUIPOS!A7:D164,4,FALSE)</f>
        <v>155250</v>
      </c>
      <c r="L37" s="279"/>
      <c r="M37" s="280">
        <v>0.4375</v>
      </c>
      <c r="N37" s="281">
        <f>K37/M37</f>
        <v>354857.14285714284</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0.05</v>
      </c>
      <c r="M42" s="884"/>
      <c r="N42" s="111">
        <f>N76*L42</f>
        <v>3647.657514721428</v>
      </c>
    </row>
    <row r="43" spans="1:14" ht="15" thickBot="1">
      <c r="B43" s="822" t="s">
        <v>1037</v>
      </c>
      <c r="C43" s="823"/>
      <c r="D43" s="823"/>
      <c r="E43" s="823"/>
      <c r="F43" s="823"/>
      <c r="G43" s="823"/>
      <c r="H43" s="823"/>
      <c r="I43" s="823"/>
      <c r="J43" s="823"/>
      <c r="K43" s="823"/>
      <c r="L43" s="823"/>
      <c r="M43" s="824"/>
      <c r="N43" s="403">
        <f>SUM(N36:N42)</f>
        <v>853544.80037186423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863.37899999999991</v>
      </c>
      <c r="N48" s="281">
        <f>K48*M48</f>
        <v>8633.7899999999991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17019.172647400002</v>
      </c>
      <c r="N49" s="281">
        <f>K49*M49</f>
        <v>17019.172647400002</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9401</v>
      </c>
      <c r="N50" s="281">
        <f>K50*M50</f>
        <v>9401</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45000</v>
      </c>
      <c r="N51" s="281">
        <f>K51*M51</f>
        <v>90000</v>
      </c>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125053.96264740001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72953.15029442856</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1051551.9133136927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210310.38266273856</v>
      </c>
      <c r="M83" s="858"/>
      <c r="N83" s="57"/>
    </row>
    <row r="84" spans="1:14">
      <c r="B84" s="95" t="s">
        <v>1057</v>
      </c>
      <c r="C84" s="96"/>
      <c r="D84" s="96"/>
      <c r="E84" s="96"/>
      <c r="F84" s="96"/>
      <c r="G84" s="96"/>
      <c r="H84" s="96"/>
      <c r="I84" s="93"/>
      <c r="J84" s="94"/>
      <c r="K84" s="313">
        <v>0.05</v>
      </c>
      <c r="L84" s="857">
        <f>N78*K84</f>
        <v>52577.595665684639</v>
      </c>
      <c r="M84" s="858"/>
      <c r="N84" s="57"/>
    </row>
    <row r="85" spans="1:14" ht="15" thickBot="1">
      <c r="B85" s="97" t="s">
        <v>1058</v>
      </c>
      <c r="C85" s="98"/>
      <c r="D85" s="98"/>
      <c r="E85" s="98"/>
      <c r="F85" s="98"/>
      <c r="G85" s="98"/>
      <c r="H85" s="98"/>
      <c r="I85" s="99"/>
      <c r="J85" s="100"/>
      <c r="K85" s="314">
        <v>0.05</v>
      </c>
      <c r="L85" s="859">
        <f>N78*K85</f>
        <v>52577.595665684639</v>
      </c>
      <c r="M85" s="860"/>
      <c r="N85" s="57"/>
    </row>
    <row r="86" spans="1:14" ht="15" thickBot="1">
      <c r="B86" s="822" t="s">
        <v>1037</v>
      </c>
      <c r="C86" s="823"/>
      <c r="D86" s="823"/>
      <c r="E86" s="823"/>
      <c r="F86" s="823"/>
      <c r="G86" s="823"/>
      <c r="H86" s="823"/>
      <c r="I86" s="823"/>
      <c r="J86" s="823"/>
      <c r="K86" s="823"/>
      <c r="L86" s="823"/>
      <c r="M86" s="824"/>
      <c r="N86" s="58">
        <f>L83+L84+L85</f>
        <v>315465.57399410789</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1367017.4873078004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146</v>
      </c>
      <c r="B36" s="871" t="str">
        <f>VLOOKUP(A36,EQUIPOS!A6:D154,3,FALSE)</f>
        <v>Camabaja</v>
      </c>
      <c r="C36" s="872"/>
      <c r="D36" s="872"/>
      <c r="E36" s="872"/>
      <c r="F36" s="872"/>
      <c r="G36" s="872"/>
      <c r="H36" s="873"/>
      <c r="I36" s="276"/>
      <c r="J36" s="277"/>
      <c r="K36" s="278">
        <f>VLOOKUP(A36,EQUIPOS!A6:D163,4,FALSE)</f>
        <v>216580</v>
      </c>
      <c r="L36" s="279"/>
      <c r="M36" s="280">
        <v>0.875</v>
      </c>
      <c r="N36" s="281">
        <f>K36/M36</f>
        <v>247520</v>
      </c>
    </row>
    <row r="37" spans="1:14">
      <c r="A37" s="114" t="s">
        <v>241</v>
      </c>
      <c r="B37" s="871" t="str">
        <f>VLOOKUP(A37,EQUIPOS!A7:D154,3,FALSE)</f>
        <v>Grúa (capacidad 15 ton)</v>
      </c>
      <c r="C37" s="872"/>
      <c r="D37" s="872"/>
      <c r="E37" s="872"/>
      <c r="F37" s="872"/>
      <c r="G37" s="872"/>
      <c r="H37" s="873"/>
      <c r="I37" s="276"/>
      <c r="J37" s="277"/>
      <c r="K37" s="278">
        <f>VLOOKUP(A37,EQUIPOS!A7:D164,4,FALSE)</f>
        <v>155250</v>
      </c>
      <c r="L37" s="279"/>
      <c r="M37" s="280">
        <v>0.875</v>
      </c>
      <c r="N37" s="281">
        <f>K37/M37</f>
        <v>177428.57142857142</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0.05</v>
      </c>
      <c r="M42" s="884"/>
      <c r="N42" s="111">
        <f>N76*L42</f>
        <v>1459.0630058885715</v>
      </c>
    </row>
    <row r="43" spans="1:14" ht="15" thickBot="1">
      <c r="B43" s="822" t="s">
        <v>1037</v>
      </c>
      <c r="C43" s="823"/>
      <c r="D43" s="823"/>
      <c r="E43" s="823"/>
      <c r="F43" s="823"/>
      <c r="G43" s="823"/>
      <c r="H43" s="823"/>
      <c r="I43" s="823"/>
      <c r="J43" s="823"/>
      <c r="K43" s="823"/>
      <c r="L43" s="823"/>
      <c r="M43" s="824"/>
      <c r="N43" s="403">
        <f>SUM(N36:N42)</f>
        <v>426407.63443445996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863.37899999999991</v>
      </c>
      <c r="N48" s="281">
        <f>K48*M48</f>
        <v>8633.7899999999991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17019.172647400002</v>
      </c>
      <c r="N49" s="281">
        <f>K49*M49</f>
        <v>17019.172647400002</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9401</v>
      </c>
      <c r="N50" s="281">
        <f>K50*M50</f>
        <v>9401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35053.962647400003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29181.260117771428</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490642.8571996314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98128.57143992628</v>
      </c>
      <c r="M83" s="858"/>
      <c r="N83" s="57"/>
    </row>
    <row r="84" spans="1:14">
      <c r="B84" s="95" t="s">
        <v>1057</v>
      </c>
      <c r="C84" s="96"/>
      <c r="D84" s="96"/>
      <c r="E84" s="96"/>
      <c r="F84" s="96"/>
      <c r="G84" s="96"/>
      <c r="H84" s="96"/>
      <c r="I84" s="93"/>
      <c r="J84" s="94"/>
      <c r="K84" s="313">
        <v>0.05</v>
      </c>
      <c r="L84" s="857">
        <f>N78*K84</f>
        <v>24532.14285998157</v>
      </c>
      <c r="M84" s="858"/>
      <c r="N84" s="57"/>
    </row>
    <row r="85" spans="1:14" ht="15" thickBot="1">
      <c r="B85" s="97" t="s">
        <v>1058</v>
      </c>
      <c r="C85" s="98"/>
      <c r="D85" s="98"/>
      <c r="E85" s="98"/>
      <c r="F85" s="98"/>
      <c r="G85" s="98"/>
      <c r="H85" s="98"/>
      <c r="I85" s="99"/>
      <c r="J85" s="100"/>
      <c r="K85" s="314">
        <v>0.05</v>
      </c>
      <c r="L85" s="859">
        <f>N78*K85</f>
        <v>24532.14285998157</v>
      </c>
      <c r="M85" s="860"/>
      <c r="N85" s="57"/>
    </row>
    <row r="86" spans="1:14" ht="15" thickBot="1">
      <c r="B86" s="822" t="s">
        <v>1037</v>
      </c>
      <c r="C86" s="823"/>
      <c r="D86" s="823"/>
      <c r="E86" s="823"/>
      <c r="F86" s="823"/>
      <c r="G86" s="823"/>
      <c r="H86" s="823"/>
      <c r="I86" s="823"/>
      <c r="J86" s="823"/>
      <c r="K86" s="823"/>
      <c r="L86" s="823"/>
      <c r="M86" s="824"/>
      <c r="N86" s="58">
        <f>L83+L84+L85</f>
        <v>147192.85715988942</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637835.71435952082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146</v>
      </c>
      <c r="B36" s="871" t="str">
        <f>VLOOKUP(A36,EQUIPOS!A6:D154,3,FALSE)</f>
        <v>Camabaja</v>
      </c>
      <c r="C36" s="872"/>
      <c r="D36" s="872"/>
      <c r="E36" s="872"/>
      <c r="F36" s="872"/>
      <c r="G36" s="872"/>
      <c r="H36" s="873"/>
      <c r="I36" s="276"/>
      <c r="J36" s="277"/>
      <c r="K36" s="278">
        <f>VLOOKUP(A36,EQUIPOS!A6:D163,4,FALSE)</f>
        <v>216580</v>
      </c>
      <c r="L36" s="279"/>
      <c r="M36" s="280">
        <v>0.75</v>
      </c>
      <c r="N36" s="281">
        <f>K36/M36</f>
        <v>288773.33333333331</v>
      </c>
    </row>
    <row r="37" spans="1:14">
      <c r="A37" s="114" t="s">
        <v>241</v>
      </c>
      <c r="B37" s="871" t="str">
        <f>VLOOKUP(A37,EQUIPOS!A7:D154,3,FALSE)</f>
        <v>Grúa (capacidad 15 ton)</v>
      </c>
      <c r="C37" s="872"/>
      <c r="D37" s="872"/>
      <c r="E37" s="872"/>
      <c r="F37" s="872"/>
      <c r="G37" s="872"/>
      <c r="H37" s="873"/>
      <c r="I37" s="276"/>
      <c r="J37" s="277"/>
      <c r="K37" s="278">
        <f>VLOOKUP(A37,EQUIPOS!A7:D164,4,FALSE)</f>
        <v>155250</v>
      </c>
      <c r="L37" s="279"/>
      <c r="M37" s="280">
        <v>0.75</v>
      </c>
      <c r="N37" s="281">
        <f>K37/M37</f>
        <v>207000</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0.05</v>
      </c>
      <c r="M42" s="884"/>
      <c r="N42" s="111">
        <f>N76*L42</f>
        <v>1702.2401735366668</v>
      </c>
    </row>
    <row r="43" spans="1:14" ht="15" thickBot="1">
      <c r="B43" s="822" t="s">
        <v>1037</v>
      </c>
      <c r="C43" s="823"/>
      <c r="D43" s="823"/>
      <c r="E43" s="823"/>
      <c r="F43" s="823"/>
      <c r="G43" s="823"/>
      <c r="H43" s="823"/>
      <c r="I43" s="823"/>
      <c r="J43" s="823"/>
      <c r="K43" s="823"/>
      <c r="L43" s="823"/>
      <c r="M43" s="824"/>
      <c r="N43" s="403">
        <f>SUM(N36:N42)</f>
        <v>497475.57350686996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863.37899999999991</v>
      </c>
      <c r="N48" s="281">
        <f>K48*M48</f>
        <v>8633.7899999999991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17019.172647400002</v>
      </c>
      <c r="N49" s="281">
        <f>K49*M49</f>
        <v>17019.172647400002</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9401</v>
      </c>
      <c r="N50" s="281">
        <f>K50*M50</f>
        <v>9401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35053.962647400003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34044.803470733335</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566574.33962500328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113314.86792500067</v>
      </c>
      <c r="M83" s="858"/>
      <c r="N83" s="57"/>
    </row>
    <row r="84" spans="1:14">
      <c r="B84" s="95" t="s">
        <v>1057</v>
      </c>
      <c r="C84" s="96"/>
      <c r="D84" s="96"/>
      <c r="E84" s="96"/>
      <c r="F84" s="96"/>
      <c r="G84" s="96"/>
      <c r="H84" s="96"/>
      <c r="I84" s="93"/>
      <c r="J84" s="94"/>
      <c r="K84" s="313">
        <v>0.05</v>
      </c>
      <c r="L84" s="857">
        <f>N78*K84</f>
        <v>28328.716981250167</v>
      </c>
      <c r="M84" s="858"/>
      <c r="N84" s="57"/>
    </row>
    <row r="85" spans="1:14" ht="15" thickBot="1">
      <c r="B85" s="97" t="s">
        <v>1058</v>
      </c>
      <c r="C85" s="98"/>
      <c r="D85" s="98"/>
      <c r="E85" s="98"/>
      <c r="F85" s="98"/>
      <c r="G85" s="98"/>
      <c r="H85" s="98"/>
      <c r="I85" s="99"/>
      <c r="J85" s="100"/>
      <c r="K85" s="314">
        <v>0.05</v>
      </c>
      <c r="L85" s="859">
        <f>N78*K85</f>
        <v>28328.716981250167</v>
      </c>
      <c r="M85" s="860"/>
      <c r="N85" s="57"/>
    </row>
    <row r="86" spans="1:14" ht="15" thickBot="1">
      <c r="B86" s="822" t="s">
        <v>1037</v>
      </c>
      <c r="C86" s="823"/>
      <c r="D86" s="823"/>
      <c r="E86" s="823"/>
      <c r="F86" s="823"/>
      <c r="G86" s="823"/>
      <c r="H86" s="823"/>
      <c r="I86" s="823"/>
      <c r="J86" s="823"/>
      <c r="K86" s="823"/>
      <c r="L86" s="823"/>
      <c r="M86" s="824"/>
      <c r="N86" s="58">
        <f>L83+L84+L85</f>
        <v>169972.30188750097</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736546.64151250431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146</v>
      </c>
      <c r="B36" s="871" t="str">
        <f>VLOOKUP(A36,EQUIPOS!A6:D154,3,FALSE)</f>
        <v>Camabaja</v>
      </c>
      <c r="C36" s="872"/>
      <c r="D36" s="872"/>
      <c r="E36" s="872"/>
      <c r="F36" s="872"/>
      <c r="G36" s="872"/>
      <c r="H36" s="873"/>
      <c r="I36" s="276"/>
      <c r="J36" s="277"/>
      <c r="K36" s="278">
        <f>VLOOKUP(A36,EQUIPOS!A6:D163,4,FALSE)</f>
        <v>216580</v>
      </c>
      <c r="L36" s="279"/>
      <c r="M36" s="280">
        <v>0.6875</v>
      </c>
      <c r="N36" s="281">
        <f>K36/M36</f>
        <v>315025.45454545453</v>
      </c>
    </row>
    <row r="37" spans="1:14">
      <c r="A37" s="114" t="s">
        <v>241</v>
      </c>
      <c r="B37" s="871" t="str">
        <f>VLOOKUP(A37,EQUIPOS!A7:D154,3,FALSE)</f>
        <v>Grúa (capacidad 15 ton)</v>
      </c>
      <c r="C37" s="872"/>
      <c r="D37" s="872"/>
      <c r="E37" s="872"/>
      <c r="F37" s="872"/>
      <c r="G37" s="872"/>
      <c r="H37" s="873"/>
      <c r="I37" s="276"/>
      <c r="J37" s="277"/>
      <c r="K37" s="278">
        <f>VLOOKUP(A37,EQUIPOS!A7:D164,4,FALSE)</f>
        <v>155250</v>
      </c>
      <c r="L37" s="279"/>
      <c r="M37" s="280">
        <v>0.6875</v>
      </c>
      <c r="N37" s="281">
        <f>K37/M37</f>
        <v>225818.18181818182</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0.05</v>
      </c>
      <c r="M42" s="884"/>
      <c r="N42" s="111">
        <f>N76*L42</f>
        <v>1856.9892802218183</v>
      </c>
    </row>
    <row r="43" spans="1:14" ht="15" thickBot="1">
      <c r="B43" s="822" t="s">
        <v>1037</v>
      </c>
      <c r="C43" s="823"/>
      <c r="D43" s="823"/>
      <c r="E43" s="823"/>
      <c r="F43" s="823"/>
      <c r="G43" s="823"/>
      <c r="H43" s="823"/>
      <c r="I43" s="823"/>
      <c r="J43" s="823"/>
      <c r="K43" s="823"/>
      <c r="L43" s="823"/>
      <c r="M43" s="824"/>
      <c r="N43" s="403">
        <f>SUM(N36:N42)</f>
        <v>542700.62564385822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863.37899999999991</v>
      </c>
      <c r="N48" s="281">
        <f>K48*M48</f>
        <v>8633.7899999999991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17019.172647400002</v>
      </c>
      <c r="N49" s="281">
        <f>K49*M49</f>
        <v>17019.172647400002</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9401</v>
      </c>
      <c r="N50" s="281">
        <f>K50*M50</f>
        <v>9401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35053.962647400003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37139.785604436365</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614894.37389569462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122978.87477913893</v>
      </c>
      <c r="M83" s="858"/>
      <c r="N83" s="57"/>
    </row>
    <row r="84" spans="1:14">
      <c r="B84" s="95" t="s">
        <v>1057</v>
      </c>
      <c r="C84" s="96"/>
      <c r="D84" s="96"/>
      <c r="E84" s="96"/>
      <c r="F84" s="96"/>
      <c r="G84" s="96"/>
      <c r="H84" s="96"/>
      <c r="I84" s="93"/>
      <c r="J84" s="94"/>
      <c r="K84" s="313">
        <v>0.05</v>
      </c>
      <c r="L84" s="857">
        <f>N78*K84</f>
        <v>30744.718694784733</v>
      </c>
      <c r="M84" s="858"/>
      <c r="N84" s="57"/>
    </row>
    <row r="85" spans="1:14" ht="15" thickBot="1">
      <c r="B85" s="97" t="s">
        <v>1058</v>
      </c>
      <c r="C85" s="98"/>
      <c r="D85" s="98"/>
      <c r="E85" s="98"/>
      <c r="F85" s="98"/>
      <c r="G85" s="98"/>
      <c r="H85" s="98"/>
      <c r="I85" s="99"/>
      <c r="J85" s="100"/>
      <c r="K85" s="314">
        <v>0.05</v>
      </c>
      <c r="L85" s="859">
        <f>N78*K85</f>
        <v>30744.718694784733</v>
      </c>
      <c r="M85" s="860"/>
      <c r="N85" s="57"/>
    </row>
    <row r="86" spans="1:14" ht="15" thickBot="1">
      <c r="B86" s="822" t="s">
        <v>1037</v>
      </c>
      <c r="C86" s="823"/>
      <c r="D86" s="823"/>
      <c r="E86" s="823"/>
      <c r="F86" s="823"/>
      <c r="G86" s="823"/>
      <c r="H86" s="823"/>
      <c r="I86" s="823"/>
      <c r="J86" s="823"/>
      <c r="K86" s="823"/>
      <c r="L86" s="823"/>
      <c r="M86" s="824"/>
      <c r="N86" s="58">
        <f>L83+L84+L85</f>
        <v>184468.31216870839</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799362.68606440304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58" t="s">
        <v>241</v>
      </c>
      <c r="B36" s="871" t="str">
        <f>VLOOKUP(A36,EQUIPOS!A6:D154,3,FALSE)</f>
        <v>Grúa (capacidad 15 ton)</v>
      </c>
      <c r="C36" s="872"/>
      <c r="D36" s="872"/>
      <c r="E36" s="872"/>
      <c r="F36" s="872"/>
      <c r="G36" s="872"/>
      <c r="H36" s="873"/>
      <c r="I36" s="276"/>
      <c r="J36" s="277"/>
      <c r="K36" s="278">
        <f>VLOOKUP(A36,EQUIPOS!A6:D163,4,FALSE)</f>
        <v>155250</v>
      </c>
      <c r="L36" s="279"/>
      <c r="M36" s="405">
        <v>1.125</v>
      </c>
      <c r="N36" s="281">
        <f>K36/M36</f>
        <v>138000</v>
      </c>
    </row>
    <row r="37" spans="1:14">
      <c r="A37" 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0.05</v>
      </c>
      <c r="M42" s="884"/>
      <c r="N42" s="111">
        <f>N76*L42</f>
        <v>1134.8267823577778</v>
      </c>
    </row>
    <row r="43" spans="1:14" ht="15" thickBot="1">
      <c r="B43" s="822" t="s">
        <v>1037</v>
      </c>
      <c r="C43" s="823"/>
      <c r="D43" s="823"/>
      <c r="E43" s="823"/>
      <c r="F43" s="823"/>
      <c r="G43" s="823"/>
      <c r="H43" s="823"/>
      <c r="I43" s="823"/>
      <c r="J43" s="823"/>
      <c r="K43" s="823"/>
      <c r="L43" s="823"/>
      <c r="M43" s="824"/>
      <c r="N43" s="403">
        <f>SUM(N36:N42)</f>
        <v>139134.82678235779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863.37899999999991</v>
      </c>
      <c r="N48" s="281">
        <f>K48*M48</f>
        <v>8633.7899999999991</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9401</v>
      </c>
      <c r="N49" s="281">
        <f>K49*M49</f>
        <v>9401</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17019.172647400002</v>
      </c>
      <c r="N50" s="281">
        <f>K50*M50</f>
        <v>17019.172647400002</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35053.962647400003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22696.535647155557</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196885.32507691334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39377.065015382672</v>
      </c>
      <c r="M83" s="858"/>
      <c r="N83" s="57"/>
    </row>
    <row r="84" spans="1:14">
      <c r="B84" s="95" t="s">
        <v>1057</v>
      </c>
      <c r="C84" s="96"/>
      <c r="D84" s="96"/>
      <c r="E84" s="96"/>
      <c r="F84" s="96"/>
      <c r="G84" s="96"/>
      <c r="H84" s="96"/>
      <c r="I84" s="93"/>
      <c r="J84" s="94"/>
      <c r="K84" s="313">
        <v>0.05</v>
      </c>
      <c r="L84" s="857">
        <f>N78*K84</f>
        <v>9844.266253845668</v>
      </c>
      <c r="M84" s="858"/>
      <c r="N84" s="57"/>
    </row>
    <row r="85" spans="1:14" ht="15" thickBot="1">
      <c r="B85" s="97" t="s">
        <v>1058</v>
      </c>
      <c r="C85" s="98"/>
      <c r="D85" s="98"/>
      <c r="E85" s="98"/>
      <c r="F85" s="98"/>
      <c r="G85" s="98"/>
      <c r="H85" s="98"/>
      <c r="I85" s="99"/>
      <c r="J85" s="100"/>
      <c r="K85" s="314">
        <v>0.05</v>
      </c>
      <c r="L85" s="859">
        <f>N78*K85</f>
        <v>9844.266253845668</v>
      </c>
      <c r="M85" s="860"/>
      <c r="N85" s="57"/>
    </row>
    <row r="86" spans="1:14" ht="15" thickBot="1">
      <c r="B86" s="822" t="s">
        <v>1037</v>
      </c>
      <c r="C86" s="823"/>
      <c r="D86" s="823"/>
      <c r="E86" s="823"/>
      <c r="F86" s="823"/>
      <c r="G86" s="823"/>
      <c r="H86" s="823"/>
      <c r="I86" s="823"/>
      <c r="J86" s="823"/>
      <c r="K86" s="823"/>
      <c r="L86" s="823"/>
      <c r="M86" s="824"/>
      <c r="N86" s="58">
        <f>L83+L84+L85</f>
        <v>59065.597523074</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255950.92259998736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61" t="s">
        <v>241</v>
      </c>
      <c r="B36" s="871" t="str">
        <f>VLOOKUP(A36,EQUIPOS!A6:D154,3,FALSE)</f>
        <v>Grúa (capacidad 15 ton)</v>
      </c>
      <c r="C36" s="872"/>
      <c r="D36" s="872"/>
      <c r="E36" s="872"/>
      <c r="F36" s="872"/>
      <c r="G36" s="872"/>
      <c r="H36" s="873"/>
      <c r="I36" s="276"/>
      <c r="J36" s="277"/>
      <c r="K36" s="278">
        <f>VLOOKUP(A36,EQUIPOS!A6:D163,4,FALSE)</f>
        <v>155250</v>
      </c>
      <c r="L36" s="279"/>
      <c r="M36" s="471">
        <v>1</v>
      </c>
      <c r="N36" s="281">
        <f>K36/M36</f>
        <v>155250</v>
      </c>
    </row>
    <row r="37" spans="1:14">
      <c r="A37" s="161" t="s">
        <v>373</v>
      </c>
      <c r="B37" s="871" t="str">
        <f>VLOOKUP(A37,EQUIPOS!A7:D154,3,FALSE)</f>
        <v>Volqueta 6 m3</v>
      </c>
      <c r="C37" s="872"/>
      <c r="D37" s="872"/>
      <c r="E37" s="872"/>
      <c r="F37" s="872"/>
      <c r="G37" s="872"/>
      <c r="H37" s="873"/>
      <c r="I37" s="276"/>
      <c r="J37" s="277"/>
      <c r="K37" s="278">
        <f>VLOOKUP(A37,EQUIPOS!A7:D164,4,FALSE)</f>
        <v>70000</v>
      </c>
      <c r="L37" s="279"/>
      <c r="M37" s="472">
        <v>1</v>
      </c>
      <c r="N37" s="281">
        <f>K37/M37</f>
        <v>70000</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0.05</v>
      </c>
      <c r="M42" s="884"/>
      <c r="N42" s="111">
        <f>N76*L42</f>
        <v>1276.6801301525002</v>
      </c>
    </row>
    <row r="43" spans="1:14" ht="15" thickBot="1">
      <c r="B43" s="822" t="s">
        <v>1037</v>
      </c>
      <c r="C43" s="823"/>
      <c r="D43" s="823"/>
      <c r="E43" s="823"/>
      <c r="F43" s="823"/>
      <c r="G43" s="823"/>
      <c r="H43" s="823"/>
      <c r="I43" s="823"/>
      <c r="J43" s="823"/>
      <c r="K43" s="823"/>
      <c r="L43" s="823"/>
      <c r="M43" s="824"/>
      <c r="N43" s="403">
        <f>SUM(N36:N42)</f>
        <v>226526.6801301525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863.37899999999991</v>
      </c>
      <c r="N48" s="281">
        <f>K48*M48</f>
        <v>8633.7899999999991</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9401</v>
      </c>
      <c r="N49" s="281">
        <f>K49*M49</f>
        <v>9401</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17019.172647400002</v>
      </c>
      <c r="N50" s="281">
        <f>K50*M50</f>
        <v>17019.172647400002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35053.962647400003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25533.60260305</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287114.24538060249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57422.849076120503</v>
      </c>
      <c r="M83" s="858"/>
      <c r="N83" s="57"/>
    </row>
    <row r="84" spans="1:14">
      <c r="B84" s="95" t="s">
        <v>1057</v>
      </c>
      <c r="C84" s="96"/>
      <c r="D84" s="96"/>
      <c r="E84" s="96"/>
      <c r="F84" s="96"/>
      <c r="G84" s="96"/>
      <c r="H84" s="96"/>
      <c r="I84" s="93"/>
      <c r="J84" s="94"/>
      <c r="K84" s="313">
        <v>0.05</v>
      </c>
      <c r="L84" s="857">
        <f>N78*K84</f>
        <v>14355.712269030126</v>
      </c>
      <c r="M84" s="858"/>
      <c r="N84" s="57"/>
    </row>
    <row r="85" spans="1:14" ht="15" thickBot="1">
      <c r="B85" s="97" t="s">
        <v>1058</v>
      </c>
      <c r="C85" s="98"/>
      <c r="D85" s="98"/>
      <c r="E85" s="98"/>
      <c r="F85" s="98"/>
      <c r="G85" s="98"/>
      <c r="H85" s="98"/>
      <c r="I85" s="99"/>
      <c r="J85" s="100"/>
      <c r="K85" s="314">
        <v>0.05</v>
      </c>
      <c r="L85" s="859">
        <f>N78*K85</f>
        <v>14355.712269030126</v>
      </c>
      <c r="M85" s="860"/>
      <c r="N85" s="57"/>
    </row>
    <row r="86" spans="1:14" ht="15" thickBot="1">
      <c r="B86" s="822" t="s">
        <v>1037</v>
      </c>
      <c r="C86" s="823"/>
      <c r="D86" s="823"/>
      <c r="E86" s="823"/>
      <c r="F86" s="823"/>
      <c r="G86" s="823"/>
      <c r="H86" s="823"/>
      <c r="I86" s="823"/>
      <c r="J86" s="823"/>
      <c r="K86" s="823"/>
      <c r="L86" s="823"/>
      <c r="M86" s="824"/>
      <c r="N86" s="58">
        <f>L83+L84+L85</f>
        <v>86134.273614180769</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373248.51899478328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8"/>
      <c r="K118" s="888"/>
      <c r="L118" s="888"/>
      <c r="M118" s="888"/>
      <c r="N118" s="889"/>
    </row>
    <row r="119" spans="2:14" ht="15.75" customHeight="1"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50" t="s">
        <v>241</v>
      </c>
      <c r="B36" s="871" t="str">
        <f>VLOOKUP(A36,EQUIPOS!A6:D154,3,FALSE)</f>
        <v>Grúa (capacidad 15 ton)</v>
      </c>
      <c r="C36" s="872"/>
      <c r="D36" s="872"/>
      <c r="E36" s="872"/>
      <c r="F36" s="872"/>
      <c r="G36" s="872"/>
      <c r="H36" s="873"/>
      <c r="I36" s="276"/>
      <c r="J36" s="277"/>
      <c r="K36" s="278">
        <f>VLOOKUP(A36,EQUIPOS!A6:D163,4,FALSE)</f>
        <v>155250</v>
      </c>
      <c r="L36" s="279"/>
      <c r="M36" s="280">
        <v>0.9375</v>
      </c>
      <c r="N36" s="281">
        <f>K36/M36</f>
        <v>165600</v>
      </c>
    </row>
    <row r="37" spans="1:14">
      <c r="A37" s="150" t="s">
        <v>373</v>
      </c>
      <c r="B37" s="871" t="str">
        <f>VLOOKUP(A37,EQUIPOS!A7:D154,3,FALSE)</f>
        <v>Volqueta 6 m3</v>
      </c>
      <c r="C37" s="872"/>
      <c r="D37" s="872"/>
      <c r="E37" s="872"/>
      <c r="F37" s="872"/>
      <c r="G37" s="872"/>
      <c r="H37" s="873"/>
      <c r="I37" s="276"/>
      <c r="J37" s="277"/>
      <c r="K37" s="278">
        <f>VLOOKUP(A37,EQUIPOS!A7:D164,4,FALSE)</f>
        <v>70000</v>
      </c>
      <c r="L37" s="279"/>
      <c r="M37" s="280">
        <v>0.9375</v>
      </c>
      <c r="N37" s="281">
        <f>K37/M37</f>
        <v>74666.666666666672</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0.05</v>
      </c>
      <c r="M42" s="884"/>
      <c r="N42" s="111">
        <f>N76*L42</f>
        <v>1361.7921388293335</v>
      </c>
    </row>
    <row r="43" spans="1:14" ht="15" thickBot="1">
      <c r="B43" s="822" t="s">
        <v>1037</v>
      </c>
      <c r="C43" s="823"/>
      <c r="D43" s="823"/>
      <c r="E43" s="823"/>
      <c r="F43" s="823"/>
      <c r="G43" s="823"/>
      <c r="H43" s="823"/>
      <c r="I43" s="823"/>
      <c r="J43" s="823"/>
      <c r="K43" s="823"/>
      <c r="L43" s="823"/>
      <c r="M43" s="824"/>
      <c r="N43" s="403">
        <f>SUM(N36:N42)</f>
        <v>241628.45880549602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863.37899999999991</v>
      </c>
      <c r="N48" s="281">
        <f>K48*M48</f>
        <v>8633.7899999999991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17019.172647400002</v>
      </c>
      <c r="N49" s="281">
        <f>K49*M49</f>
        <v>17019.172647400002</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9401</v>
      </c>
      <c r="N50" s="281">
        <f>K50*M50</f>
        <v>9401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35053.962647400003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911" t="s">
        <v>1037</v>
      </c>
      <c r="C76" s="865"/>
      <c r="D76" s="865"/>
      <c r="E76" s="865"/>
      <c r="F76" s="865"/>
      <c r="G76" s="865"/>
      <c r="H76" s="865"/>
      <c r="I76" s="865"/>
      <c r="J76" s="865"/>
      <c r="K76" s="865"/>
      <c r="L76" s="865"/>
      <c r="M76" s="866"/>
      <c r="N76" s="469">
        <f>SUM(N70:N75)</f>
        <v>27235.842776586665</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303918.26422948268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60783.65284589654</v>
      </c>
      <c r="M83" s="858"/>
      <c r="N83" s="57"/>
    </row>
    <row r="84" spans="1:14">
      <c r="B84" s="95" t="s">
        <v>1057</v>
      </c>
      <c r="C84" s="96"/>
      <c r="D84" s="96"/>
      <c r="E84" s="96"/>
      <c r="F84" s="96"/>
      <c r="G84" s="96"/>
      <c r="H84" s="96"/>
      <c r="I84" s="93"/>
      <c r="J84" s="94"/>
      <c r="K84" s="313">
        <v>0.05</v>
      </c>
      <c r="L84" s="857">
        <f>N78*K84</f>
        <v>15195.913211474135</v>
      </c>
      <c r="M84" s="858"/>
      <c r="N84" s="57"/>
    </row>
    <row r="85" spans="1:14" ht="15" thickBot="1">
      <c r="B85" s="97" t="s">
        <v>1058</v>
      </c>
      <c r="C85" s="98"/>
      <c r="D85" s="98"/>
      <c r="E85" s="98"/>
      <c r="F85" s="98"/>
      <c r="G85" s="98"/>
      <c r="H85" s="98"/>
      <c r="I85" s="99"/>
      <c r="J85" s="100"/>
      <c r="K85" s="314">
        <v>0.05</v>
      </c>
      <c r="L85" s="859">
        <f>N78*K85</f>
        <v>15195.913211474135</v>
      </c>
      <c r="M85" s="860"/>
      <c r="N85" s="57"/>
    </row>
    <row r="86" spans="1:14" ht="15" thickBot="1">
      <c r="B86" s="822" t="s">
        <v>1037</v>
      </c>
      <c r="C86" s="823"/>
      <c r="D86" s="823"/>
      <c r="E86" s="823"/>
      <c r="F86" s="823"/>
      <c r="G86" s="823"/>
      <c r="H86" s="823"/>
      <c r="I86" s="823"/>
      <c r="J86" s="823"/>
      <c r="K86" s="823"/>
      <c r="L86" s="823"/>
      <c r="M86" s="824"/>
      <c r="N86" s="58">
        <f>L83+L84+L85</f>
        <v>91175.479268844807</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395093.7434983275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8"/>
      <c r="K118" s="888"/>
      <c r="L118" s="888"/>
      <c r="M118" s="888"/>
      <c r="N118" s="889"/>
    </row>
    <row r="119" spans="2:14" ht="15.75" customHeight="1"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50" t="s">
        <v>241</v>
      </c>
      <c r="B36" s="871" t="str">
        <f>VLOOKUP(A36,EQUIPOS!A6:D154,3,FALSE)</f>
        <v>Grúa (capacidad 15 ton)</v>
      </c>
      <c r="C36" s="872"/>
      <c r="D36" s="872"/>
      <c r="E36" s="872"/>
      <c r="F36" s="872"/>
      <c r="G36" s="872"/>
      <c r="H36" s="873"/>
      <c r="I36" s="276"/>
      <c r="J36" s="277"/>
      <c r="K36" s="278">
        <f>VLOOKUP(A36,EQUIPOS!A6:D163,4,FALSE)</f>
        <v>155250</v>
      </c>
      <c r="L36" s="279"/>
      <c r="M36" s="280">
        <v>1.5</v>
      </c>
      <c r="N36" s="281">
        <f>K36/M36</f>
        <v>103500</v>
      </c>
    </row>
    <row r="37" spans="1:14">
      <c r="A37" 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0.05</v>
      </c>
      <c r="M42" s="884"/>
      <c r="N42" s="111">
        <f>N76*L42</f>
        <v>851.12008676833341</v>
      </c>
    </row>
    <row r="43" spans="1:14" ht="15" thickBot="1">
      <c r="B43" s="822" t="s">
        <v>1037</v>
      </c>
      <c r="C43" s="823"/>
      <c r="D43" s="823"/>
      <c r="E43" s="823"/>
      <c r="F43" s="823"/>
      <c r="G43" s="823"/>
      <c r="H43" s="823"/>
      <c r="I43" s="823"/>
      <c r="J43" s="823"/>
      <c r="K43" s="823"/>
      <c r="L43" s="823"/>
      <c r="M43" s="824"/>
      <c r="N43" s="403">
        <f>SUM(N36:N42)</f>
        <v>104351.12008676834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863.37899999999991</v>
      </c>
      <c r="N48" s="281">
        <f>K48*M48</f>
        <v>8633.7899999999991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17019.172647400002</v>
      </c>
      <c r="N49" s="281">
        <f>K49*M49</f>
        <v>17019.172647400002</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9401</v>
      </c>
      <c r="N50" s="281">
        <f>K50*M50</f>
        <v>9401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35053.962647400003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911" t="s">
        <v>1037</v>
      </c>
      <c r="C76" s="865"/>
      <c r="D76" s="865"/>
      <c r="E76" s="865"/>
      <c r="F76" s="865"/>
      <c r="G76" s="865"/>
      <c r="H76" s="865"/>
      <c r="I76" s="865"/>
      <c r="J76" s="865"/>
      <c r="K76" s="865"/>
      <c r="L76" s="865"/>
      <c r="M76" s="866"/>
      <c r="N76" s="469">
        <f>SUM(N70:N75)</f>
        <v>17022.401735366668</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156427.484469535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31285.496893907002</v>
      </c>
      <c r="M83" s="858"/>
      <c r="N83" s="57"/>
    </row>
    <row r="84" spans="1:14">
      <c r="B84" s="95" t="s">
        <v>1057</v>
      </c>
      <c r="C84" s="96"/>
      <c r="D84" s="96"/>
      <c r="E84" s="96"/>
      <c r="F84" s="96"/>
      <c r="G84" s="96"/>
      <c r="H84" s="96"/>
      <c r="I84" s="93"/>
      <c r="J84" s="94"/>
      <c r="K84" s="313">
        <v>0.05</v>
      </c>
      <c r="L84" s="857">
        <f>N78*K84</f>
        <v>7821.3742234767506</v>
      </c>
      <c r="M84" s="858"/>
      <c r="N84" s="57"/>
    </row>
    <row r="85" spans="1:14" ht="15" thickBot="1">
      <c r="B85" s="97" t="s">
        <v>1058</v>
      </c>
      <c r="C85" s="98"/>
      <c r="D85" s="98"/>
      <c r="E85" s="98"/>
      <c r="F85" s="98"/>
      <c r="G85" s="98"/>
      <c r="H85" s="98"/>
      <c r="I85" s="99"/>
      <c r="J85" s="100"/>
      <c r="K85" s="314">
        <v>0.05</v>
      </c>
      <c r="L85" s="859">
        <f>N78*K85</f>
        <v>7821.3742234767506</v>
      </c>
      <c r="M85" s="860"/>
      <c r="N85" s="57"/>
    </row>
    <row r="86" spans="1:14" ht="15" thickBot="1">
      <c r="B86" s="822" t="s">
        <v>1037</v>
      </c>
      <c r="C86" s="823"/>
      <c r="D86" s="823"/>
      <c r="E86" s="823"/>
      <c r="F86" s="823"/>
      <c r="G86" s="823"/>
      <c r="H86" s="823"/>
      <c r="I86" s="823"/>
      <c r="J86" s="823"/>
      <c r="K86" s="823"/>
      <c r="L86" s="823"/>
      <c r="M86" s="824"/>
      <c r="N86" s="58">
        <f>L83+L84+L85</f>
        <v>46928.2453408605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203355.72981039551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8"/>
      <c r="K118" s="888"/>
      <c r="L118" s="888"/>
      <c r="M118" s="888"/>
      <c r="N118" s="889"/>
    </row>
    <row r="119" spans="2:14" ht="15.75" customHeight="1"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50" t="s">
        <v>241</v>
      </c>
      <c r="B36" s="871" t="str">
        <f>VLOOKUP(A36,EQUIPOS!A6:D154,3,FALSE)</f>
        <v>Grúa (capacidad 15 ton)</v>
      </c>
      <c r="C36" s="872"/>
      <c r="D36" s="872"/>
      <c r="E36" s="872"/>
      <c r="F36" s="872"/>
      <c r="G36" s="872"/>
      <c r="H36" s="873"/>
      <c r="I36" s="276"/>
      <c r="J36" s="277"/>
      <c r="K36" s="278">
        <f>VLOOKUP(A36,EQUIPOS!A6:D163,4,FALSE)</f>
        <v>155250</v>
      </c>
      <c r="L36" s="279"/>
      <c r="M36" s="280">
        <v>1.375</v>
      </c>
      <c r="N36" s="281">
        <f>K36/M36</f>
        <v>112909.09090909091</v>
      </c>
    </row>
    <row r="37" spans="1:14">
      <c r="A37" s="150" t="s">
        <v>373</v>
      </c>
      <c r="B37" s="871" t="str">
        <f>VLOOKUP(A37,EQUIPOS!A7:D154,3,FALSE)</f>
        <v>Volqueta 6 m3</v>
      </c>
      <c r="C37" s="872"/>
      <c r="D37" s="872"/>
      <c r="E37" s="872"/>
      <c r="F37" s="872"/>
      <c r="G37" s="872"/>
      <c r="H37" s="873"/>
      <c r="I37" s="276"/>
      <c r="J37" s="277"/>
      <c r="K37" s="278">
        <f>VLOOKUP(A37,EQUIPOS!A7:D164,4,FALSE)</f>
        <v>70000</v>
      </c>
      <c r="L37" s="279"/>
      <c r="M37" s="280">
        <v>1.375</v>
      </c>
      <c r="N37" s="281">
        <f>K37/M37</f>
        <v>50909.090909090912</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0.05</v>
      </c>
      <c r="M42" s="884"/>
      <c r="N42" s="111">
        <f>N76*L42</f>
        <v>928.49464011090913</v>
      </c>
    </row>
    <row r="43" spans="1:14" ht="15" thickBot="1">
      <c r="B43" s="822" t="s">
        <v>1037</v>
      </c>
      <c r="C43" s="823"/>
      <c r="D43" s="823"/>
      <c r="E43" s="823"/>
      <c r="F43" s="823"/>
      <c r="G43" s="823"/>
      <c r="H43" s="823"/>
      <c r="I43" s="823"/>
      <c r="J43" s="823"/>
      <c r="K43" s="823"/>
      <c r="L43" s="823"/>
      <c r="M43" s="824"/>
      <c r="N43" s="403">
        <f>SUM(N36:N42)</f>
        <v>164746.67645829273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863.37899999999991</v>
      </c>
      <c r="N48" s="281">
        <f>K48*M48</f>
        <v>8633.7899999999991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17019.172647400002</v>
      </c>
      <c r="N49" s="281">
        <f>K49*M49</f>
        <v>17019.172647400002</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9401</v>
      </c>
      <c r="N50" s="281">
        <f>K50*M50</f>
        <v>9401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35053.962647400003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18569.892802218183</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218370.53190791092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43674.106381582184</v>
      </c>
      <c r="M83" s="858"/>
      <c r="N83" s="57"/>
    </row>
    <row r="84" spans="1:14">
      <c r="B84" s="95" t="s">
        <v>1057</v>
      </c>
      <c r="C84" s="96"/>
      <c r="D84" s="96"/>
      <c r="E84" s="96"/>
      <c r="F84" s="96"/>
      <c r="G84" s="96"/>
      <c r="H84" s="96"/>
      <c r="I84" s="93"/>
      <c r="J84" s="94"/>
      <c r="K84" s="313">
        <v>0.05</v>
      </c>
      <c r="L84" s="857">
        <f>N78*K84</f>
        <v>10918.526595395546</v>
      </c>
      <c r="M84" s="858"/>
      <c r="N84" s="57"/>
    </row>
    <row r="85" spans="1:14" ht="15" thickBot="1">
      <c r="B85" s="97" t="s">
        <v>1058</v>
      </c>
      <c r="C85" s="98"/>
      <c r="D85" s="98"/>
      <c r="E85" s="98"/>
      <c r="F85" s="98"/>
      <c r="G85" s="98"/>
      <c r="H85" s="98"/>
      <c r="I85" s="99"/>
      <c r="J85" s="100"/>
      <c r="K85" s="314">
        <v>0.05</v>
      </c>
      <c r="L85" s="859">
        <f>N78*K85</f>
        <v>10918.526595395546</v>
      </c>
      <c r="M85" s="860"/>
      <c r="N85" s="57"/>
    </row>
    <row r="86" spans="1:14" ht="15" thickBot="1">
      <c r="B86" s="822" t="s">
        <v>1037</v>
      </c>
      <c r="C86" s="823"/>
      <c r="D86" s="823"/>
      <c r="E86" s="823"/>
      <c r="F86" s="823"/>
      <c r="G86" s="823"/>
      <c r="H86" s="823"/>
      <c r="I86" s="823"/>
      <c r="J86" s="823"/>
      <c r="K86" s="823"/>
      <c r="L86" s="823"/>
      <c r="M86" s="824"/>
      <c r="N86" s="58">
        <f>L83+L84+L85</f>
        <v>65511.159572373275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283881.69148028421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8"/>
      <c r="K118" s="888"/>
      <c r="L118" s="888"/>
      <c r="M118" s="888"/>
      <c r="N118" s="889"/>
    </row>
    <row r="119" spans="2:14" ht="15.75" customHeight="1"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50" t="s">
        <v>241</v>
      </c>
      <c r="B36" s="871" t="str">
        <f>VLOOKUP(A36,EQUIPOS!A6:D154,3,FALSE)</f>
        <v>Grúa (capacidad 15 ton)</v>
      </c>
      <c r="C36" s="872"/>
      <c r="D36" s="872"/>
      <c r="E36" s="872"/>
      <c r="F36" s="872"/>
      <c r="G36" s="872"/>
      <c r="H36" s="873"/>
      <c r="I36" s="276"/>
      <c r="J36" s="277"/>
      <c r="K36" s="278">
        <f>VLOOKUP(A36,EQUIPOS!A6:D163,4,FALSE)</f>
        <v>155250</v>
      </c>
      <c r="L36" s="279"/>
      <c r="M36" s="280">
        <v>1.3125</v>
      </c>
      <c r="N36" s="281">
        <f>K36/M36</f>
        <v>118285.71428571429</v>
      </c>
    </row>
    <row r="37" spans="1:14">
      <c r="A37" s="150" t="s">
        <v>373</v>
      </c>
      <c r="B37" s="871" t="str">
        <f>VLOOKUP(A37,EQUIPOS!A7:D154,3,FALSE)</f>
        <v>Volqueta 6 m3</v>
      </c>
      <c r="C37" s="872"/>
      <c r="D37" s="872"/>
      <c r="E37" s="872"/>
      <c r="F37" s="872"/>
      <c r="G37" s="872"/>
      <c r="H37" s="873"/>
      <c r="I37" s="276"/>
      <c r="J37" s="277"/>
      <c r="K37" s="278">
        <f>VLOOKUP(A37,EQUIPOS!A7:D164,4,FALSE)</f>
        <v>70000</v>
      </c>
      <c r="L37" s="279"/>
      <c r="M37" s="280">
        <v>1.3125</v>
      </c>
      <c r="N37" s="281">
        <f>K37/M37</f>
        <v>53333.333333333336</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0.05</v>
      </c>
      <c r="M42" s="884"/>
      <c r="N42" s="111">
        <f>N76*L42</f>
        <v>972.70867059238105</v>
      </c>
    </row>
    <row r="43" spans="1:14" ht="15" thickBot="1">
      <c r="B43" s="822" t="s">
        <v>1037</v>
      </c>
      <c r="C43" s="823"/>
      <c r="D43" s="823"/>
      <c r="E43" s="823"/>
      <c r="F43" s="823"/>
      <c r="G43" s="823"/>
      <c r="H43" s="823"/>
      <c r="I43" s="823"/>
      <c r="J43" s="823"/>
      <c r="K43" s="823"/>
      <c r="L43" s="823"/>
      <c r="M43" s="824"/>
      <c r="N43" s="403">
        <f>SUM(N36:N42)</f>
        <v>172591.75628964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863.37899999999991</v>
      </c>
      <c r="N48" s="281">
        <f>K48*M48</f>
        <v>8633.7899999999991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17019.172647400002</v>
      </c>
      <c r="N49" s="281">
        <f>K49*M49</f>
        <v>17019.172647400002</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9401</v>
      </c>
      <c r="N50" s="281">
        <f>K50*M50</f>
        <v>9401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35053.962647400003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19454.17341184762</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227099.89234888763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45419.978469777532</v>
      </c>
      <c r="M83" s="858"/>
      <c r="N83" s="57"/>
    </row>
    <row r="84" spans="1:14">
      <c r="B84" s="95" t="s">
        <v>1057</v>
      </c>
      <c r="C84" s="96"/>
      <c r="D84" s="96"/>
      <c r="E84" s="96"/>
      <c r="F84" s="96"/>
      <c r="G84" s="96"/>
      <c r="H84" s="96"/>
      <c r="I84" s="93"/>
      <c r="J84" s="94"/>
      <c r="K84" s="313">
        <v>0.05</v>
      </c>
      <c r="L84" s="857">
        <f>N78*K84</f>
        <v>11354.994617444383</v>
      </c>
      <c r="M84" s="858"/>
      <c r="N84" s="57"/>
    </row>
    <row r="85" spans="1:14" ht="15" thickBot="1">
      <c r="B85" s="97" t="s">
        <v>1058</v>
      </c>
      <c r="C85" s="98"/>
      <c r="D85" s="98"/>
      <c r="E85" s="98"/>
      <c r="F85" s="98"/>
      <c r="G85" s="98"/>
      <c r="H85" s="98"/>
      <c r="I85" s="99"/>
      <c r="J85" s="100"/>
      <c r="K85" s="314">
        <v>0.05</v>
      </c>
      <c r="L85" s="859">
        <f>N78*K85</f>
        <v>11354.994617444383</v>
      </c>
      <c r="M85" s="860"/>
      <c r="N85" s="57"/>
    </row>
    <row r="86" spans="1:14" ht="15" thickBot="1">
      <c r="B86" s="822" t="s">
        <v>1037</v>
      </c>
      <c r="C86" s="823"/>
      <c r="D86" s="823"/>
      <c r="E86" s="823"/>
      <c r="F86" s="823"/>
      <c r="G86" s="823"/>
      <c r="H86" s="823"/>
      <c r="I86" s="823"/>
      <c r="J86" s="823"/>
      <c r="K86" s="823"/>
      <c r="L86" s="823"/>
      <c r="M86" s="824"/>
      <c r="N86" s="58">
        <f>L83+L84+L85</f>
        <v>68129.967704666298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295229.86005355394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50" t="s">
        <v>312</v>
      </c>
      <c r="B36" s="871" t="str">
        <f>VLOOKUP(A36,EQUIPOS!A6:D154,3,FALSE)</f>
        <v>Retroexcavadora sobre oruga, potencia 138 HP, balde de 1,5 m3.</v>
      </c>
      <c r="C36" s="872"/>
      <c r="D36" s="872"/>
      <c r="E36" s="872"/>
      <c r="F36" s="872"/>
      <c r="G36" s="872"/>
      <c r="H36" s="873"/>
      <c r="I36" s="276"/>
      <c r="J36" s="277"/>
      <c r="K36" s="278">
        <f>VLOOKUP(A36,EQUIPOS!A6:D163,4,FALSE)</f>
        <v>215909.59</v>
      </c>
      <c r="L36" s="279"/>
      <c r="M36" s="280">
        <v>66</v>
      </c>
      <c r="N36" s="281">
        <f>K36/M36</f>
        <v>3271.3574242424243</v>
      </c>
    </row>
    <row r="37" spans="1:14">
      <c r="A37" s="150" t="s">
        <v>129</v>
      </c>
      <c r="B37" s="871" t="str">
        <f>VLOOKUP(A37,EQUIPOS!A7:D154,3,FALSE)</f>
        <v xml:space="preserve">Buldozer, Potencia al volante de 140 HP, motor de 2200 RPM, longitud de hoja 4,80m. </v>
      </c>
      <c r="C37" s="872"/>
      <c r="D37" s="872"/>
      <c r="E37" s="872"/>
      <c r="F37" s="872"/>
      <c r="G37" s="872"/>
      <c r="H37" s="873"/>
      <c r="I37" s="276"/>
      <c r="J37" s="277"/>
      <c r="K37" s="278">
        <f>VLOOKUP(A37,EQUIPOS!A7:D164,4,FALSE)</f>
        <v>223662.8322375</v>
      </c>
      <c r="L37" s="279"/>
      <c r="M37" s="280">
        <v>100</v>
      </c>
      <c r="N37" s="281">
        <f>K37/M37</f>
        <v>2236.6283223750002</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0.01</v>
      </c>
      <c r="M42" s="884"/>
      <c r="N42" s="111">
        <f>N76*L42</f>
        <v>0.967181916782197</v>
      </c>
    </row>
    <row r="43" spans="1:14" ht="15" thickBot="1">
      <c r="B43" s="822" t="s">
        <v>1037</v>
      </c>
      <c r="C43" s="823"/>
      <c r="D43" s="823"/>
      <c r="E43" s="823"/>
      <c r="F43" s="823"/>
      <c r="G43" s="823"/>
      <c r="H43" s="823"/>
      <c r="I43" s="823"/>
      <c r="J43" s="823"/>
      <c r="K43" s="823"/>
      <c r="L43" s="823"/>
      <c r="M43" s="824"/>
      <c r="N43" s="403">
        <f>SUM(N36:N42)</f>
        <v>5508.9529285342069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7033.2769943165658</v>
      </c>
      <c r="N48" s="281">
        <f>K48*M48</f>
        <v>7033.2769943165658</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7033.2769943165658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96.718191678219696</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12638.948114528992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2527.7896229057988</v>
      </c>
      <c r="M83" s="858"/>
      <c r="N83" s="57"/>
    </row>
    <row r="84" spans="1:14">
      <c r="B84" s="95" t="s">
        <v>1057</v>
      </c>
      <c r="C84" s="96"/>
      <c r="D84" s="96"/>
      <c r="E84" s="96"/>
      <c r="F84" s="96"/>
      <c r="G84" s="96"/>
      <c r="H84" s="96"/>
      <c r="I84" s="93"/>
      <c r="J84" s="94"/>
      <c r="K84" s="313">
        <v>0.05</v>
      </c>
      <c r="L84" s="857">
        <f>N78*K84</f>
        <v>631.94740572644969</v>
      </c>
      <c r="M84" s="858"/>
      <c r="N84" s="57"/>
    </row>
    <row r="85" spans="1:14" ht="15" thickBot="1">
      <c r="B85" s="97" t="s">
        <v>1058</v>
      </c>
      <c r="C85" s="98"/>
      <c r="D85" s="98"/>
      <c r="E85" s="98"/>
      <c r="F85" s="98"/>
      <c r="G85" s="98"/>
      <c r="H85" s="98"/>
      <c r="I85" s="99"/>
      <c r="J85" s="100"/>
      <c r="K85" s="314">
        <v>0.05</v>
      </c>
      <c r="L85" s="859">
        <f>N78*K85</f>
        <v>631.94740572644969</v>
      </c>
      <c r="M85" s="860"/>
      <c r="N85" s="57"/>
    </row>
    <row r="86" spans="1:14" ht="15" thickBot="1">
      <c r="B86" s="822" t="s">
        <v>1037</v>
      </c>
      <c r="C86" s="823"/>
      <c r="D86" s="823"/>
      <c r="E86" s="823"/>
      <c r="F86" s="823"/>
      <c r="G86" s="823"/>
      <c r="H86" s="823"/>
      <c r="I86" s="823"/>
      <c r="J86" s="823"/>
      <c r="K86" s="823"/>
      <c r="L86" s="823"/>
      <c r="M86" s="824"/>
      <c r="N86" s="58">
        <f>L83+L84+L85</f>
        <v>3791.6844343586981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16430.63254888769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50" t="s">
        <v>312</v>
      </c>
      <c r="B36" s="871" t="str">
        <f>VLOOKUP(A36,EQUIPOS!A6:D154,3,FALSE)</f>
        <v>Retroexcavadora sobre oruga, potencia 138 HP, balde de 1,5 m3.</v>
      </c>
      <c r="C36" s="872"/>
      <c r="D36" s="872"/>
      <c r="E36" s="872"/>
      <c r="F36" s="872"/>
      <c r="G36" s="872"/>
      <c r="H36" s="873"/>
      <c r="I36" s="276"/>
      <c r="J36" s="277"/>
      <c r="K36" s="278">
        <f>VLOOKUP(A36,EQUIPOS!A6:D163,4,FALSE)</f>
        <v>215909.59</v>
      </c>
      <c r="L36" s="279"/>
      <c r="M36" s="280">
        <v>66</v>
      </c>
      <c r="N36" s="281">
        <f>K36/M36</f>
        <v>3271.3574242424243</v>
      </c>
    </row>
    <row r="37" spans="1:14">
      <c r="A37" 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0.01</v>
      </c>
      <c r="M42" s="884"/>
      <c r="N42" s="111">
        <f>N76*L42</f>
        <v>0.967181916782197</v>
      </c>
    </row>
    <row r="43" spans="1:14" ht="15" thickBot="1">
      <c r="B43" s="822" t="s">
        <v>1037</v>
      </c>
      <c r="C43" s="823"/>
      <c r="D43" s="823"/>
      <c r="E43" s="823"/>
      <c r="F43" s="823"/>
      <c r="G43" s="823"/>
      <c r="H43" s="823"/>
      <c r="I43" s="823"/>
      <c r="J43" s="823"/>
      <c r="K43" s="823"/>
      <c r="L43" s="823"/>
      <c r="M43" s="824"/>
      <c r="N43" s="403">
        <f>SUM(N36:N42)</f>
        <v>3272.3246061592063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96.718191678219696</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3369.042797837426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673.80855956748519</v>
      </c>
      <c r="M83" s="858"/>
      <c r="N83" s="57"/>
    </row>
    <row r="84" spans="1:14">
      <c r="B84" s="95" t="s">
        <v>1057</v>
      </c>
      <c r="C84" s="96"/>
      <c r="D84" s="96"/>
      <c r="E84" s="96"/>
      <c r="F84" s="96"/>
      <c r="G84" s="96"/>
      <c r="H84" s="96"/>
      <c r="I84" s="93"/>
      <c r="J84" s="94"/>
      <c r="K84" s="313">
        <v>0.05</v>
      </c>
      <c r="L84" s="857">
        <f>N78*K84</f>
        <v>168.4521398918713</v>
      </c>
      <c r="M84" s="858"/>
      <c r="N84" s="57"/>
    </row>
    <row r="85" spans="1:14" ht="15" thickBot="1">
      <c r="B85" s="97" t="s">
        <v>1058</v>
      </c>
      <c r="C85" s="98"/>
      <c r="D85" s="98"/>
      <c r="E85" s="98"/>
      <c r="F85" s="98"/>
      <c r="G85" s="98"/>
      <c r="H85" s="98"/>
      <c r="I85" s="99"/>
      <c r="J85" s="100"/>
      <c r="K85" s="314">
        <v>0.05</v>
      </c>
      <c r="L85" s="859">
        <f>N78*K85</f>
        <v>168.4521398918713</v>
      </c>
      <c r="M85" s="860"/>
      <c r="N85" s="57"/>
    </row>
    <row r="86" spans="1:14" ht="15" thickBot="1">
      <c r="B86" s="822" t="s">
        <v>1037</v>
      </c>
      <c r="C86" s="823"/>
      <c r="D86" s="823"/>
      <c r="E86" s="823"/>
      <c r="F86" s="823"/>
      <c r="G86" s="823"/>
      <c r="H86" s="823"/>
      <c r="I86" s="823"/>
      <c r="J86" s="823"/>
      <c r="K86" s="823"/>
      <c r="L86" s="823"/>
      <c r="M86" s="824"/>
      <c r="N86" s="58">
        <f>L83+L84+L85</f>
        <v>1010.7128393512278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4379.755637188654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61" zoomScale="78" zoomScaleNormal="78" workbookViewId="0">
      <selection activeCell="O27" sqref="O27"/>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180</v>
      </c>
      <c r="B36" s="871" t="str">
        <f>VLOOKUP(A36,EQUIPOS!A6:D154,3,FALSE)</f>
        <v>Compresor 120 HP, con martillo.</v>
      </c>
      <c r="C36" s="872"/>
      <c r="D36" s="872"/>
      <c r="E36" s="872"/>
      <c r="F36" s="872"/>
      <c r="G36" s="872"/>
      <c r="H36" s="873"/>
      <c r="I36" s="276"/>
      <c r="J36" s="277"/>
      <c r="K36" s="278">
        <f>VLOOKUP(A36,EQUIPOS!A6:D163,4,FALSE)</f>
        <v>109480</v>
      </c>
      <c r="L36" s="279"/>
      <c r="M36" s="280">
        <v>66</v>
      </c>
      <c r="N36" s="281">
        <f>K36/M36</f>
        <v>1658.7878787878788</v>
      </c>
    </row>
    <row r="37" spans="1:14">
      <c r="A37" s="114" t="s">
        <v>129</v>
      </c>
      <c r="B37" s="871" t="str">
        <f>VLOOKUP(A37,EQUIPOS!A7:D154,3,FALSE)</f>
        <v xml:space="preserve">Buldozer, Potencia al volante de 140 HP, motor de 2200 RPM, longitud de hoja 4,80m. </v>
      </c>
      <c r="C37" s="872"/>
      <c r="D37" s="872"/>
      <c r="E37" s="872"/>
      <c r="F37" s="872"/>
      <c r="G37" s="872"/>
      <c r="H37" s="873"/>
      <c r="I37" s="276"/>
      <c r="J37" s="277"/>
      <c r="K37" s="278">
        <f>VLOOKUP(A37,EQUIPOS!A7:D164,4,FALSE)</f>
        <v>223662.8322375</v>
      </c>
      <c r="L37" s="279"/>
      <c r="M37" s="280">
        <v>100</v>
      </c>
      <c r="N37" s="281">
        <f>K37/M37</f>
        <v>2236.6283223750002</v>
      </c>
    </row>
    <row r="38" spans="1:14">
      <c r="A38" t="s">
        <v>312</v>
      </c>
      <c r="B38" s="871" t="str">
        <f>VLOOKUP(A38,EQUIPOS!A8:D154,3,FALSE)</f>
        <v>Retroexcavadora sobre oruga, potencia 138 HP, balde de 1,5 m3.</v>
      </c>
      <c r="C38" s="872"/>
      <c r="D38" s="872"/>
      <c r="E38" s="872"/>
      <c r="F38" s="872"/>
      <c r="G38" s="872"/>
      <c r="H38" s="873"/>
      <c r="I38" s="276"/>
      <c r="J38" s="277"/>
      <c r="K38" s="278">
        <f>VLOOKUP(A38,EQUIPOS!A8:D165,4,FALSE)</f>
        <v>215909.59</v>
      </c>
      <c r="L38" s="279"/>
      <c r="M38" s="280">
        <v>66</v>
      </c>
      <c r="N38" s="281">
        <f>K38/M38</f>
        <v>3271.3574242424243</v>
      </c>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0.02</v>
      </c>
      <c r="M42" s="884"/>
      <c r="N42" s="111">
        <f>N78*L42</f>
        <v>5.8030915006931822</v>
      </c>
    </row>
    <row r="43" spans="1:14" ht="15" thickBot="1">
      <c r="B43" s="822" t="s">
        <v>1037</v>
      </c>
      <c r="C43" s="823"/>
      <c r="D43" s="823"/>
      <c r="E43" s="823"/>
      <c r="F43" s="823"/>
      <c r="G43" s="823"/>
      <c r="H43" s="823"/>
      <c r="I43" s="823"/>
      <c r="J43" s="823"/>
      <c r="K43" s="823"/>
      <c r="L43" s="823"/>
      <c r="M43" s="824"/>
      <c r="N43" s="403">
        <f>SUM(N36:N42)</f>
        <v>7172.5767169059964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5674.9000000000005</v>
      </c>
      <c r="N48" s="281">
        <f>K48*M48</f>
        <v>1134.9800000000002</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2159.1488072000002</v>
      </c>
      <c r="N49" s="281">
        <f t="shared" ref="N49:N54" si="0">K49*M49</f>
        <v>6477.4464216000006</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9802.1</v>
      </c>
      <c r="N50" s="281">
        <f t="shared" si="0"/>
        <v>2940.63</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1134.98</v>
      </c>
      <c r="N51" s="281">
        <f t="shared" si="0"/>
        <v>226.99600000000001</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1168.3721433999999</v>
      </c>
      <c r="N52" s="281">
        <f t="shared" si="0"/>
        <v>584.18607169999996</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3.3262128267935523E-2</v>
      </c>
      <c r="N53" s="281">
        <f t="shared" si="0"/>
        <v>265.93570482138466</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7033.2769943165658</v>
      </c>
      <c r="N54" s="281">
        <f t="shared" si="0"/>
        <v>7033.2769943165658</v>
      </c>
    </row>
    <row r="55" spans="1:14" ht="15" thickBot="1">
      <c r="B55" s="904"/>
      <c r="C55" s="905"/>
      <c r="D55" s="905"/>
      <c r="E55" s="905"/>
      <c r="F55" s="905"/>
      <c r="G55" s="905"/>
      <c r="H55" s="905"/>
      <c r="I55" s="875"/>
      <c r="J55" s="48"/>
      <c r="K55" s="50"/>
      <c r="L55" s="906"/>
      <c r="M55" s="907"/>
      <c r="N55" s="51"/>
    </row>
    <row r="56" spans="1:14" ht="15" thickBot="1">
      <c r="B56" s="822" t="s">
        <v>1037</v>
      </c>
      <c r="C56" s="823"/>
      <c r="D56" s="823"/>
      <c r="E56" s="823"/>
      <c r="F56" s="823"/>
      <c r="G56" s="823"/>
      <c r="H56" s="823"/>
      <c r="I56" s="823"/>
      <c r="J56" s="823"/>
      <c r="K56" s="823"/>
      <c r="L56" s="823"/>
      <c r="M56" s="824"/>
      <c r="N56" s="403">
        <f>SUM(N48:N55)</f>
        <v>18663.451192437951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8" t="s">
        <v>1045</v>
      </c>
      <c r="M60" s="887"/>
      <c r="N60" s="82" t="s">
        <v>1035</v>
      </c>
    </row>
    <row r="61" spans="1:14">
      <c r="B61" s="52"/>
      <c r="C61" s="326"/>
      <c r="D61" s="326"/>
      <c r="E61" s="326"/>
      <c r="F61" s="326"/>
      <c r="G61" s="326"/>
      <c r="H61" s="320"/>
      <c r="I61" s="288"/>
      <c r="J61" s="295"/>
      <c r="K61" s="288"/>
      <c r="L61" s="909"/>
      <c r="M61" s="910"/>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900"/>
      <c r="M66" s="901"/>
      <c r="N66" s="133"/>
    </row>
    <row r="67" spans="1:15" ht="15" thickBot="1">
      <c r="B67" s="911" t="s">
        <v>1037</v>
      </c>
      <c r="C67" s="865"/>
      <c r="D67" s="865"/>
      <c r="E67" s="865"/>
      <c r="F67" s="865"/>
      <c r="G67" s="865"/>
      <c r="H67" s="865"/>
      <c r="I67" s="865"/>
      <c r="J67" s="865"/>
      <c r="K67" s="865"/>
      <c r="L67" s="865"/>
      <c r="M67" s="866"/>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1" t="s">
        <v>1047</v>
      </c>
      <c r="C71" s="862"/>
      <c r="D71" s="862"/>
      <c r="E71" s="862"/>
      <c r="F71" s="862"/>
      <c r="G71" s="862"/>
      <c r="H71" s="862"/>
      <c r="I71" s="79" t="s">
        <v>1048</v>
      </c>
      <c r="J71" s="81" t="s">
        <v>1494</v>
      </c>
      <c r="K71" s="80" t="s">
        <v>1050</v>
      </c>
      <c r="L71" s="863" t="s">
        <v>1034</v>
      </c>
      <c r="M71" s="864"/>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8"/>
      <c r="C77" s="899"/>
      <c r="D77" s="899"/>
      <c r="E77" s="899"/>
      <c r="F77" s="899"/>
      <c r="G77" s="899"/>
      <c r="H77" s="899"/>
      <c r="I77" s="132"/>
      <c r="J77" s="132"/>
      <c r="K77" s="132"/>
      <c r="L77" s="912"/>
      <c r="M77" s="912"/>
      <c r="N77" s="51"/>
    </row>
    <row r="78" spans="1:15" ht="15" thickBot="1">
      <c r="B78" s="822" t="s">
        <v>1037</v>
      </c>
      <c r="C78" s="823"/>
      <c r="D78" s="823"/>
      <c r="E78" s="823"/>
      <c r="F78" s="823"/>
      <c r="G78" s="823"/>
      <c r="H78" s="823"/>
      <c r="I78" s="865"/>
      <c r="J78" s="865"/>
      <c r="K78" s="865"/>
      <c r="L78" s="865"/>
      <c r="M78" s="866"/>
      <c r="N78" s="310">
        <f>SUM(N72:N77)</f>
        <v>290.1545750346591</v>
      </c>
    </row>
    <row r="79" spans="1:15" ht="15" thickBot="1">
      <c r="B79" s="39"/>
      <c r="C79" s="40"/>
      <c r="D79" s="40"/>
      <c r="E79" s="40"/>
      <c r="F79" s="40"/>
      <c r="G79" s="40"/>
      <c r="H79" s="40"/>
      <c r="I79" s="40"/>
      <c r="J79" s="40"/>
      <c r="K79" s="40"/>
      <c r="L79" s="40"/>
      <c r="M79" s="40"/>
      <c r="N79" s="41"/>
    </row>
    <row r="80" spans="1:15" ht="15" thickBot="1">
      <c r="B80" s="822" t="s">
        <v>1051</v>
      </c>
      <c r="C80" s="823"/>
      <c r="D80" s="823"/>
      <c r="E80" s="823"/>
      <c r="F80" s="823"/>
      <c r="G80" s="823"/>
      <c r="H80" s="823"/>
      <c r="I80" s="823"/>
      <c r="J80" s="823"/>
      <c r="K80" s="823"/>
      <c r="L80" s="823"/>
      <c r="M80" s="824"/>
      <c r="N80" s="105">
        <f>N43+N56+N67+N78</f>
        <v>26126.182484378605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3"/>
      <c r="J84" s="343"/>
      <c r="K84" s="311" t="s">
        <v>1054</v>
      </c>
      <c r="L84" s="869" t="s">
        <v>1055</v>
      </c>
      <c r="M84" s="870"/>
      <c r="N84" s="312"/>
    </row>
    <row r="85" spans="1:14">
      <c r="B85" s="855" t="s">
        <v>1056</v>
      </c>
      <c r="C85" s="856"/>
      <c r="D85" s="856"/>
      <c r="E85" s="856"/>
      <c r="F85" s="856"/>
      <c r="G85" s="856"/>
      <c r="H85" s="856"/>
      <c r="I85" s="93"/>
      <c r="J85" s="94"/>
      <c r="K85" s="313">
        <v>0.2</v>
      </c>
      <c r="L85" s="857">
        <f>N80*K85</f>
        <v>5225.2364968757211</v>
      </c>
      <c r="M85" s="858"/>
      <c r="N85" s="57"/>
    </row>
    <row r="86" spans="1:14">
      <c r="B86" s="95" t="s">
        <v>1057</v>
      </c>
      <c r="C86" s="96"/>
      <c r="D86" s="96"/>
      <c r="E86" s="96"/>
      <c r="F86" s="96"/>
      <c r="G86" s="96"/>
      <c r="H86" s="96"/>
      <c r="I86" s="93"/>
      <c r="J86" s="94"/>
      <c r="K86" s="313">
        <v>0.05</v>
      </c>
      <c r="L86" s="857">
        <f>N80*K86</f>
        <v>1306.3091242189303</v>
      </c>
      <c r="M86" s="858"/>
      <c r="N86" s="57"/>
    </row>
    <row r="87" spans="1:14" ht="15" thickBot="1">
      <c r="B87" s="97" t="s">
        <v>1058</v>
      </c>
      <c r="C87" s="98"/>
      <c r="D87" s="98"/>
      <c r="E87" s="98"/>
      <c r="F87" s="98"/>
      <c r="G87" s="98"/>
      <c r="H87" s="98"/>
      <c r="I87" s="99"/>
      <c r="J87" s="100"/>
      <c r="K87" s="314">
        <v>0.05</v>
      </c>
      <c r="L87" s="859">
        <f>N80*K87</f>
        <v>1306.3091242189303</v>
      </c>
      <c r="M87" s="860"/>
      <c r="N87" s="57"/>
    </row>
    <row r="88" spans="1:14" ht="15" thickBot="1">
      <c r="B88" s="822" t="s">
        <v>1037</v>
      </c>
      <c r="C88" s="823"/>
      <c r="D88" s="823"/>
      <c r="E88" s="823"/>
      <c r="F88" s="823"/>
      <c r="G88" s="823"/>
      <c r="H88" s="823"/>
      <c r="I88" s="823"/>
      <c r="J88" s="823"/>
      <c r="K88" s="823"/>
      <c r="L88" s="823"/>
      <c r="M88" s="824"/>
      <c r="N88" s="58">
        <f>L85+L86+L87</f>
        <v>7837.8547453135816</v>
      </c>
    </row>
    <row r="89" spans="1:14" ht="15" thickBot="1">
      <c r="B89" s="39"/>
      <c r="C89" s="40"/>
      <c r="D89" s="40"/>
      <c r="E89" s="40"/>
      <c r="F89" s="40"/>
      <c r="G89" s="40"/>
      <c r="H89" s="40"/>
      <c r="I89" s="40"/>
      <c r="J89" s="40"/>
      <c r="K89" s="40"/>
      <c r="L89" s="40"/>
      <c r="M89" s="40"/>
      <c r="N89" s="41"/>
    </row>
    <row r="90" spans="1:14" ht="15" thickBot="1">
      <c r="A90" t="s">
        <v>2122</v>
      </c>
      <c r="B90" s="822" t="s">
        <v>1059</v>
      </c>
      <c r="C90" s="823"/>
      <c r="D90" s="823"/>
      <c r="E90" s="823"/>
      <c r="F90" s="823"/>
      <c r="G90" s="823"/>
      <c r="H90" s="823"/>
      <c r="I90" s="823"/>
      <c r="J90" s="823"/>
      <c r="K90" s="823"/>
      <c r="L90" s="823"/>
      <c r="M90" s="824"/>
      <c r="N90" s="196">
        <f>N80+N88</f>
        <v>33964.037229692185</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25" t="s">
        <v>2324</v>
      </c>
      <c r="C107" s="826"/>
      <c r="D107" s="826"/>
      <c r="E107" s="826"/>
      <c r="F107" s="826"/>
      <c r="G107" s="826"/>
      <c r="H107" s="826"/>
      <c r="I107" s="826"/>
      <c r="J107" s="826"/>
      <c r="K107" s="826"/>
      <c r="L107" s="826"/>
      <c r="M107" s="826"/>
      <c r="N107" s="827"/>
    </row>
    <row r="108" spans="2:14" ht="15" customHeight="1">
      <c r="B108" s="825"/>
      <c r="C108" s="826"/>
      <c r="D108" s="826"/>
      <c r="E108" s="826"/>
      <c r="F108" s="826"/>
      <c r="G108" s="826"/>
      <c r="H108" s="826"/>
      <c r="I108" s="826"/>
      <c r="J108" s="826"/>
      <c r="K108" s="826"/>
      <c r="L108" s="826"/>
      <c r="M108" s="826"/>
      <c r="N108" s="827"/>
    </row>
    <row r="109" spans="2:14" ht="30" customHeight="1">
      <c r="B109" s="828" t="s">
        <v>2325</v>
      </c>
      <c r="C109" s="829"/>
      <c r="D109" s="829"/>
      <c r="E109" s="829"/>
      <c r="F109" s="829"/>
      <c r="G109" s="829"/>
      <c r="H109" s="829"/>
      <c r="I109" s="829"/>
      <c r="J109" s="829"/>
      <c r="K109" s="829"/>
      <c r="L109" s="829"/>
      <c r="M109" s="829"/>
      <c r="N109" s="830"/>
    </row>
    <row r="110" spans="2:14">
      <c r="B110" s="828"/>
      <c r="C110" s="829"/>
      <c r="D110" s="829"/>
      <c r="E110" s="829"/>
      <c r="F110" s="829"/>
      <c r="G110" s="829"/>
      <c r="H110" s="829"/>
      <c r="I110" s="829"/>
      <c r="J110" s="829"/>
      <c r="K110" s="829"/>
      <c r="L110" s="829"/>
      <c r="M110" s="829"/>
      <c r="N110" s="830"/>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8"/>
      <c r="K120" s="888"/>
      <c r="L120" s="888"/>
      <c r="M120" s="888"/>
      <c r="N120" s="889"/>
    </row>
    <row r="121" spans="2:14" ht="15" thickBot="1">
      <c r="B121" s="270" t="s">
        <v>2327</v>
      </c>
      <c r="C121" s="402"/>
      <c r="D121" s="402"/>
      <c r="E121" s="63"/>
      <c r="F121" s="63"/>
      <c r="G121" s="63"/>
      <c r="H121" s="63"/>
      <c r="I121" s="63"/>
      <c r="J121" s="890"/>
      <c r="K121" s="890"/>
      <c r="L121" s="890"/>
      <c r="M121" s="890"/>
      <c r="N121" s="891"/>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312</v>
      </c>
      <c r="B36" s="871" t="str">
        <f>VLOOKUP(A36,EQUIPOS!A6:D154,3,FALSE)</f>
        <v>Retroexcavadora sobre oruga, potencia 138 HP, balde de 1,5 m3.</v>
      </c>
      <c r="C36" s="872"/>
      <c r="D36" s="872"/>
      <c r="E36" s="872"/>
      <c r="F36" s="872"/>
      <c r="G36" s="872"/>
      <c r="H36" s="873"/>
      <c r="I36" s="276"/>
      <c r="J36" s="277"/>
      <c r="K36" s="278">
        <f>VLOOKUP(A36,EQUIPOS!A6:D163,4,FALSE)</f>
        <v>215909.59</v>
      </c>
      <c r="L36" s="279"/>
      <c r="M36" s="280">
        <v>66</v>
      </c>
      <c r="N36" s="281">
        <f>K36/M36</f>
        <v>3271.3574242424243</v>
      </c>
    </row>
    <row r="37" spans="1:14">
      <c r="A37" s="114" t="s">
        <v>129</v>
      </c>
      <c r="B37" s="871" t="str">
        <f>VLOOKUP(A37,EQUIPOS!A7:D154,3,FALSE)</f>
        <v xml:space="preserve">Buldozer, Potencia al volante de 140 HP, motor de 2200 RPM, longitud de hoja 4,80m. </v>
      </c>
      <c r="C37" s="872"/>
      <c r="D37" s="872"/>
      <c r="E37" s="872"/>
      <c r="F37" s="872"/>
      <c r="G37" s="872"/>
      <c r="H37" s="873"/>
      <c r="I37" s="276"/>
      <c r="J37" s="277"/>
      <c r="K37" s="278">
        <f>VLOOKUP(A37,EQUIPOS!A7:D164,4,FALSE)</f>
        <v>223662.8322375</v>
      </c>
      <c r="L37" s="279"/>
      <c r="M37" s="280">
        <v>100</v>
      </c>
      <c r="N37" s="281">
        <f>K37/M37</f>
        <v>2236.6283223750002</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0.01</v>
      </c>
      <c r="M42" s="884"/>
      <c r="N42" s="111">
        <f>N76*L42</f>
        <v>0.967181916782197</v>
      </c>
    </row>
    <row r="43" spans="1:14" ht="15" thickBot="1">
      <c r="B43" s="822" t="s">
        <v>1037</v>
      </c>
      <c r="C43" s="823"/>
      <c r="D43" s="823"/>
      <c r="E43" s="823"/>
      <c r="F43" s="823"/>
      <c r="G43" s="823"/>
      <c r="H43" s="823"/>
      <c r="I43" s="823"/>
      <c r="J43" s="823"/>
      <c r="K43" s="823"/>
      <c r="L43" s="823"/>
      <c r="M43" s="824"/>
      <c r="N43" s="403">
        <f>SUM(N36:N42)</f>
        <v>5508.9529285342069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7033.2769943165658</v>
      </c>
      <c r="N48" s="281">
        <f>K48*M48</f>
        <v>7033.2769943165658</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7033.2769943165658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96.718191678219696</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12638.948114528992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2527.7896229057988</v>
      </c>
      <c r="M83" s="858"/>
      <c r="N83" s="57"/>
    </row>
    <row r="84" spans="1:14">
      <c r="B84" s="95" t="s">
        <v>1057</v>
      </c>
      <c r="C84" s="96"/>
      <c r="D84" s="96"/>
      <c r="E84" s="96"/>
      <c r="F84" s="96"/>
      <c r="G84" s="96"/>
      <c r="H84" s="96"/>
      <c r="I84" s="93"/>
      <c r="J84" s="94"/>
      <c r="K84" s="313">
        <v>0.05</v>
      </c>
      <c r="L84" s="857">
        <f>N78*K84</f>
        <v>631.94740572644969</v>
      </c>
      <c r="M84" s="858"/>
      <c r="N84" s="57"/>
    </row>
    <row r="85" spans="1:14" ht="15" thickBot="1">
      <c r="B85" s="97" t="s">
        <v>1058</v>
      </c>
      <c r="C85" s="98"/>
      <c r="D85" s="98"/>
      <c r="E85" s="98"/>
      <c r="F85" s="98"/>
      <c r="G85" s="98"/>
      <c r="H85" s="98"/>
      <c r="I85" s="99"/>
      <c r="J85" s="100"/>
      <c r="K85" s="314">
        <v>0.05</v>
      </c>
      <c r="L85" s="859">
        <f>N78*K85</f>
        <v>631.94740572644969</v>
      </c>
      <c r="M85" s="860"/>
      <c r="N85" s="57"/>
    </row>
    <row r="86" spans="1:14" ht="15" thickBot="1">
      <c r="B86" s="822" t="s">
        <v>1037</v>
      </c>
      <c r="C86" s="823"/>
      <c r="D86" s="823"/>
      <c r="E86" s="823"/>
      <c r="F86" s="823"/>
      <c r="G86" s="823"/>
      <c r="H86" s="823"/>
      <c r="I86" s="823"/>
      <c r="J86" s="823"/>
      <c r="K86" s="823"/>
      <c r="L86" s="823"/>
      <c r="M86" s="824"/>
      <c r="N86" s="58">
        <f>L83+L84+L85</f>
        <v>3791.6844343586981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16430.63254888769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312</v>
      </c>
      <c r="B36" s="871" t="str">
        <f>VLOOKUP(A36,EQUIPOS!A6:D154,3,FALSE)</f>
        <v>Retroexcavadora sobre oruga, potencia 138 HP, balde de 1,5 m3.</v>
      </c>
      <c r="C36" s="872"/>
      <c r="D36" s="872"/>
      <c r="E36" s="872"/>
      <c r="F36" s="872"/>
      <c r="G36" s="872"/>
      <c r="H36" s="873"/>
      <c r="I36" s="276"/>
      <c r="J36" s="277"/>
      <c r="K36" s="278">
        <f>VLOOKUP(A36,EQUIPOS!A6:D163,4,FALSE)</f>
        <v>215909.59</v>
      </c>
      <c r="L36" s="279"/>
      <c r="M36" s="280">
        <v>66</v>
      </c>
      <c r="N36" s="281">
        <f>K36/M36</f>
        <v>3271.3574242424243</v>
      </c>
    </row>
    <row r="37" spans="1:14">
      <c r="A37" s="114" t="s">
        <v>180</v>
      </c>
      <c r="B37" s="871" t="str">
        <f>VLOOKUP(A37,EQUIPOS!A7:D154,3,FALSE)</f>
        <v>Compresor 120 HP, con martillo.</v>
      </c>
      <c r="C37" s="872"/>
      <c r="D37" s="872"/>
      <c r="E37" s="872"/>
      <c r="F37" s="872"/>
      <c r="G37" s="872"/>
      <c r="H37" s="873"/>
      <c r="I37" s="276"/>
      <c r="J37" s="277"/>
      <c r="K37" s="278">
        <f>VLOOKUP(A37,EQUIPOS!A7:D164,4,FALSE)</f>
        <v>109480</v>
      </c>
      <c r="L37" s="279"/>
      <c r="M37" s="280">
        <v>66</v>
      </c>
      <c r="N37" s="281">
        <f>K37/M37</f>
        <v>1658.7878787878788</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0.02</v>
      </c>
      <c r="M42" s="884"/>
      <c r="N42" s="111">
        <f>N79*L42</f>
        <v>5.8030915006931822</v>
      </c>
    </row>
    <row r="43" spans="1:14" ht="15" thickBot="1">
      <c r="B43" s="822" t="s">
        <v>1037</v>
      </c>
      <c r="C43" s="823"/>
      <c r="D43" s="823"/>
      <c r="E43" s="823"/>
      <c r="F43" s="823"/>
      <c r="G43" s="823"/>
      <c r="H43" s="823"/>
      <c r="I43" s="823"/>
      <c r="J43" s="823"/>
      <c r="K43" s="823"/>
      <c r="L43" s="823"/>
      <c r="M43" s="824"/>
      <c r="N43" s="403">
        <f>SUM(N36:N42)</f>
        <v>4935.9483945309958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5674.9000000000005</v>
      </c>
      <c r="N48" s="281">
        <f t="shared" ref="N48:N53" si="0">K48*M48</f>
        <v>1134.9800000000002</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2159.1488072000002</v>
      </c>
      <c r="N49" s="281">
        <f t="shared" si="0"/>
        <v>6477.4464216000006</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9802.1</v>
      </c>
      <c r="N50" s="281">
        <f t="shared" si="0"/>
        <v>2940.63</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1134.98</v>
      </c>
      <c r="N51" s="281">
        <f t="shared" si="0"/>
        <v>226.99600000000001</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1168.3721433999999</v>
      </c>
      <c r="N52" s="281">
        <f t="shared" si="0"/>
        <v>584.18607169999996</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3.3262128267935523E-2</v>
      </c>
      <c r="N53" s="281">
        <f t="shared" si="0"/>
        <v>265.93570482138466</v>
      </c>
    </row>
    <row r="54" spans="1:14" ht="15" thickBot="1">
      <c r="B54" s="904"/>
      <c r="C54" s="905"/>
      <c r="D54" s="905"/>
      <c r="E54" s="905"/>
      <c r="F54" s="905"/>
      <c r="G54" s="905"/>
      <c r="H54" s="905"/>
      <c r="I54" s="875"/>
      <c r="J54" s="48"/>
      <c r="K54" s="50"/>
      <c r="L54" s="906"/>
      <c r="M54" s="907"/>
      <c r="N54" s="51"/>
    </row>
    <row r="55" spans="1:14" ht="15" thickBot="1">
      <c r="B55" s="822" t="s">
        <v>1037</v>
      </c>
      <c r="C55" s="823"/>
      <c r="D55" s="823"/>
      <c r="E55" s="823"/>
      <c r="F55" s="823"/>
      <c r="G55" s="823"/>
      <c r="H55" s="823"/>
      <c r="I55" s="823"/>
      <c r="J55" s="823"/>
      <c r="K55" s="823"/>
      <c r="L55" s="823"/>
      <c r="M55" s="824"/>
      <c r="N55" s="403">
        <f>SUM(N48:N54)</f>
        <v>11630.174198121385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320"/>
      <c r="I64" s="288"/>
      <c r="J64" s="295"/>
      <c r="K64" s="288"/>
      <c r="L64" s="909"/>
      <c r="M64" s="910"/>
      <c r="N64" s="296"/>
    </row>
    <row r="65" spans="1:15">
      <c r="B65" s="949"/>
      <c r="C65" s="950"/>
      <c r="D65" s="950"/>
      <c r="E65" s="950"/>
      <c r="F65" s="950"/>
      <c r="G65" s="951"/>
      <c r="H65" s="320"/>
      <c r="I65" s="288"/>
      <c r="J65" s="295"/>
      <c r="K65" s="288"/>
      <c r="L65" s="909"/>
      <c r="M65" s="910"/>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900"/>
      <c r="M67" s="901"/>
      <c r="N67" s="133"/>
    </row>
    <row r="68" spans="1:15" ht="15" thickBot="1">
      <c r="B68" s="911" t="s">
        <v>1037</v>
      </c>
      <c r="C68" s="865"/>
      <c r="D68" s="865"/>
      <c r="E68" s="865"/>
      <c r="F68" s="865"/>
      <c r="G68" s="865"/>
      <c r="H68" s="865"/>
      <c r="I68" s="865"/>
      <c r="J68" s="865"/>
      <c r="K68" s="865"/>
      <c r="L68" s="865"/>
      <c r="M68" s="866"/>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1" t="s">
        <v>1047</v>
      </c>
      <c r="C72" s="862"/>
      <c r="D72" s="862"/>
      <c r="E72" s="862"/>
      <c r="F72" s="862"/>
      <c r="G72" s="862"/>
      <c r="H72" s="862"/>
      <c r="I72" s="79" t="s">
        <v>1048</v>
      </c>
      <c r="J72" s="81" t="s">
        <v>1494</v>
      </c>
      <c r="K72" s="80" t="s">
        <v>1050</v>
      </c>
      <c r="L72" s="863" t="s">
        <v>1034</v>
      </c>
      <c r="M72" s="864"/>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98"/>
      <c r="C78" s="899"/>
      <c r="D78" s="899"/>
      <c r="E78" s="899"/>
      <c r="F78" s="899"/>
      <c r="G78" s="899"/>
      <c r="H78" s="899"/>
      <c r="I78" s="132"/>
      <c r="J78" s="132"/>
      <c r="K78" s="132"/>
      <c r="L78" s="912"/>
      <c r="M78" s="912"/>
      <c r="N78" s="51"/>
    </row>
    <row r="79" spans="1:15" ht="15" thickBot="1">
      <c r="B79" s="911" t="s">
        <v>1037</v>
      </c>
      <c r="C79" s="865"/>
      <c r="D79" s="865"/>
      <c r="E79" s="865"/>
      <c r="F79" s="865"/>
      <c r="G79" s="865"/>
      <c r="H79" s="865"/>
      <c r="I79" s="865"/>
      <c r="J79" s="865"/>
      <c r="K79" s="865"/>
      <c r="L79" s="865"/>
      <c r="M79" s="866"/>
      <c r="N79" s="310">
        <f>SUM(N73:N78)</f>
        <v>290.1545750346591</v>
      </c>
    </row>
    <row r="80" spans="1:15" ht="15" thickBot="1">
      <c r="B80" s="39"/>
      <c r="C80" s="40"/>
      <c r="D80" s="40"/>
      <c r="E80" s="40"/>
      <c r="F80" s="40"/>
      <c r="G80" s="40"/>
      <c r="H80" s="40"/>
      <c r="I80" s="40"/>
      <c r="J80" s="40"/>
      <c r="K80" s="40"/>
      <c r="L80" s="40"/>
      <c r="M80" s="40"/>
      <c r="N80" s="41"/>
    </row>
    <row r="81" spans="1:14" ht="15" thickBot="1">
      <c r="B81" s="822" t="s">
        <v>1051</v>
      </c>
      <c r="C81" s="823"/>
      <c r="D81" s="823"/>
      <c r="E81" s="823"/>
      <c r="F81" s="823"/>
      <c r="G81" s="823"/>
      <c r="H81" s="823"/>
      <c r="I81" s="823"/>
      <c r="J81" s="823"/>
      <c r="K81" s="823"/>
      <c r="L81" s="823"/>
      <c r="M81" s="824"/>
      <c r="N81" s="105">
        <f>N43+N55+N68+N79</f>
        <v>16856.27716768704</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67" t="s">
        <v>1053</v>
      </c>
      <c r="C85" s="868"/>
      <c r="D85" s="868"/>
      <c r="E85" s="868"/>
      <c r="F85" s="868"/>
      <c r="G85" s="868"/>
      <c r="H85" s="868"/>
      <c r="I85" s="323"/>
      <c r="J85" s="343"/>
      <c r="K85" s="311" t="s">
        <v>1054</v>
      </c>
      <c r="L85" s="869" t="s">
        <v>1055</v>
      </c>
      <c r="M85" s="870"/>
      <c r="N85" s="312"/>
    </row>
    <row r="86" spans="1:14">
      <c r="B86" s="855" t="s">
        <v>1056</v>
      </c>
      <c r="C86" s="856"/>
      <c r="D86" s="856"/>
      <c r="E86" s="856"/>
      <c r="F86" s="856"/>
      <c r="G86" s="856"/>
      <c r="H86" s="856"/>
      <c r="I86" s="93"/>
      <c r="J86" s="94"/>
      <c r="K86" s="313">
        <v>0.2</v>
      </c>
      <c r="L86" s="857">
        <f>N81*K86</f>
        <v>3371.255433537408</v>
      </c>
      <c r="M86" s="858"/>
      <c r="N86" s="57"/>
    </row>
    <row r="87" spans="1:14">
      <c r="B87" s="95" t="s">
        <v>1057</v>
      </c>
      <c r="C87" s="96"/>
      <c r="D87" s="96"/>
      <c r="E87" s="96"/>
      <c r="F87" s="96"/>
      <c r="G87" s="96"/>
      <c r="H87" s="96"/>
      <c r="I87" s="93"/>
      <c r="J87" s="94"/>
      <c r="K87" s="313">
        <v>0.05</v>
      </c>
      <c r="L87" s="857">
        <f>N81*K87</f>
        <v>842.81385838435199</v>
      </c>
      <c r="M87" s="858"/>
      <c r="N87" s="57"/>
    </row>
    <row r="88" spans="1:14" ht="15" thickBot="1">
      <c r="B88" s="97" t="s">
        <v>1058</v>
      </c>
      <c r="C88" s="98"/>
      <c r="D88" s="98"/>
      <c r="E88" s="98"/>
      <c r="F88" s="98"/>
      <c r="G88" s="98"/>
      <c r="H88" s="98"/>
      <c r="I88" s="99"/>
      <c r="J88" s="100"/>
      <c r="K88" s="314">
        <v>0.05</v>
      </c>
      <c r="L88" s="859">
        <f>N81*K88</f>
        <v>842.81385838435199</v>
      </c>
      <c r="M88" s="860"/>
      <c r="N88" s="57"/>
    </row>
    <row r="89" spans="1:14" ht="15" thickBot="1">
      <c r="B89" s="822" t="s">
        <v>1037</v>
      </c>
      <c r="C89" s="823"/>
      <c r="D89" s="823"/>
      <c r="E89" s="823"/>
      <c r="F89" s="823"/>
      <c r="G89" s="823"/>
      <c r="H89" s="823"/>
      <c r="I89" s="823"/>
      <c r="J89" s="823"/>
      <c r="K89" s="823"/>
      <c r="L89" s="823"/>
      <c r="M89" s="824"/>
      <c r="N89" s="58">
        <f>L86+L87+L88</f>
        <v>5056.8831503061119</v>
      </c>
    </row>
    <row r="90" spans="1:14" ht="15" thickBot="1">
      <c r="B90" s="39"/>
      <c r="C90" s="40"/>
      <c r="D90" s="40"/>
      <c r="E90" s="40"/>
      <c r="F90" s="40"/>
      <c r="G90" s="40"/>
      <c r="H90" s="40"/>
      <c r="I90" s="40"/>
      <c r="J90" s="40"/>
      <c r="K90" s="40"/>
      <c r="L90" s="40"/>
      <c r="M90" s="40"/>
      <c r="N90" s="41"/>
    </row>
    <row r="91" spans="1:14" ht="15" thickBot="1">
      <c r="A91" t="s">
        <v>2122</v>
      </c>
      <c r="B91" s="822" t="s">
        <v>1059</v>
      </c>
      <c r="C91" s="823"/>
      <c r="D91" s="823"/>
      <c r="E91" s="823"/>
      <c r="F91" s="823"/>
      <c r="G91" s="823"/>
      <c r="H91" s="823"/>
      <c r="I91" s="823"/>
      <c r="J91" s="823"/>
      <c r="K91" s="823"/>
      <c r="L91" s="823"/>
      <c r="M91" s="824"/>
      <c r="N91" s="196">
        <f>N81+N89</f>
        <v>21913.160317993152</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25" t="s">
        <v>2324</v>
      </c>
      <c r="C108" s="826"/>
      <c r="D108" s="826"/>
      <c r="E108" s="826"/>
      <c r="F108" s="826"/>
      <c r="G108" s="826"/>
      <c r="H108" s="826"/>
      <c r="I108" s="826"/>
      <c r="J108" s="826"/>
      <c r="K108" s="826"/>
      <c r="L108" s="826"/>
      <c r="M108" s="826"/>
      <c r="N108" s="827"/>
    </row>
    <row r="109" spans="2:14" ht="15" customHeight="1">
      <c r="B109" s="825"/>
      <c r="C109" s="826"/>
      <c r="D109" s="826"/>
      <c r="E109" s="826"/>
      <c r="F109" s="826"/>
      <c r="G109" s="826"/>
      <c r="H109" s="826"/>
      <c r="I109" s="826"/>
      <c r="J109" s="826"/>
      <c r="K109" s="826"/>
      <c r="L109" s="826"/>
      <c r="M109" s="826"/>
      <c r="N109" s="827"/>
    </row>
    <row r="110" spans="2:14" ht="32.25" customHeight="1">
      <c r="B110" s="828" t="s">
        <v>2325</v>
      </c>
      <c r="C110" s="829"/>
      <c r="D110" s="829"/>
      <c r="E110" s="829"/>
      <c r="F110" s="829"/>
      <c r="G110" s="829"/>
      <c r="H110" s="829"/>
      <c r="I110" s="829"/>
      <c r="J110" s="829"/>
      <c r="K110" s="829"/>
      <c r="L110" s="829"/>
      <c r="M110" s="829"/>
      <c r="N110" s="830"/>
    </row>
    <row r="111" spans="2:14">
      <c r="B111" s="828"/>
      <c r="C111" s="829"/>
      <c r="D111" s="829"/>
      <c r="E111" s="829"/>
      <c r="F111" s="829"/>
      <c r="G111" s="829"/>
      <c r="H111" s="829"/>
      <c r="I111" s="829"/>
      <c r="J111" s="829"/>
      <c r="K111" s="829"/>
      <c r="L111" s="829"/>
      <c r="M111" s="829"/>
      <c r="N111" s="830"/>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8"/>
      <c r="K121" s="888"/>
      <c r="L121" s="888"/>
      <c r="M121" s="888"/>
      <c r="N121" s="889"/>
    </row>
    <row r="122" spans="2:14" ht="15" thickBot="1">
      <c r="B122" s="270" t="s">
        <v>2327</v>
      </c>
      <c r="C122" s="402"/>
      <c r="D122" s="402"/>
      <c r="E122" s="63"/>
      <c r="F122" s="63"/>
      <c r="G122" s="63"/>
      <c r="H122" s="63"/>
      <c r="I122" s="63"/>
      <c r="J122" s="890"/>
      <c r="K122" s="890"/>
      <c r="L122" s="890"/>
      <c r="M122" s="890"/>
      <c r="N122" s="891"/>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312</v>
      </c>
      <c r="B36" s="871" t="str">
        <f>VLOOKUP(A36,EQUIPOS!A6:D154,3,FALSE)</f>
        <v>Retroexcavadora sobre oruga, potencia 138 HP, balde de 1,5 m3.</v>
      </c>
      <c r="C36" s="872"/>
      <c r="D36" s="872"/>
      <c r="E36" s="872"/>
      <c r="F36" s="872"/>
      <c r="G36" s="872"/>
      <c r="H36" s="873"/>
      <c r="I36" s="276"/>
      <c r="J36" s="277"/>
      <c r="K36" s="278">
        <f>VLOOKUP(A36,EQUIPOS!A6:D163,4,FALSE)</f>
        <v>215909.59</v>
      </c>
      <c r="L36" s="279"/>
      <c r="M36" s="280">
        <v>66</v>
      </c>
      <c r="N36" s="281">
        <f>K36/M36</f>
        <v>3271.3574242424243</v>
      </c>
    </row>
    <row r="37" spans="1:14">
      <c r="A37" 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0.01</v>
      </c>
      <c r="M42" s="884"/>
      <c r="N42" s="111">
        <f>N76*L42</f>
        <v>0.967181916782197</v>
      </c>
    </row>
    <row r="43" spans="1:14" ht="15" thickBot="1">
      <c r="B43" s="822" t="s">
        <v>1037</v>
      </c>
      <c r="C43" s="823"/>
      <c r="D43" s="823"/>
      <c r="E43" s="823"/>
      <c r="F43" s="823"/>
      <c r="G43" s="823"/>
      <c r="H43" s="823"/>
      <c r="I43" s="823"/>
      <c r="J43" s="823"/>
      <c r="K43" s="823"/>
      <c r="L43" s="823"/>
      <c r="M43" s="824"/>
      <c r="N43" s="403">
        <f>SUM(N36:N42)</f>
        <v>3272.3246061592063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96.718191678219696</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3369.042797837426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673.80855956748519</v>
      </c>
      <c r="M83" s="858"/>
      <c r="N83" s="57"/>
    </row>
    <row r="84" spans="1:14">
      <c r="B84" s="95" t="s">
        <v>1057</v>
      </c>
      <c r="C84" s="96"/>
      <c r="D84" s="96"/>
      <c r="E84" s="96"/>
      <c r="F84" s="96"/>
      <c r="G84" s="96"/>
      <c r="H84" s="96"/>
      <c r="I84" s="93"/>
      <c r="J84" s="94"/>
      <c r="K84" s="313">
        <v>0.05</v>
      </c>
      <c r="L84" s="857">
        <f>N78*K84</f>
        <v>168.4521398918713</v>
      </c>
      <c r="M84" s="858"/>
      <c r="N84" s="57"/>
    </row>
    <row r="85" spans="1:14" ht="15" thickBot="1">
      <c r="B85" s="97" t="s">
        <v>1058</v>
      </c>
      <c r="C85" s="98"/>
      <c r="D85" s="98"/>
      <c r="E85" s="98"/>
      <c r="F85" s="98"/>
      <c r="G85" s="98"/>
      <c r="H85" s="98"/>
      <c r="I85" s="99"/>
      <c r="J85" s="100"/>
      <c r="K85" s="314">
        <v>0.05</v>
      </c>
      <c r="L85" s="859">
        <f>N78*K85</f>
        <v>168.4521398918713</v>
      </c>
      <c r="M85" s="860"/>
      <c r="N85" s="57"/>
    </row>
    <row r="86" spans="1:14" ht="15" thickBot="1">
      <c r="B86" s="822" t="s">
        <v>1037</v>
      </c>
      <c r="C86" s="823"/>
      <c r="D86" s="823"/>
      <c r="E86" s="823"/>
      <c r="F86" s="823"/>
      <c r="G86" s="823"/>
      <c r="H86" s="823"/>
      <c r="I86" s="823"/>
      <c r="J86" s="823"/>
      <c r="K86" s="823"/>
      <c r="L86" s="823"/>
      <c r="M86" s="824"/>
      <c r="N86" s="58">
        <f>L83+L84+L85</f>
        <v>1010.7128393512278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4379.755637188654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148</v>
      </c>
      <c r="B36" s="871" t="str">
        <f>VLOOKUP(A36,EQUIPOS!A6:D154,3,FALSE)</f>
        <v>Cargador : Potencia en el volante 110 hp, Clasificación de RPM del motor 2300.</v>
      </c>
      <c r="C36" s="872"/>
      <c r="D36" s="872"/>
      <c r="E36" s="872"/>
      <c r="F36" s="872"/>
      <c r="G36" s="872"/>
      <c r="H36" s="873"/>
      <c r="I36" s="276"/>
      <c r="J36" s="277"/>
      <c r="K36" s="278">
        <f>VLOOKUP(A36,EQUIPOS!A6:D163,4,FALSE)</f>
        <v>158711.18285000001</v>
      </c>
      <c r="L36" s="279"/>
      <c r="M36" s="280">
        <v>66</v>
      </c>
      <c r="N36" s="281">
        <f>K36/M36</f>
        <v>2404.714891666667</v>
      </c>
    </row>
    <row r="37" spans="1:14">
      <c r="A37" s="114" t="s">
        <v>129</v>
      </c>
      <c r="B37" s="871" t="str">
        <f>VLOOKUP(A37,EQUIPOS!A7:D154,3,FALSE)</f>
        <v xml:space="preserve">Buldozer, Potencia al volante de 140 HP, motor de 2200 RPM, longitud de hoja 4,80m. </v>
      </c>
      <c r="C37" s="872"/>
      <c r="D37" s="872"/>
      <c r="E37" s="872"/>
      <c r="F37" s="872"/>
      <c r="G37" s="872"/>
      <c r="H37" s="873"/>
      <c r="I37" s="276"/>
      <c r="J37" s="277"/>
      <c r="K37" s="278">
        <f>VLOOKUP(A37,EQUIPOS!A7:D164,4,FALSE)</f>
        <v>223662.8322375</v>
      </c>
      <c r="L37" s="279"/>
      <c r="M37" s="280">
        <v>100</v>
      </c>
      <c r="N37" s="281">
        <f>K37/M37</f>
        <v>2236.6283223750002</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83"/>
      <c r="L39" s="876"/>
      <c r="M39" s="877"/>
      <c r="N39" s="282"/>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0.01</v>
      </c>
      <c r="M42" s="884"/>
      <c r="N42" s="111">
        <f>N76*L42</f>
        <v>1.934363833564394</v>
      </c>
    </row>
    <row r="43" spans="1:14" ht="15" thickBot="1">
      <c r="B43" s="822" t="s">
        <v>1037</v>
      </c>
      <c r="C43" s="823"/>
      <c r="D43" s="823"/>
      <c r="E43" s="823"/>
      <c r="F43" s="823"/>
      <c r="G43" s="823"/>
      <c r="H43" s="823"/>
      <c r="I43" s="823"/>
      <c r="J43" s="823"/>
      <c r="K43" s="823"/>
      <c r="L43" s="823"/>
      <c r="M43" s="824"/>
      <c r="N43" s="403">
        <f>SUM(N36:N42)</f>
        <v>4643.2775778752311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3988.5901977655381</v>
      </c>
      <c r="N48" s="281">
        <f>K48*M48</f>
        <v>3988.5901977655381</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3988.5901977655381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193.43638335643939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8825.304158997209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1765.060831799442</v>
      </c>
      <c r="M83" s="858"/>
      <c r="N83" s="57"/>
    </row>
    <row r="84" spans="1:14">
      <c r="B84" s="95" t="s">
        <v>1057</v>
      </c>
      <c r="C84" s="96"/>
      <c r="D84" s="96"/>
      <c r="E84" s="96"/>
      <c r="F84" s="96"/>
      <c r="G84" s="96"/>
      <c r="H84" s="96"/>
      <c r="I84" s="93"/>
      <c r="J84" s="94"/>
      <c r="K84" s="313">
        <v>0.05</v>
      </c>
      <c r="L84" s="857">
        <f>N78*K84</f>
        <v>441.2652079498605</v>
      </c>
      <c r="M84" s="858"/>
      <c r="N84" s="57"/>
    </row>
    <row r="85" spans="1:14" ht="15" thickBot="1">
      <c r="B85" s="97" t="s">
        <v>1058</v>
      </c>
      <c r="C85" s="98"/>
      <c r="D85" s="98"/>
      <c r="E85" s="98"/>
      <c r="F85" s="98"/>
      <c r="G85" s="98"/>
      <c r="H85" s="98"/>
      <c r="I85" s="99"/>
      <c r="J85" s="100"/>
      <c r="K85" s="314">
        <v>0.05</v>
      </c>
      <c r="L85" s="859">
        <f>N78*K85</f>
        <v>441.2652079498605</v>
      </c>
      <c r="M85" s="860"/>
      <c r="N85" s="57"/>
    </row>
    <row r="86" spans="1:14" ht="15" thickBot="1">
      <c r="B86" s="822" t="s">
        <v>1037</v>
      </c>
      <c r="C86" s="823"/>
      <c r="D86" s="823"/>
      <c r="E86" s="823"/>
      <c r="F86" s="823"/>
      <c r="G86" s="823"/>
      <c r="H86" s="823"/>
      <c r="I86" s="823"/>
      <c r="J86" s="823"/>
      <c r="K86" s="823"/>
      <c r="L86" s="823"/>
      <c r="M86" s="824"/>
      <c r="N86" s="58">
        <f>L83+L84+L85</f>
        <v>2647.5912476991625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11472.895406696371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129</v>
      </c>
      <c r="B36" s="871" t="str">
        <f>VLOOKUP(A36,EQUIPOS!A6:D154,3,FALSE)</f>
        <v xml:space="preserve">Buldozer, Potencia al volante de 140 HP, motor de 2200 RPM, longitud de hoja 4,80m. </v>
      </c>
      <c r="C36" s="872"/>
      <c r="D36" s="872"/>
      <c r="E36" s="872"/>
      <c r="F36" s="872"/>
      <c r="G36" s="872"/>
      <c r="H36" s="873"/>
      <c r="I36" s="276"/>
      <c r="J36" s="277"/>
      <c r="K36" s="278">
        <f>VLOOKUP(A36,EQUIPOS!A6:D163,4,FALSE)</f>
        <v>223662.8322375</v>
      </c>
      <c r="L36" s="473"/>
      <c r="M36" s="292">
        <v>50</v>
      </c>
      <c r="N36" s="281">
        <f>K36/M36</f>
        <v>4473.2566447500003</v>
      </c>
    </row>
    <row r="37" spans="1:14">
      <c r="A37" s="114" t="s">
        <v>152</v>
      </c>
      <c r="B37" s="871" t="str">
        <f>VLOOKUP(A37,EQUIPOS!A7:D154,3,FALSE)</f>
        <v xml:space="preserve">Carrotanque de agua(1000 Galones) </v>
      </c>
      <c r="C37" s="872"/>
      <c r="D37" s="872"/>
      <c r="E37" s="872"/>
      <c r="F37" s="872"/>
      <c r="G37" s="872"/>
      <c r="H37" s="873"/>
      <c r="I37" s="276"/>
      <c r="J37" s="277"/>
      <c r="K37" s="278">
        <f>VLOOKUP(A37,EQUIPOS!A7:D164,4,FALSE)</f>
        <v>80130.646184500016</v>
      </c>
      <c r="L37" s="473"/>
      <c r="M37" s="292">
        <v>50</v>
      </c>
      <c r="N37" s="281">
        <f>K37/M37</f>
        <v>1602.6129236900003</v>
      </c>
    </row>
    <row r="38" spans="1:14">
      <c r="A38" s="214" t="s">
        <v>269</v>
      </c>
      <c r="B38" s="871" t="str">
        <f>VLOOKUP(A38,EQUIPOS!A8:D154,3,FALSE)</f>
        <v>Motoniveladora  potencia 215 HP, ancho de cuchilla 4,27 m, peso 18 ton.</v>
      </c>
      <c r="C38" s="872"/>
      <c r="D38" s="872"/>
      <c r="E38" s="872"/>
      <c r="F38" s="872"/>
      <c r="G38" s="872"/>
      <c r="H38" s="873"/>
      <c r="I38" s="276"/>
      <c r="J38" s="277"/>
      <c r="K38" s="278">
        <f>VLOOKUP(A38,EQUIPOS!A8:D165,4,FALSE)</f>
        <v>191656.2906480699</v>
      </c>
      <c r="L38" s="473"/>
      <c r="M38" s="292">
        <v>50</v>
      </c>
      <c r="N38" s="281">
        <f>K38/M38</f>
        <v>3833.125812961398</v>
      </c>
    </row>
    <row r="39" spans="1:14">
      <c r="A39" s="214" t="s">
        <v>365</v>
      </c>
      <c r="B39" s="871" t="str">
        <f>VLOOKUP(A39,EQUIPOS!A9:D154,3,FALSE)</f>
        <v xml:space="preserve">Vibrocompatador, potencia 153 HP, peso 10 Ton. </v>
      </c>
      <c r="C39" s="872"/>
      <c r="D39" s="872"/>
      <c r="E39" s="872"/>
      <c r="F39" s="872"/>
      <c r="G39" s="872"/>
      <c r="H39" s="873"/>
      <c r="I39" s="874"/>
      <c r="J39" s="875"/>
      <c r="K39" s="278">
        <f>VLOOKUP(A39,EQUIPOS!A9:D166,4,FALSE)</f>
        <v>136850</v>
      </c>
      <c r="L39" s="952">
        <v>50</v>
      </c>
      <c r="M39" s="953"/>
      <c r="N39" s="281">
        <f>K39/L39</f>
        <v>2737</v>
      </c>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12645.995381401399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383.00403904575001</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13028.99942044715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2605.7998840894302</v>
      </c>
      <c r="M83" s="858"/>
      <c r="N83" s="57"/>
    </row>
    <row r="84" spans="1:14">
      <c r="B84" s="95" t="s">
        <v>1057</v>
      </c>
      <c r="C84" s="96"/>
      <c r="D84" s="96"/>
      <c r="E84" s="96"/>
      <c r="F84" s="96"/>
      <c r="G84" s="96"/>
      <c r="H84" s="96"/>
      <c r="I84" s="93"/>
      <c r="J84" s="94"/>
      <c r="K84" s="313">
        <v>0.05</v>
      </c>
      <c r="L84" s="857">
        <f>N78*K84</f>
        <v>651.44997102235754</v>
      </c>
      <c r="M84" s="858"/>
      <c r="N84" s="57"/>
    </row>
    <row r="85" spans="1:14" ht="15" thickBot="1">
      <c r="B85" s="97" t="s">
        <v>1058</v>
      </c>
      <c r="C85" s="98"/>
      <c r="D85" s="98"/>
      <c r="E85" s="98"/>
      <c r="F85" s="98"/>
      <c r="G85" s="98"/>
      <c r="H85" s="98"/>
      <c r="I85" s="99"/>
      <c r="J85" s="100"/>
      <c r="K85" s="314">
        <v>0.05</v>
      </c>
      <c r="L85" s="859">
        <f>N78*K85</f>
        <v>651.44997102235754</v>
      </c>
      <c r="M85" s="860"/>
      <c r="N85" s="57"/>
    </row>
    <row r="86" spans="1:14" ht="15" thickBot="1">
      <c r="B86" s="822" t="s">
        <v>1037</v>
      </c>
      <c r="C86" s="823"/>
      <c r="D86" s="823"/>
      <c r="E86" s="823"/>
      <c r="F86" s="823"/>
      <c r="G86" s="823"/>
      <c r="H86" s="823"/>
      <c r="I86" s="823"/>
      <c r="J86" s="823"/>
      <c r="K86" s="823"/>
      <c r="L86" s="823"/>
      <c r="M86" s="824"/>
      <c r="N86" s="58">
        <f>L83+L84+L85</f>
        <v>3908.6998261341455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16937.699246581295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129</v>
      </c>
      <c r="B36" s="871" t="str">
        <f>VLOOKUP(A36,EQUIPOS!A6:D154,3,FALSE)</f>
        <v xml:space="preserve">Buldozer, Potencia al volante de 140 HP, motor de 2200 RPM, longitud de hoja 4,80m. </v>
      </c>
      <c r="C36" s="872"/>
      <c r="D36" s="872"/>
      <c r="E36" s="872"/>
      <c r="F36" s="872"/>
      <c r="G36" s="872"/>
      <c r="H36" s="873"/>
      <c r="I36" s="276"/>
      <c r="J36" s="277"/>
      <c r="K36" s="278">
        <f>VLOOKUP(A36,EQUIPOS!A6:D163,4,FALSE)</f>
        <v>223662.8322375</v>
      </c>
      <c r="L36" s="279"/>
      <c r="M36" s="280">
        <v>40</v>
      </c>
      <c r="N36" s="281">
        <f>K36/M36</f>
        <v>5591.5708059375002</v>
      </c>
    </row>
    <row r="37" spans="1:14">
      <c r="A37" s="119" t="s">
        <v>365</v>
      </c>
      <c r="B37" s="871" t="str">
        <f>VLOOKUP(A37,EQUIPOS!A7:D154,3,FALSE)</f>
        <v xml:space="preserve">Vibrocompatador, potencia 153 HP, peso 10 Ton. </v>
      </c>
      <c r="C37" s="872"/>
      <c r="D37" s="872"/>
      <c r="E37" s="872"/>
      <c r="F37" s="872"/>
      <c r="G37" s="872"/>
      <c r="H37" s="873"/>
      <c r="I37" s="276"/>
      <c r="J37" s="277"/>
      <c r="K37" s="278">
        <f>VLOOKUP(A37,EQUIPOS!A7:D164,4,FALSE)</f>
        <v>136850</v>
      </c>
      <c r="L37" s="279"/>
      <c r="M37" s="280">
        <v>40</v>
      </c>
      <c r="N37" s="281">
        <f>K37/M37</f>
        <v>3421.25</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9012.8208059374992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478.75504880718745</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9491.5758547446858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1898.3151709489373</v>
      </c>
      <c r="M83" s="858"/>
      <c r="N83" s="57"/>
    </row>
    <row r="84" spans="1:14">
      <c r="B84" s="95" t="s">
        <v>1057</v>
      </c>
      <c r="C84" s="96"/>
      <c r="D84" s="96"/>
      <c r="E84" s="96"/>
      <c r="F84" s="96"/>
      <c r="G84" s="96"/>
      <c r="H84" s="96"/>
      <c r="I84" s="93"/>
      <c r="J84" s="94"/>
      <c r="K84" s="313">
        <v>0.05</v>
      </c>
      <c r="L84" s="857">
        <f>N78*K84</f>
        <v>474.57879273723432</v>
      </c>
      <c r="M84" s="858"/>
      <c r="N84" s="57"/>
    </row>
    <row r="85" spans="1:14" ht="15" thickBot="1">
      <c r="B85" s="97" t="s">
        <v>1058</v>
      </c>
      <c r="C85" s="98"/>
      <c r="D85" s="98"/>
      <c r="E85" s="98"/>
      <c r="F85" s="98"/>
      <c r="G85" s="98"/>
      <c r="H85" s="98"/>
      <c r="I85" s="99"/>
      <c r="J85" s="100"/>
      <c r="K85" s="314">
        <v>0.05</v>
      </c>
      <c r="L85" s="859">
        <f>N78*K85</f>
        <v>474.57879273723432</v>
      </c>
      <c r="M85" s="860"/>
      <c r="N85" s="57"/>
    </row>
    <row r="86" spans="1:14" ht="15" thickBot="1">
      <c r="B86" s="822" t="s">
        <v>1037</v>
      </c>
      <c r="C86" s="823"/>
      <c r="D86" s="823"/>
      <c r="E86" s="823"/>
      <c r="F86" s="823"/>
      <c r="G86" s="823"/>
      <c r="H86" s="823"/>
      <c r="I86" s="823"/>
      <c r="J86" s="823"/>
      <c r="K86" s="823"/>
      <c r="L86" s="823"/>
      <c r="M86" s="824"/>
      <c r="N86" s="58">
        <f>L83+L84+L85</f>
        <v>2847.4727564234058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12339.048611168091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129</v>
      </c>
      <c r="B36" s="871" t="str">
        <f>VLOOKUP(A36,EQUIPOS!A6:D154,3,FALSE)</f>
        <v xml:space="preserve">Buldozer, Potencia al volante de 140 HP, motor de 2200 RPM, longitud de hoja 4,80m. </v>
      </c>
      <c r="C36" s="872"/>
      <c r="D36" s="872"/>
      <c r="E36" s="872"/>
      <c r="F36" s="872"/>
      <c r="G36" s="872"/>
      <c r="H36" s="873"/>
      <c r="I36" s="276"/>
      <c r="J36" s="277"/>
      <c r="K36" s="278">
        <f>VLOOKUP(A36,EQUIPOS!A6:D163,4,FALSE)</f>
        <v>223662.8322375</v>
      </c>
      <c r="L36" s="279"/>
      <c r="M36" s="280">
        <v>40</v>
      </c>
      <c r="N36" s="281">
        <f>K36/M36</f>
        <v>5591.5708059375002</v>
      </c>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5591.5708059375002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478.75504880718745</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6070.3258547446876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1214.0651709489375</v>
      </c>
      <c r="M83" s="858"/>
      <c r="N83" s="57"/>
    </row>
    <row r="84" spans="1:14">
      <c r="B84" s="95" t="s">
        <v>1057</v>
      </c>
      <c r="C84" s="96"/>
      <c r="D84" s="96"/>
      <c r="E84" s="96"/>
      <c r="F84" s="96"/>
      <c r="G84" s="96"/>
      <c r="H84" s="96"/>
      <c r="I84" s="93"/>
      <c r="J84" s="94"/>
      <c r="K84" s="313">
        <v>0.05</v>
      </c>
      <c r="L84" s="857">
        <f>N78*K84</f>
        <v>303.51629273723438</v>
      </c>
      <c r="M84" s="858"/>
      <c r="N84" s="57"/>
    </row>
    <row r="85" spans="1:14" ht="15" thickBot="1">
      <c r="B85" s="97" t="s">
        <v>1058</v>
      </c>
      <c r="C85" s="98"/>
      <c r="D85" s="98"/>
      <c r="E85" s="98"/>
      <c r="F85" s="98"/>
      <c r="G85" s="98"/>
      <c r="H85" s="98"/>
      <c r="I85" s="99"/>
      <c r="J85" s="100"/>
      <c r="K85" s="314">
        <v>0.05</v>
      </c>
      <c r="L85" s="859">
        <f>N78*K85</f>
        <v>303.51629273723438</v>
      </c>
      <c r="M85" s="860"/>
      <c r="N85" s="57"/>
    </row>
    <row r="86" spans="1:14" ht="15" thickBot="1">
      <c r="B86" s="822" t="s">
        <v>1037</v>
      </c>
      <c r="C86" s="823"/>
      <c r="D86" s="823"/>
      <c r="E86" s="823"/>
      <c r="F86" s="823"/>
      <c r="G86" s="823"/>
      <c r="H86" s="823"/>
      <c r="I86" s="823"/>
      <c r="J86" s="823"/>
      <c r="K86" s="823"/>
      <c r="L86" s="823"/>
      <c r="M86" s="824"/>
      <c r="N86" s="58">
        <f>L83+L84+L85</f>
        <v>1821.0977564234063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7891.4236111680939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0.01</v>
      </c>
      <c r="M42" s="884"/>
      <c r="N42" s="111">
        <f>N76*L42</f>
        <v>2.0426882082439999</v>
      </c>
    </row>
    <row r="43" spans="1:14" ht="15" thickBot="1">
      <c r="B43" s="822" t="s">
        <v>1037</v>
      </c>
      <c r="C43" s="823"/>
      <c r="D43" s="823"/>
      <c r="E43" s="823"/>
      <c r="F43" s="823"/>
      <c r="G43" s="823"/>
      <c r="H43" s="823"/>
      <c r="I43" s="823"/>
      <c r="J43" s="823"/>
      <c r="K43" s="823"/>
      <c r="L43" s="823"/>
      <c r="M43" s="824"/>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6071</v>
      </c>
      <c r="N48" s="281">
        <f>K48*M48</f>
        <v>7892.3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7892.3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53"/>
      <c r="D59" s="53"/>
      <c r="E59" s="53"/>
      <c r="F59" s="53"/>
      <c r="G59" s="53"/>
      <c r="H59" s="297"/>
      <c r="I59" s="288"/>
      <c r="J59" s="288"/>
      <c r="K59" s="288"/>
      <c r="L59" s="909"/>
      <c r="M59" s="910"/>
      <c r="N59" s="300"/>
    </row>
    <row r="60" spans="1:14" ht="24.75" customHeight="1">
      <c r="B60" s="52"/>
      <c r="C60" s="326"/>
      <c r="D60" s="326"/>
      <c r="E60" s="326"/>
      <c r="F60" s="326"/>
      <c r="G60" s="326"/>
      <c r="H60" s="320"/>
      <c r="I60" s="408"/>
      <c r="J60" s="295"/>
      <c r="K60" s="288"/>
      <c r="L60" s="909"/>
      <c r="M60" s="910"/>
      <c r="N60" s="296"/>
    </row>
    <row r="61" spans="1:14">
      <c r="B61" s="52"/>
      <c r="C61" s="53"/>
      <c r="D61" s="53"/>
      <c r="E61" s="53"/>
      <c r="F61" s="53"/>
      <c r="G61" s="326"/>
      <c r="H61" s="320"/>
      <c r="I61" s="408"/>
      <c r="J61" s="295"/>
      <c r="K61" s="288"/>
      <c r="L61" s="909"/>
      <c r="M61" s="910"/>
      <c r="N61" s="300"/>
    </row>
    <row r="62" spans="1:14">
      <c r="B62" s="52"/>
      <c r="C62" s="53"/>
      <c r="D62" s="53"/>
      <c r="E62" s="53"/>
      <c r="F62" s="53"/>
      <c r="G62" s="53"/>
      <c r="H62" s="297"/>
      <c r="I62" s="288"/>
      <c r="J62" s="288"/>
      <c r="K62" s="288"/>
      <c r="L62" s="909"/>
      <c r="M62" s="910"/>
      <c r="N62" s="300"/>
    </row>
    <row r="63" spans="1:14">
      <c r="B63" s="52"/>
      <c r="C63" s="53"/>
      <c r="D63" s="53"/>
      <c r="E63" s="53"/>
      <c r="F63" s="53"/>
      <c r="G63" s="53"/>
      <c r="H63" s="297"/>
      <c r="I63" s="288"/>
      <c r="J63" s="288"/>
      <c r="K63" s="288"/>
      <c r="L63" s="909"/>
      <c r="M63" s="910"/>
      <c r="N63" s="300"/>
    </row>
    <row r="64" spans="1:14" ht="15" thickBot="1">
      <c r="B64" s="474"/>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204.2688208244</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8098.6115090326439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1619.7223018065288</v>
      </c>
      <c r="M83" s="858"/>
      <c r="N83" s="57"/>
    </row>
    <row r="84" spans="1:14">
      <c r="B84" s="95" t="s">
        <v>1057</v>
      </c>
      <c r="C84" s="96"/>
      <c r="D84" s="96"/>
      <c r="E84" s="96"/>
      <c r="F84" s="96"/>
      <c r="G84" s="96"/>
      <c r="H84" s="96"/>
      <c r="I84" s="93"/>
      <c r="J84" s="94"/>
      <c r="K84" s="313">
        <v>0.05</v>
      </c>
      <c r="L84" s="857">
        <f>N78*K84</f>
        <v>404.93057545163219</v>
      </c>
      <c r="M84" s="858"/>
      <c r="N84" s="57"/>
    </row>
    <row r="85" spans="1:14" ht="15" thickBot="1">
      <c r="B85" s="97" t="s">
        <v>1058</v>
      </c>
      <c r="C85" s="98"/>
      <c r="D85" s="98"/>
      <c r="E85" s="98"/>
      <c r="F85" s="98"/>
      <c r="G85" s="98"/>
      <c r="H85" s="98"/>
      <c r="I85" s="99"/>
      <c r="J85" s="100"/>
      <c r="K85" s="314">
        <v>0.05</v>
      </c>
      <c r="L85" s="859">
        <f>N78*K85</f>
        <v>404.93057545163219</v>
      </c>
      <c r="M85" s="860"/>
      <c r="N85" s="57"/>
    </row>
    <row r="86" spans="1:14" ht="15" thickBot="1">
      <c r="B86" s="822" t="s">
        <v>1037</v>
      </c>
      <c r="C86" s="823"/>
      <c r="D86" s="823"/>
      <c r="E86" s="823"/>
      <c r="F86" s="823"/>
      <c r="G86" s="823"/>
      <c r="H86" s="823"/>
      <c r="I86" s="823"/>
      <c r="J86" s="823"/>
      <c r="K86" s="823"/>
      <c r="L86" s="823"/>
      <c r="M86" s="824"/>
      <c r="N86" s="58">
        <f>L83+L84+L85</f>
        <v>2429.5834527097932</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10528.194961742436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0.01</v>
      </c>
      <c r="M42" s="884"/>
      <c r="N42" s="111">
        <f>N76*L42</f>
        <v>2.0426882082439999</v>
      </c>
    </row>
    <row r="43" spans="1:14" ht="15" thickBot="1">
      <c r="B43" s="822" t="s">
        <v>1037</v>
      </c>
      <c r="C43" s="823"/>
      <c r="D43" s="823"/>
      <c r="E43" s="823"/>
      <c r="F43" s="823"/>
      <c r="G43" s="823"/>
      <c r="H43" s="823"/>
      <c r="I43" s="823"/>
      <c r="J43" s="823"/>
      <c r="K43" s="823"/>
      <c r="L43" s="823"/>
      <c r="M43" s="824"/>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9576.7022581999991</v>
      </c>
      <c r="N48" s="281">
        <f>K48*M48</f>
        <v>11492.042709839998</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11492.042709839998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53"/>
      <c r="D59" s="53"/>
      <c r="E59" s="53"/>
      <c r="F59" s="53"/>
      <c r="G59" s="53"/>
      <c r="H59" s="297"/>
      <c r="I59" s="288"/>
      <c r="J59" s="288"/>
      <c r="K59" s="288"/>
      <c r="L59" s="909"/>
      <c r="M59" s="910"/>
      <c r="N59" s="300"/>
    </row>
    <row r="60" spans="1:14" ht="24.75" customHeight="1">
      <c r="B60" s="52"/>
      <c r="C60" s="326"/>
      <c r="D60" s="326"/>
      <c r="E60" s="326"/>
      <c r="F60" s="326"/>
      <c r="G60" s="326"/>
      <c r="H60" s="320"/>
      <c r="I60" s="408"/>
      <c r="J60" s="295"/>
      <c r="K60" s="288"/>
      <c r="L60" s="909"/>
      <c r="M60" s="910"/>
      <c r="N60" s="296"/>
    </row>
    <row r="61" spans="1:14">
      <c r="B61" s="52"/>
      <c r="C61" s="53"/>
      <c r="D61" s="53"/>
      <c r="E61" s="53"/>
      <c r="F61" s="53"/>
      <c r="G61" s="326"/>
      <c r="H61" s="320"/>
      <c r="I61" s="408"/>
      <c r="J61" s="295"/>
      <c r="K61" s="288"/>
      <c r="L61" s="909"/>
      <c r="M61" s="910"/>
      <c r="N61" s="300"/>
    </row>
    <row r="62" spans="1:14">
      <c r="B62" s="52"/>
      <c r="C62" s="53"/>
      <c r="D62" s="53"/>
      <c r="E62" s="53"/>
      <c r="F62" s="53"/>
      <c r="G62" s="53"/>
      <c r="H62" s="297"/>
      <c r="I62" s="288"/>
      <c r="J62" s="288"/>
      <c r="K62" s="288"/>
      <c r="L62" s="909"/>
      <c r="M62" s="910"/>
      <c r="N62" s="300"/>
    </row>
    <row r="63" spans="1:14">
      <c r="B63" s="52"/>
      <c r="C63" s="53"/>
      <c r="D63" s="53"/>
      <c r="E63" s="53"/>
      <c r="F63" s="53"/>
      <c r="G63" s="53"/>
      <c r="H63" s="297"/>
      <c r="I63" s="288"/>
      <c r="J63" s="288"/>
      <c r="K63" s="288"/>
      <c r="L63" s="909"/>
      <c r="M63" s="910"/>
      <c r="N63" s="300"/>
    </row>
    <row r="64" spans="1:14" ht="15" thickBot="1">
      <c r="B64" s="474"/>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204.2688208244</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11698.354218872642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2339.6708437745287</v>
      </c>
      <c r="M83" s="858"/>
      <c r="N83" s="57"/>
    </row>
    <row r="84" spans="1:14">
      <c r="B84" s="95" t="s">
        <v>1057</v>
      </c>
      <c r="C84" s="96"/>
      <c r="D84" s="96"/>
      <c r="E84" s="96"/>
      <c r="F84" s="96"/>
      <c r="G84" s="96"/>
      <c r="H84" s="96"/>
      <c r="I84" s="93"/>
      <c r="J84" s="94"/>
      <c r="K84" s="313">
        <v>0.05</v>
      </c>
      <c r="L84" s="857">
        <f>N78*K84</f>
        <v>584.91771094363219</v>
      </c>
      <c r="M84" s="858"/>
      <c r="N84" s="57"/>
    </row>
    <row r="85" spans="1:14" ht="15" thickBot="1">
      <c r="B85" s="97" t="s">
        <v>1058</v>
      </c>
      <c r="C85" s="98"/>
      <c r="D85" s="98"/>
      <c r="E85" s="98"/>
      <c r="F85" s="98"/>
      <c r="G85" s="98"/>
      <c r="H85" s="98"/>
      <c r="I85" s="99"/>
      <c r="J85" s="100"/>
      <c r="K85" s="314">
        <v>0.05</v>
      </c>
      <c r="L85" s="859">
        <f>N78*K85</f>
        <v>584.91771094363219</v>
      </c>
      <c r="M85" s="860"/>
      <c r="N85" s="57"/>
    </row>
    <row r="86" spans="1:14" ht="15" thickBot="1">
      <c r="B86" s="822" t="s">
        <v>1037</v>
      </c>
      <c r="C86" s="823"/>
      <c r="D86" s="823"/>
      <c r="E86" s="823"/>
      <c r="F86" s="823"/>
      <c r="G86" s="823"/>
      <c r="H86" s="823"/>
      <c r="I86" s="823"/>
      <c r="J86" s="823"/>
      <c r="K86" s="823"/>
      <c r="L86" s="823"/>
      <c r="M86" s="824"/>
      <c r="N86" s="58">
        <f>L83+L84+L85</f>
        <v>3509.5062656617933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15207.860484534436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129</v>
      </c>
      <c r="B36" s="871" t="str">
        <f>VLOOKUP(A36,EQUIPOS!A6:D186,3,FALSE)</f>
        <v xml:space="preserve">Buldozer, Potencia al volante de 140 HP, motor de 2200 RPM, longitud de hoja 4,80m. </v>
      </c>
      <c r="C36" s="872"/>
      <c r="D36" s="872"/>
      <c r="E36" s="872"/>
      <c r="F36" s="872"/>
      <c r="G36" s="872"/>
      <c r="H36" s="873"/>
      <c r="I36" s="276"/>
      <c r="J36" s="277"/>
      <c r="K36" s="278">
        <f>VLOOKUP(A36,EQUIPOS!A6:D186,4,FALSE)</f>
        <v>223662.8322375</v>
      </c>
      <c r="L36" s="279"/>
      <c r="M36" s="280">
        <v>45</v>
      </c>
      <c r="N36" s="281">
        <f>K36/M36</f>
        <v>4970.2851608333331</v>
      </c>
    </row>
    <row r="37" spans="1:14">
      <c r="A37" s="119" t="s">
        <v>152</v>
      </c>
      <c r="B37" s="871" t="str">
        <f>VLOOKUP(A37,EQUIPOS!A7:D187,3,FALSE)</f>
        <v xml:space="preserve">Carrotanque de agua(1000 Galones) </v>
      </c>
      <c r="C37" s="872"/>
      <c r="D37" s="872"/>
      <c r="E37" s="872"/>
      <c r="F37" s="872"/>
      <c r="G37" s="872"/>
      <c r="H37" s="873"/>
      <c r="I37" s="276"/>
      <c r="J37" s="277"/>
      <c r="K37" s="278">
        <f>VLOOKUP(A37,EQUIPOS!A7:D187,4,FALSE)</f>
        <v>80130.646184500016</v>
      </c>
      <c r="L37" s="279"/>
      <c r="M37" s="280">
        <v>45</v>
      </c>
      <c r="N37" s="281">
        <f>K37/M37</f>
        <v>1780.6810263222226</v>
      </c>
    </row>
    <row r="38" spans="1:14">
      <c r="A38" t="s">
        <v>269</v>
      </c>
      <c r="B38" s="871" t="str">
        <f>VLOOKUP(A38,EQUIPOS!A8:D188,3,FALSE)</f>
        <v>Motoniveladora  potencia 215 HP, ancho de cuchilla 4,27 m, peso 18 ton.</v>
      </c>
      <c r="C38" s="872"/>
      <c r="D38" s="872"/>
      <c r="E38" s="872"/>
      <c r="F38" s="872"/>
      <c r="G38" s="872"/>
      <c r="H38" s="873"/>
      <c r="I38" s="276"/>
      <c r="J38" s="277"/>
      <c r="K38" s="278">
        <f>VLOOKUP(A38,EQUIPOS!A8:D188,4,FALSE)</f>
        <v>191656.2906480699</v>
      </c>
      <c r="L38" s="279"/>
      <c r="M38" s="280">
        <v>45</v>
      </c>
      <c r="N38" s="281">
        <f>K38/M38</f>
        <v>4259.0286810682201</v>
      </c>
    </row>
    <row r="39" spans="1:14">
      <c r="A39" t="s">
        <v>365</v>
      </c>
      <c r="B39" s="871" t="str">
        <f>VLOOKUP(A39,EQUIPOS!A9:D189,3,FALSE)</f>
        <v xml:space="preserve">Vibrocompatador, potencia 153 HP, peso 10 Ton. </v>
      </c>
      <c r="C39" s="872"/>
      <c r="D39" s="872"/>
      <c r="E39" s="872"/>
      <c r="F39" s="872"/>
      <c r="G39" s="872"/>
      <c r="H39" s="873"/>
      <c r="I39" s="874"/>
      <c r="J39" s="875"/>
      <c r="K39" s="278">
        <f>VLOOKUP(A39,EQUIPOS!A9:D189,4,FALSE)</f>
        <v>136850</v>
      </c>
      <c r="L39" s="876">
        <v>45</v>
      </c>
      <c r="M39" s="877"/>
      <c r="N39" s="281">
        <f>K39/L39</f>
        <v>3041.1111111111113</v>
      </c>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0.02</v>
      </c>
      <c r="M42" s="884"/>
      <c r="N42" s="111">
        <f>N76*L42</f>
        <v>11.348267823577778</v>
      </c>
    </row>
    <row r="43" spans="1:14" ht="15" thickBot="1">
      <c r="B43" s="822" t="s">
        <v>1037</v>
      </c>
      <c r="C43" s="823"/>
      <c r="D43" s="823"/>
      <c r="E43" s="823"/>
      <c r="F43" s="823"/>
      <c r="G43" s="823"/>
      <c r="H43" s="823"/>
      <c r="I43" s="823"/>
      <c r="J43" s="823"/>
      <c r="K43" s="823"/>
      <c r="L43" s="823"/>
      <c r="M43" s="824"/>
      <c r="N43" s="403">
        <f>SUM(N36:N42)</f>
        <v>14062.454247158465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29750</v>
      </c>
      <c r="N48" s="281">
        <f>K48*M48</f>
        <v>37187.5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37187.5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09">
        <f>VLOOKUP(A59,TRANSPORTE!A5:D123,4,FALSE)</f>
        <v>1200</v>
      </c>
      <c r="M59" s="910"/>
      <c r="N59" s="300">
        <f>K59*L59</f>
        <v>1500</v>
      </c>
    </row>
    <row r="60" spans="1:14" ht="24.75" customHeight="1">
      <c r="B60" s="52"/>
      <c r="C60" s="326"/>
      <c r="D60" s="326"/>
      <c r="E60" s="326"/>
      <c r="F60" s="326"/>
      <c r="G60" s="326"/>
      <c r="H60" s="320"/>
      <c r="I60" s="408"/>
      <c r="J60" s="295"/>
      <c r="K60" s="288"/>
      <c r="L60" s="909"/>
      <c r="M60" s="910"/>
      <c r="N60" s="296"/>
    </row>
    <row r="61" spans="1:14">
      <c r="B61" s="52"/>
      <c r="C61" s="53"/>
      <c r="D61" s="53"/>
      <c r="E61" s="53"/>
      <c r="F61" s="53"/>
      <c r="G61" s="326"/>
      <c r="H61" s="320"/>
      <c r="I61" s="408"/>
      <c r="J61" s="295"/>
      <c r="K61" s="288"/>
      <c r="L61" s="909"/>
      <c r="M61" s="910"/>
      <c r="N61" s="300"/>
    </row>
    <row r="62" spans="1:14">
      <c r="B62" s="52"/>
      <c r="C62" s="53"/>
      <c r="D62" s="53"/>
      <c r="E62" s="53"/>
      <c r="F62" s="53"/>
      <c r="G62" s="53"/>
      <c r="H62" s="297"/>
      <c r="I62" s="288"/>
      <c r="J62" s="288"/>
      <c r="K62" s="288"/>
      <c r="L62" s="909"/>
      <c r="M62" s="910"/>
      <c r="N62" s="300"/>
    </row>
    <row r="63" spans="1:14">
      <c r="B63" s="52"/>
      <c r="C63" s="53"/>
      <c r="D63" s="53"/>
      <c r="E63" s="53"/>
      <c r="F63" s="53"/>
      <c r="G63" s="53"/>
      <c r="H63" s="297"/>
      <c r="I63" s="288"/>
      <c r="J63" s="288"/>
      <c r="K63" s="288"/>
      <c r="L63" s="909"/>
      <c r="M63" s="910"/>
      <c r="N63" s="300"/>
    </row>
    <row r="64" spans="1:14" ht="15" thickBot="1">
      <c r="B64" s="474"/>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SUM(N59:N64)</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53317.367638337353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10663.473527667471</v>
      </c>
      <c r="M83" s="858"/>
      <c r="N83" s="57"/>
    </row>
    <row r="84" spans="1:14">
      <c r="B84" s="95" t="s">
        <v>1057</v>
      </c>
      <c r="C84" s="96"/>
      <c r="D84" s="96"/>
      <c r="E84" s="96"/>
      <c r="F84" s="96"/>
      <c r="G84" s="96"/>
      <c r="H84" s="96"/>
      <c r="I84" s="93"/>
      <c r="J84" s="94"/>
      <c r="K84" s="313">
        <v>0.05</v>
      </c>
      <c r="L84" s="857">
        <f>N78*K84</f>
        <v>2665.8683819168677</v>
      </c>
      <c r="M84" s="858"/>
      <c r="N84" s="57"/>
    </row>
    <row r="85" spans="1:14" ht="15" thickBot="1">
      <c r="B85" s="97" t="s">
        <v>1058</v>
      </c>
      <c r="C85" s="98"/>
      <c r="D85" s="98"/>
      <c r="E85" s="98"/>
      <c r="F85" s="98"/>
      <c r="G85" s="98"/>
      <c r="H85" s="98"/>
      <c r="I85" s="99"/>
      <c r="J85" s="100"/>
      <c r="K85" s="314">
        <v>0.05</v>
      </c>
      <c r="L85" s="859">
        <f>N78*K85</f>
        <v>2665.8683819168677</v>
      </c>
      <c r="M85" s="860"/>
      <c r="N85" s="57"/>
    </row>
    <row r="86" spans="1:14" ht="15" thickBot="1">
      <c r="B86" s="822" t="s">
        <v>1037</v>
      </c>
      <c r="C86" s="823"/>
      <c r="D86" s="823"/>
      <c r="E86" s="823"/>
      <c r="F86" s="823"/>
      <c r="G86" s="823"/>
      <c r="H86" s="823"/>
      <c r="I86" s="823"/>
      <c r="J86" s="823"/>
      <c r="K86" s="823"/>
      <c r="L86" s="823"/>
      <c r="M86" s="824"/>
      <c r="N86" s="58">
        <f>L83+L84+L85</f>
        <v>15995.210291501206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ROUND((N78+N86),0)</f>
        <v>69313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129</v>
      </c>
      <c r="B36" s="871" t="str">
        <f>VLOOKUP(A36,EQUIPOS!A6:D186,3,FALSE)</f>
        <v xml:space="preserve">Buldozer, Potencia al volante de 140 HP, motor de 2200 RPM, longitud de hoja 4,80m. </v>
      </c>
      <c r="C36" s="872"/>
      <c r="D36" s="872"/>
      <c r="E36" s="872"/>
      <c r="F36" s="872"/>
      <c r="G36" s="872"/>
      <c r="H36" s="873"/>
      <c r="I36" s="276"/>
      <c r="J36" s="277"/>
      <c r="K36" s="278">
        <f>VLOOKUP(A36,EQUIPOS!A6:D186,4,FALSE)</f>
        <v>223662.8322375</v>
      </c>
      <c r="L36" s="279"/>
      <c r="M36" s="280">
        <v>45</v>
      </c>
      <c r="N36" s="281">
        <f>K36/M36</f>
        <v>4970.2851608333331</v>
      </c>
    </row>
    <row r="37" spans="1:14">
      <c r="A37" s="119" t="s">
        <v>152</v>
      </c>
      <c r="B37" s="871" t="str">
        <f>VLOOKUP(A37,EQUIPOS!A7:D187,3,FALSE)</f>
        <v xml:space="preserve">Carrotanque de agua(1000 Galones) </v>
      </c>
      <c r="C37" s="872"/>
      <c r="D37" s="872"/>
      <c r="E37" s="872"/>
      <c r="F37" s="872"/>
      <c r="G37" s="872"/>
      <c r="H37" s="873"/>
      <c r="I37" s="276"/>
      <c r="J37" s="277"/>
      <c r="K37" s="278">
        <f>VLOOKUP(A37,EQUIPOS!A7:D187,4,FALSE)</f>
        <v>80130.646184500016</v>
      </c>
      <c r="L37" s="279"/>
      <c r="M37" s="280">
        <v>45</v>
      </c>
      <c r="N37" s="281">
        <f>K37/M37</f>
        <v>1780.6810263222226</v>
      </c>
    </row>
    <row r="38" spans="1:14">
      <c r="A38" t="s">
        <v>269</v>
      </c>
      <c r="B38" s="871" t="str">
        <f>VLOOKUP(A38,EQUIPOS!A8:D188,3,FALSE)</f>
        <v>Motoniveladora  potencia 215 HP, ancho de cuchilla 4,27 m, peso 18 ton.</v>
      </c>
      <c r="C38" s="872"/>
      <c r="D38" s="872"/>
      <c r="E38" s="872"/>
      <c r="F38" s="872"/>
      <c r="G38" s="872"/>
      <c r="H38" s="873"/>
      <c r="I38" s="276"/>
      <c r="J38" s="277"/>
      <c r="K38" s="278">
        <f>VLOOKUP(A38,EQUIPOS!A8:D188,4,FALSE)</f>
        <v>191656.2906480699</v>
      </c>
      <c r="L38" s="279"/>
      <c r="M38" s="280">
        <v>45</v>
      </c>
      <c r="N38" s="281">
        <f>K38/M38</f>
        <v>4259.0286810682201</v>
      </c>
    </row>
    <row r="39" spans="1:14">
      <c r="A39" t="s">
        <v>365</v>
      </c>
      <c r="B39" s="871" t="str">
        <f>VLOOKUP(A39,EQUIPOS!A9:D189,3,FALSE)</f>
        <v xml:space="preserve">Vibrocompatador, potencia 153 HP, peso 10 Ton. </v>
      </c>
      <c r="C39" s="872"/>
      <c r="D39" s="872"/>
      <c r="E39" s="872"/>
      <c r="F39" s="872"/>
      <c r="G39" s="872"/>
      <c r="H39" s="873"/>
      <c r="I39" s="874"/>
      <c r="J39" s="875"/>
      <c r="K39" s="278">
        <f>VLOOKUP(A39,EQUIPOS!A9:D189,4,FALSE)</f>
        <v>136850</v>
      </c>
      <c r="L39" s="876">
        <v>45</v>
      </c>
      <c r="M39" s="877"/>
      <c r="N39" s="281">
        <f>K39/L39</f>
        <v>3041.1111111111113</v>
      </c>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0.02</v>
      </c>
      <c r="M42" s="884"/>
      <c r="N42" s="111">
        <f>N76*L42</f>
        <v>11.348267823577778</v>
      </c>
    </row>
    <row r="43" spans="1:14" ht="15" thickBot="1">
      <c r="B43" s="822" t="s">
        <v>1037</v>
      </c>
      <c r="C43" s="823"/>
      <c r="D43" s="823"/>
      <c r="E43" s="823"/>
      <c r="F43" s="823"/>
      <c r="G43" s="823"/>
      <c r="H43" s="823"/>
      <c r="I43" s="823"/>
      <c r="J43" s="823"/>
      <c r="K43" s="823"/>
      <c r="L43" s="823"/>
      <c r="M43" s="824"/>
      <c r="N43" s="403">
        <f>SUM(N36:N42)</f>
        <v>14062.454247158465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50756.44261186217</v>
      </c>
      <c r="N48" s="281">
        <f>K48*M48</f>
        <v>63445.553264827715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63445.553264827715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9">
        <f>VLOOKUP(A59,TRANSPORTE!A5:D123,4,FALSE)</f>
        <v>1250</v>
      </c>
      <c r="M59" s="910"/>
      <c r="N59" s="300">
        <f>K59*L59</f>
        <v>1562.5</v>
      </c>
    </row>
    <row r="60" spans="1:14" ht="24.75" customHeight="1">
      <c r="B60" s="52"/>
      <c r="C60" s="326"/>
      <c r="D60" s="326"/>
      <c r="E60" s="326"/>
      <c r="F60" s="326"/>
      <c r="G60" s="326"/>
      <c r="H60" s="320"/>
      <c r="I60" s="408"/>
      <c r="J60" s="295"/>
      <c r="K60" s="288"/>
      <c r="L60" s="909"/>
      <c r="M60" s="910"/>
      <c r="N60" s="296"/>
    </row>
    <row r="61" spans="1:14">
      <c r="B61" s="52"/>
      <c r="C61" s="53"/>
      <c r="D61" s="53"/>
      <c r="E61" s="53"/>
      <c r="F61" s="53"/>
      <c r="G61" s="326"/>
      <c r="H61" s="320"/>
      <c r="I61" s="408"/>
      <c r="J61" s="295"/>
      <c r="K61" s="288"/>
      <c r="L61" s="909"/>
      <c r="M61" s="910"/>
      <c r="N61" s="300"/>
    </row>
    <row r="62" spans="1:14">
      <c r="B62" s="52"/>
      <c r="C62" s="53"/>
      <c r="D62" s="53"/>
      <c r="E62" s="53"/>
      <c r="F62" s="53"/>
      <c r="G62" s="53"/>
      <c r="H62" s="297"/>
      <c r="I62" s="288"/>
      <c r="J62" s="288"/>
      <c r="K62" s="288"/>
      <c r="L62" s="909"/>
      <c r="M62" s="910"/>
      <c r="N62" s="300"/>
    </row>
    <row r="63" spans="1:14">
      <c r="B63" s="52"/>
      <c r="C63" s="53"/>
      <c r="D63" s="53"/>
      <c r="E63" s="53"/>
      <c r="F63" s="53"/>
      <c r="G63" s="53"/>
      <c r="H63" s="297"/>
      <c r="I63" s="288"/>
      <c r="J63" s="288"/>
      <c r="K63" s="288"/>
      <c r="L63" s="909"/>
      <c r="M63" s="910"/>
      <c r="N63" s="300"/>
    </row>
    <row r="64" spans="1:14" ht="15" thickBot="1">
      <c r="B64" s="474"/>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SUM(N59:N64)</f>
        <v>1562.5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79637.920903165083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15927.584180633017</v>
      </c>
      <c r="M83" s="858"/>
      <c r="N83" s="57"/>
    </row>
    <row r="84" spans="1:14">
      <c r="B84" s="95" t="s">
        <v>1057</v>
      </c>
      <c r="C84" s="96"/>
      <c r="D84" s="96"/>
      <c r="E84" s="96"/>
      <c r="F84" s="96"/>
      <c r="G84" s="96"/>
      <c r="H84" s="96"/>
      <c r="I84" s="93"/>
      <c r="J84" s="94"/>
      <c r="K84" s="313">
        <v>0.05</v>
      </c>
      <c r="L84" s="857">
        <f>N78*K84</f>
        <v>3981.8960451582543</v>
      </c>
      <c r="M84" s="858"/>
      <c r="N84" s="57"/>
    </row>
    <row r="85" spans="1:14" ht="15" thickBot="1">
      <c r="B85" s="97" t="s">
        <v>1058</v>
      </c>
      <c r="C85" s="98"/>
      <c r="D85" s="98"/>
      <c r="E85" s="98"/>
      <c r="F85" s="98"/>
      <c r="G85" s="98"/>
      <c r="H85" s="98"/>
      <c r="I85" s="99"/>
      <c r="J85" s="100"/>
      <c r="K85" s="314">
        <v>0.05</v>
      </c>
      <c r="L85" s="859">
        <f>N78*K85</f>
        <v>3981.8960451582543</v>
      </c>
      <c r="M85" s="860"/>
      <c r="N85" s="57"/>
    </row>
    <row r="86" spans="1:14" ht="15" thickBot="1">
      <c r="B86" s="822" t="s">
        <v>1037</v>
      </c>
      <c r="C86" s="823"/>
      <c r="D86" s="823"/>
      <c r="E86" s="823"/>
      <c r="F86" s="823"/>
      <c r="G86" s="823"/>
      <c r="H86" s="823"/>
      <c r="I86" s="823"/>
      <c r="J86" s="823"/>
      <c r="K86" s="823"/>
      <c r="L86" s="823"/>
      <c r="M86" s="824"/>
      <c r="N86" s="58">
        <f>L83+L84+L85</f>
        <v>23891.376270949524</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103529.2971741146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129</v>
      </c>
      <c r="B36" s="871" t="str">
        <f>VLOOKUP(A36,EQUIPOS!A6:D186,3,FALSE)</f>
        <v xml:space="preserve">Buldozer, Potencia al volante de 140 HP, motor de 2200 RPM, longitud de hoja 4,80m. </v>
      </c>
      <c r="C36" s="872"/>
      <c r="D36" s="872"/>
      <c r="E36" s="872"/>
      <c r="F36" s="872"/>
      <c r="G36" s="872"/>
      <c r="H36" s="873"/>
      <c r="I36" s="276"/>
      <c r="J36" s="277"/>
      <c r="K36" s="278">
        <f>VLOOKUP(A36,EQUIPOS!A6:D186,4,FALSE)</f>
        <v>223662.8322375</v>
      </c>
      <c r="L36" s="279"/>
      <c r="M36" s="280">
        <v>45</v>
      </c>
      <c r="N36" s="281">
        <f>K36/M36</f>
        <v>4970.2851608333331</v>
      </c>
    </row>
    <row r="37" spans="1:14">
      <c r="A37" s="119" t="s">
        <v>152</v>
      </c>
      <c r="B37" s="871" t="str">
        <f>VLOOKUP(A37,EQUIPOS!A7:D187,3,FALSE)</f>
        <v xml:space="preserve">Carrotanque de agua(1000 Galones) </v>
      </c>
      <c r="C37" s="872"/>
      <c r="D37" s="872"/>
      <c r="E37" s="872"/>
      <c r="F37" s="872"/>
      <c r="G37" s="872"/>
      <c r="H37" s="873"/>
      <c r="I37" s="276"/>
      <c r="J37" s="277"/>
      <c r="K37" s="278">
        <f>VLOOKUP(A37,EQUIPOS!A7:D187,4,FALSE)</f>
        <v>80130.646184500016</v>
      </c>
      <c r="L37" s="279"/>
      <c r="M37" s="280">
        <v>45</v>
      </c>
      <c r="N37" s="281">
        <f>K37/M37</f>
        <v>1780.6810263222226</v>
      </c>
    </row>
    <row r="38" spans="1:14">
      <c r="A38" t="s">
        <v>269</v>
      </c>
      <c r="B38" s="871" t="str">
        <f>VLOOKUP(A38,EQUIPOS!A8:D188,3,FALSE)</f>
        <v>Motoniveladora  potencia 215 HP, ancho de cuchilla 4,27 m, peso 18 ton.</v>
      </c>
      <c r="C38" s="872"/>
      <c r="D38" s="872"/>
      <c r="E38" s="872"/>
      <c r="F38" s="872"/>
      <c r="G38" s="872"/>
      <c r="H38" s="873"/>
      <c r="I38" s="276"/>
      <c r="J38" s="277"/>
      <c r="K38" s="278">
        <f>VLOOKUP(A38,EQUIPOS!A8:D188,4,FALSE)</f>
        <v>191656.2906480699</v>
      </c>
      <c r="L38" s="279"/>
      <c r="M38" s="280">
        <v>45</v>
      </c>
      <c r="N38" s="281">
        <f>K38/M38</f>
        <v>4259.0286810682201</v>
      </c>
    </row>
    <row r="39" spans="1:14">
      <c r="A39" t="s">
        <v>365</v>
      </c>
      <c r="B39" s="871" t="str">
        <f>VLOOKUP(A39,EQUIPOS!A9:D189,3,FALSE)</f>
        <v xml:space="preserve">Vibrocompatador, potencia 153 HP, peso 10 Ton. </v>
      </c>
      <c r="C39" s="872"/>
      <c r="D39" s="872"/>
      <c r="E39" s="872"/>
      <c r="F39" s="872"/>
      <c r="G39" s="872"/>
      <c r="H39" s="873"/>
      <c r="I39" s="874"/>
      <c r="J39" s="875"/>
      <c r="K39" s="278">
        <f>VLOOKUP(A39,EQUIPOS!A9:D189,4,FALSE)</f>
        <v>136850</v>
      </c>
      <c r="L39" s="876">
        <v>45</v>
      </c>
      <c r="M39" s="877"/>
      <c r="N39" s="281">
        <f>K39/L39</f>
        <v>3041.1111111111113</v>
      </c>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t="s">
        <v>1036</v>
      </c>
      <c r="C42" s="872"/>
      <c r="D42" s="872"/>
      <c r="E42" s="872"/>
      <c r="F42" s="872"/>
      <c r="G42" s="872"/>
      <c r="H42" s="873"/>
      <c r="I42" s="881"/>
      <c r="J42" s="882"/>
      <c r="K42" s="47"/>
      <c r="L42" s="883">
        <v>0.02</v>
      </c>
      <c r="M42" s="884"/>
      <c r="N42" s="111">
        <f>N76*L42</f>
        <v>11.348267823577778</v>
      </c>
    </row>
    <row r="43" spans="1:14" ht="15" thickBot="1">
      <c r="B43" s="822" t="s">
        <v>1037</v>
      </c>
      <c r="C43" s="823"/>
      <c r="D43" s="823"/>
      <c r="E43" s="823"/>
      <c r="F43" s="823"/>
      <c r="G43" s="823"/>
      <c r="H43" s="823"/>
      <c r="I43" s="823"/>
      <c r="J43" s="823"/>
      <c r="K43" s="823"/>
      <c r="L43" s="823"/>
      <c r="M43" s="824"/>
      <c r="N43" s="403">
        <f>SUM(N36:N42)</f>
        <v>14062.454247158465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53550</v>
      </c>
      <c r="N48" s="281">
        <f>K48*M48</f>
        <v>66937.5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66937.5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9">
        <f>VLOOKUP(A59,TRANSPORTE!A5:D123,4,FALSE)</f>
        <v>1250</v>
      </c>
      <c r="M59" s="910"/>
      <c r="N59" s="300">
        <f>K59*L59</f>
        <v>1562.5</v>
      </c>
    </row>
    <row r="60" spans="1:14" ht="24.75" customHeight="1">
      <c r="B60" s="52"/>
      <c r="C60" s="326"/>
      <c r="D60" s="326"/>
      <c r="E60" s="326"/>
      <c r="F60" s="326"/>
      <c r="G60" s="326"/>
      <c r="H60" s="320"/>
      <c r="I60" s="408"/>
      <c r="J60" s="295"/>
      <c r="K60" s="288"/>
      <c r="L60" s="909"/>
      <c r="M60" s="910"/>
      <c r="N60" s="296"/>
    </row>
    <row r="61" spans="1:14">
      <c r="B61" s="52"/>
      <c r="C61" s="53"/>
      <c r="D61" s="53"/>
      <c r="E61" s="53"/>
      <c r="F61" s="53"/>
      <c r="G61" s="326"/>
      <c r="H61" s="320"/>
      <c r="I61" s="408"/>
      <c r="J61" s="295"/>
      <c r="K61" s="288"/>
      <c r="L61" s="909"/>
      <c r="M61" s="910"/>
      <c r="N61" s="300"/>
    </row>
    <row r="62" spans="1:14">
      <c r="B62" s="52"/>
      <c r="C62" s="53"/>
      <c r="D62" s="53"/>
      <c r="E62" s="53"/>
      <c r="F62" s="53"/>
      <c r="G62" s="53"/>
      <c r="H62" s="297"/>
      <c r="I62" s="288"/>
      <c r="J62" s="288"/>
      <c r="K62" s="288"/>
      <c r="L62" s="909"/>
      <c r="M62" s="910"/>
      <c r="N62" s="300"/>
    </row>
    <row r="63" spans="1:14">
      <c r="B63" s="52"/>
      <c r="C63" s="53"/>
      <c r="D63" s="53"/>
      <c r="E63" s="53"/>
      <c r="F63" s="53"/>
      <c r="G63" s="53"/>
      <c r="H63" s="297"/>
      <c r="I63" s="288"/>
      <c r="J63" s="288"/>
      <c r="K63" s="288"/>
      <c r="L63" s="909"/>
      <c r="M63" s="910"/>
      <c r="N63" s="300"/>
    </row>
    <row r="64" spans="1:14" ht="15" thickBot="1">
      <c r="B64" s="474"/>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SUM(N59:N64)</f>
        <v>1562.5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83129.867638337353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16625.973527667473</v>
      </c>
      <c r="M83" s="858"/>
      <c r="N83" s="57"/>
    </row>
    <row r="84" spans="1:14">
      <c r="B84" s="95" t="s">
        <v>1057</v>
      </c>
      <c r="C84" s="96"/>
      <c r="D84" s="96"/>
      <c r="E84" s="96"/>
      <c r="F84" s="96"/>
      <c r="G84" s="96"/>
      <c r="H84" s="96"/>
      <c r="I84" s="93"/>
      <c r="J84" s="94"/>
      <c r="K84" s="313">
        <v>0.05</v>
      </c>
      <c r="L84" s="857">
        <f>N78*K84</f>
        <v>4156.4933819168682</v>
      </c>
      <c r="M84" s="858"/>
      <c r="N84" s="57"/>
    </row>
    <row r="85" spans="1:14" ht="15" thickBot="1">
      <c r="B85" s="97" t="s">
        <v>1058</v>
      </c>
      <c r="C85" s="98"/>
      <c r="D85" s="98"/>
      <c r="E85" s="98"/>
      <c r="F85" s="98"/>
      <c r="G85" s="98"/>
      <c r="H85" s="98"/>
      <c r="I85" s="99"/>
      <c r="J85" s="100"/>
      <c r="K85" s="314">
        <v>0.05</v>
      </c>
      <c r="L85" s="859">
        <f>N78*K85</f>
        <v>4156.4933819168682</v>
      </c>
      <c r="M85" s="860"/>
      <c r="N85" s="57"/>
    </row>
    <row r="86" spans="1:14" ht="15" thickBot="1">
      <c r="B86" s="822" t="s">
        <v>1037</v>
      </c>
      <c r="C86" s="823"/>
      <c r="D86" s="823"/>
      <c r="E86" s="823"/>
      <c r="F86" s="823"/>
      <c r="G86" s="823"/>
      <c r="H86" s="823"/>
      <c r="I86" s="823"/>
      <c r="J86" s="823"/>
      <c r="K86" s="823"/>
      <c r="L86" s="823"/>
      <c r="M86" s="824"/>
      <c r="N86" s="58">
        <f>L83+L84+L85</f>
        <v>24938.960291501211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108068.82792983856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129</v>
      </c>
      <c r="B36" s="871" t="str">
        <f>VLOOKUP(A36,EQUIPOS!A6:D154,3,FALSE)</f>
        <v xml:space="preserve">Buldozer, Potencia al volante de 140 HP, motor de 2200 RPM, longitud de hoja 4,80m. </v>
      </c>
      <c r="C36" s="872"/>
      <c r="D36" s="872"/>
      <c r="E36" s="872"/>
      <c r="F36" s="872"/>
      <c r="G36" s="872"/>
      <c r="H36" s="873"/>
      <c r="I36" s="276"/>
      <c r="J36" s="277"/>
      <c r="K36" s="278">
        <f>VLOOKUP(A36,EQUIPOS!A6:D163,4,FALSE)</f>
        <v>223662.8322375</v>
      </c>
      <c r="L36" s="279"/>
      <c r="M36" s="280">
        <v>400</v>
      </c>
      <c r="N36" s="281">
        <f>K36/M36</f>
        <v>559.15708059375004</v>
      </c>
    </row>
    <row r="37" spans="1:14">
      <c r="A37" s="119" t="s">
        <v>152</v>
      </c>
      <c r="B37" s="871" t="str">
        <f>VLOOKUP(A37,EQUIPOS!A7:D154,3,FALSE)</f>
        <v xml:space="preserve">Carrotanque de agua(1000 Galones) </v>
      </c>
      <c r="C37" s="872"/>
      <c r="D37" s="872"/>
      <c r="E37" s="872"/>
      <c r="F37" s="872"/>
      <c r="G37" s="872"/>
      <c r="H37" s="873"/>
      <c r="I37" s="276"/>
      <c r="J37" s="277"/>
      <c r="K37" s="278">
        <f>VLOOKUP(A37,EQUIPOS!A7:D164,4,FALSE)</f>
        <v>80130.646184500016</v>
      </c>
      <c r="L37" s="279"/>
      <c r="M37" s="280">
        <v>200</v>
      </c>
      <c r="N37" s="281">
        <f>K37/M37</f>
        <v>400.65323092250009</v>
      </c>
    </row>
    <row r="38" spans="1:14">
      <c r="A38" t="s">
        <v>269</v>
      </c>
      <c r="B38" s="871" t="str">
        <f>VLOOKUP(A38,EQUIPOS!A8:D154,3,FALSE)</f>
        <v>Motoniveladora  potencia 215 HP, ancho de cuchilla 4,27 m, peso 18 ton.</v>
      </c>
      <c r="C38" s="872"/>
      <c r="D38" s="872"/>
      <c r="E38" s="872"/>
      <c r="F38" s="872"/>
      <c r="G38" s="872"/>
      <c r="H38" s="873"/>
      <c r="I38" s="276"/>
      <c r="J38" s="277"/>
      <c r="K38" s="278">
        <f>VLOOKUP(A38,EQUIPOS!A8:D165,4,FALSE)</f>
        <v>191656.2906480699</v>
      </c>
      <c r="L38" s="279"/>
      <c r="M38" s="280">
        <v>200</v>
      </c>
      <c r="N38" s="281">
        <f>K38/M38</f>
        <v>958.28145324034949</v>
      </c>
    </row>
    <row r="39" spans="1:14">
      <c r="A39" t="s">
        <v>365</v>
      </c>
      <c r="B39" s="871" t="str">
        <f>VLOOKUP(A39,EQUIPOS!A9:D155,3,FALSE)</f>
        <v xml:space="preserve">Vibrocompatador, potencia 153 HP, peso 10 Ton. </v>
      </c>
      <c r="C39" s="872"/>
      <c r="D39" s="872"/>
      <c r="E39" s="872"/>
      <c r="F39" s="872"/>
      <c r="G39" s="872"/>
      <c r="H39" s="873"/>
      <c r="I39" s="874"/>
      <c r="J39" s="875"/>
      <c r="K39" s="278">
        <f>VLOOKUP(A39,EQUIPOS!A9:D166,4,FALSE)</f>
        <v>136850</v>
      </c>
      <c r="L39" s="876">
        <v>200</v>
      </c>
      <c r="M39" s="877"/>
      <c r="N39" s="281">
        <f>K39/L39</f>
        <v>684.25</v>
      </c>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0.02</v>
      </c>
      <c r="N41" s="353">
        <f>N76*M41</f>
        <v>2.5533602603049999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2604.8951250169043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127.66801301525</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2732.5631380321543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546.5126276064309</v>
      </c>
      <c r="M83" s="858"/>
      <c r="N83" s="57"/>
    </row>
    <row r="84" spans="1:14">
      <c r="B84" s="95" t="s">
        <v>1057</v>
      </c>
      <c r="C84" s="96"/>
      <c r="D84" s="96"/>
      <c r="E84" s="96"/>
      <c r="F84" s="96"/>
      <c r="G84" s="96"/>
      <c r="H84" s="96"/>
      <c r="I84" s="93"/>
      <c r="J84" s="94"/>
      <c r="K84" s="313">
        <v>0.05</v>
      </c>
      <c r="L84" s="857">
        <f>N78*K84</f>
        <v>136.62815690160772</v>
      </c>
      <c r="M84" s="858"/>
      <c r="N84" s="57"/>
    </row>
    <row r="85" spans="1:14" ht="15" thickBot="1">
      <c r="B85" s="97" t="s">
        <v>1058</v>
      </c>
      <c r="C85" s="98"/>
      <c r="D85" s="98"/>
      <c r="E85" s="98"/>
      <c r="F85" s="98"/>
      <c r="G85" s="98"/>
      <c r="H85" s="98"/>
      <c r="I85" s="99"/>
      <c r="J85" s="100"/>
      <c r="K85" s="314">
        <v>0.05</v>
      </c>
      <c r="L85" s="859">
        <f>N78*K85</f>
        <v>136.62815690160772</v>
      </c>
      <c r="M85" s="860"/>
      <c r="N85" s="57"/>
    </row>
    <row r="86" spans="1:14" ht="15" thickBot="1">
      <c r="B86" s="822" t="s">
        <v>1037</v>
      </c>
      <c r="C86" s="823"/>
      <c r="D86" s="823"/>
      <c r="E86" s="823"/>
      <c r="F86" s="823"/>
      <c r="G86" s="823"/>
      <c r="H86" s="823"/>
      <c r="I86" s="823"/>
      <c r="J86" s="823"/>
      <c r="K86" s="823"/>
      <c r="L86" s="823"/>
      <c r="M86" s="824"/>
      <c r="N86" s="58">
        <f>L83+L84+L85</f>
        <v>819.76894140964646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3552.3320794418005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2.0426882082439999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6325</v>
      </c>
      <c r="N48" s="281">
        <f>K48*M48</f>
        <v>7590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7590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204.2688208244</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7796.3115090326437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1559.2623018065287</v>
      </c>
      <c r="M83" s="858"/>
      <c r="N83" s="57"/>
    </row>
    <row r="84" spans="1:14">
      <c r="B84" s="95" t="s">
        <v>1057</v>
      </c>
      <c r="C84" s="96"/>
      <c r="D84" s="96"/>
      <c r="E84" s="96"/>
      <c r="F84" s="96"/>
      <c r="G84" s="96"/>
      <c r="H84" s="96"/>
      <c r="I84" s="93"/>
      <c r="J84" s="94"/>
      <c r="K84" s="313">
        <v>0.05</v>
      </c>
      <c r="L84" s="857">
        <f>N78*K84</f>
        <v>389.81557545163218</v>
      </c>
      <c r="M84" s="858"/>
      <c r="N84" s="57"/>
    </row>
    <row r="85" spans="1:14" ht="15" thickBot="1">
      <c r="B85" s="97" t="s">
        <v>1058</v>
      </c>
      <c r="C85" s="98"/>
      <c r="D85" s="98"/>
      <c r="E85" s="98"/>
      <c r="F85" s="98"/>
      <c r="G85" s="98"/>
      <c r="H85" s="98"/>
      <c r="I85" s="99"/>
      <c r="J85" s="100"/>
      <c r="K85" s="314">
        <v>0.05</v>
      </c>
      <c r="L85" s="859">
        <f>N78*K85</f>
        <v>389.81557545163218</v>
      </c>
      <c r="M85" s="860"/>
      <c r="N85" s="57"/>
    </row>
    <row r="86" spans="1:14" ht="15" thickBot="1">
      <c r="B86" s="822" t="s">
        <v>1037</v>
      </c>
      <c r="C86" s="823"/>
      <c r="D86" s="823"/>
      <c r="E86" s="823"/>
      <c r="F86" s="823"/>
      <c r="G86" s="823"/>
      <c r="H86" s="823"/>
      <c r="I86" s="823"/>
      <c r="J86" s="823"/>
      <c r="K86" s="823"/>
      <c r="L86" s="823"/>
      <c r="M86" s="824"/>
      <c r="N86" s="58">
        <f>L83+L84+L85</f>
        <v>2338.8934527097931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10135.204961742436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2.0426882082439999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204.2688208244</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1158.3343018065289</v>
      </c>
      <c r="M83" s="858"/>
      <c r="N83" s="57"/>
    </row>
    <row r="84" spans="1:14">
      <c r="B84" s="95" t="s">
        <v>1057</v>
      </c>
      <c r="C84" s="96"/>
      <c r="D84" s="96"/>
      <c r="E84" s="96"/>
      <c r="F84" s="96"/>
      <c r="G84" s="96"/>
      <c r="H84" s="96"/>
      <c r="I84" s="93"/>
      <c r="J84" s="94"/>
      <c r="K84" s="313">
        <v>0.05</v>
      </c>
      <c r="L84" s="857">
        <f>N78*K84</f>
        <v>289.58357545163221</v>
      </c>
      <c r="M84" s="858"/>
      <c r="N84" s="57"/>
    </row>
    <row r="85" spans="1:14" ht="15" thickBot="1">
      <c r="B85" s="97" t="s">
        <v>1058</v>
      </c>
      <c r="C85" s="98"/>
      <c r="D85" s="98"/>
      <c r="E85" s="98"/>
      <c r="F85" s="98"/>
      <c r="G85" s="98"/>
      <c r="H85" s="98"/>
      <c r="I85" s="99"/>
      <c r="J85" s="100"/>
      <c r="K85" s="314">
        <v>0.05</v>
      </c>
      <c r="L85" s="859">
        <f>N78*K85</f>
        <v>289.58357545163221</v>
      </c>
      <c r="M85" s="860"/>
      <c r="N85" s="57"/>
    </row>
    <row r="86" spans="1:14" ht="15" thickBot="1">
      <c r="B86" s="822" t="s">
        <v>1037</v>
      </c>
      <c r="C86" s="823"/>
      <c r="D86" s="823"/>
      <c r="E86" s="823"/>
      <c r="F86" s="823"/>
      <c r="G86" s="823"/>
      <c r="H86" s="823"/>
      <c r="I86" s="823"/>
      <c r="J86" s="823"/>
      <c r="K86" s="823"/>
      <c r="L86" s="823"/>
      <c r="M86" s="824"/>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2.0426882082439999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8610.386477</v>
      </c>
      <c r="N48" s="281">
        <f>K48*M48</f>
        <v>10332.4637724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10332.4637724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204.2688208244</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10538.775281432645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2107.755056286529</v>
      </c>
      <c r="M83" s="858"/>
      <c r="N83" s="57"/>
    </row>
    <row r="84" spans="1:14">
      <c r="B84" s="95" t="s">
        <v>1057</v>
      </c>
      <c r="C84" s="96"/>
      <c r="D84" s="96"/>
      <c r="E84" s="96"/>
      <c r="F84" s="96"/>
      <c r="G84" s="96"/>
      <c r="H84" s="96"/>
      <c r="I84" s="93"/>
      <c r="J84" s="94"/>
      <c r="K84" s="313">
        <v>0.05</v>
      </c>
      <c r="L84" s="857">
        <f>N78*K84</f>
        <v>526.93876407163225</v>
      </c>
      <c r="M84" s="858"/>
      <c r="N84" s="57"/>
    </row>
    <row r="85" spans="1:14" ht="15" thickBot="1">
      <c r="B85" s="97" t="s">
        <v>1058</v>
      </c>
      <c r="C85" s="98"/>
      <c r="D85" s="98"/>
      <c r="E85" s="98"/>
      <c r="F85" s="98"/>
      <c r="G85" s="98"/>
      <c r="H85" s="98"/>
      <c r="I85" s="99"/>
      <c r="J85" s="100"/>
      <c r="K85" s="314">
        <v>0.05</v>
      </c>
      <c r="L85" s="859">
        <f>N78*K85</f>
        <v>526.93876407163225</v>
      </c>
      <c r="M85" s="860"/>
      <c r="N85" s="57"/>
    </row>
    <row r="86" spans="1:14" ht="15" thickBot="1">
      <c r="B86" s="822" t="s">
        <v>1037</v>
      </c>
      <c r="C86" s="823"/>
      <c r="D86" s="823"/>
      <c r="E86" s="823"/>
      <c r="F86" s="823"/>
      <c r="G86" s="823"/>
      <c r="H86" s="823"/>
      <c r="I86" s="823"/>
      <c r="J86" s="823"/>
      <c r="K86" s="823"/>
      <c r="L86" s="823"/>
      <c r="M86" s="824"/>
      <c r="N86" s="58">
        <f>L83+L84+L85</f>
        <v>3161.6325844297935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13700.407865862438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2.0426882082439999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14620.433689399999</v>
      </c>
      <c r="N48" s="281">
        <f>K48*M48</f>
        <v>19006.563796219998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19006.563796219998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204.2688208244</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19212.875305252641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3842.5750610505283</v>
      </c>
      <c r="M83" s="858"/>
      <c r="N83" s="57"/>
    </row>
    <row r="84" spans="1:14">
      <c r="B84" s="95" t="s">
        <v>1057</v>
      </c>
      <c r="C84" s="96"/>
      <c r="D84" s="96"/>
      <c r="E84" s="96"/>
      <c r="F84" s="96"/>
      <c r="G84" s="96"/>
      <c r="H84" s="96"/>
      <c r="I84" s="93"/>
      <c r="J84" s="94"/>
      <c r="K84" s="313">
        <v>0.05</v>
      </c>
      <c r="L84" s="857">
        <f>N78*K84</f>
        <v>960.64376526263209</v>
      </c>
      <c r="M84" s="858"/>
      <c r="N84" s="57"/>
    </row>
    <row r="85" spans="1:14" ht="15" thickBot="1">
      <c r="B85" s="97" t="s">
        <v>1058</v>
      </c>
      <c r="C85" s="98"/>
      <c r="D85" s="98"/>
      <c r="E85" s="98"/>
      <c r="F85" s="98"/>
      <c r="G85" s="98"/>
      <c r="H85" s="98"/>
      <c r="I85" s="99"/>
      <c r="J85" s="100"/>
      <c r="K85" s="314">
        <v>0.05</v>
      </c>
      <c r="L85" s="859">
        <f>N78*K85</f>
        <v>960.64376526263209</v>
      </c>
      <c r="M85" s="860"/>
      <c r="N85" s="57"/>
    </row>
    <row r="86" spans="1:14" ht="15" thickBot="1">
      <c r="B86" s="822" t="s">
        <v>1037</v>
      </c>
      <c r="C86" s="823"/>
      <c r="D86" s="823"/>
      <c r="E86" s="823"/>
      <c r="F86" s="823"/>
      <c r="G86" s="823"/>
      <c r="H86" s="823"/>
      <c r="I86" s="823"/>
      <c r="J86" s="823"/>
      <c r="K86" s="823"/>
      <c r="L86" s="823"/>
      <c r="M86" s="824"/>
      <c r="N86" s="58">
        <f>L83+L84+L85</f>
        <v>5763.8625915757921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24976.737896828432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303</v>
      </c>
      <c r="B36" s="871" t="str">
        <f>VLOOKUP(A36,EQUIPOS!A6:D154,3,FALSE)</f>
        <v>Retrocargador, pala de 1,1 m3 de capacidad, profundidad de excavación de 4.400 mm y una altura de 5.680 mm</v>
      </c>
      <c r="C36" s="872"/>
      <c r="D36" s="872"/>
      <c r="E36" s="872"/>
      <c r="F36" s="872"/>
      <c r="G36" s="872"/>
      <c r="H36" s="873"/>
      <c r="I36" s="276"/>
      <c r="J36" s="277"/>
      <c r="K36" s="278">
        <f>VLOOKUP(A36,EQUIPOS!A6:D163,4,FALSE)</f>
        <v>124000</v>
      </c>
      <c r="L36" s="279"/>
      <c r="M36" s="280">
        <v>250</v>
      </c>
      <c r="N36" s="281">
        <f>K36/M36</f>
        <v>496</v>
      </c>
    </row>
    <row r="37" spans="1:14">
      <c r="A37" s="119" t="s">
        <v>373</v>
      </c>
      <c r="B37" s="871" t="str">
        <f>VLOOKUP(A37,EQUIPOS!A7:D154,3,FALSE)</f>
        <v>Volqueta 6 m3</v>
      </c>
      <c r="C37" s="872"/>
      <c r="D37" s="872"/>
      <c r="E37" s="872"/>
      <c r="F37" s="872"/>
      <c r="G37" s="872"/>
      <c r="H37" s="873"/>
      <c r="I37" s="276"/>
      <c r="J37" s="277"/>
      <c r="K37" s="278">
        <f>VLOOKUP(A37,EQUIPOS!A7:D164,4,FALSE)</f>
        <v>70000</v>
      </c>
      <c r="L37" s="279"/>
      <c r="M37" s="280">
        <v>250</v>
      </c>
      <c r="N37" s="281">
        <f>K37/M37</f>
        <v>280</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0.05</v>
      </c>
      <c r="N41" s="353">
        <f>N76*M41</f>
        <v>5.1067205206100006</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781.10672052061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102.1344104122</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883.24113093280994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176.648226186562</v>
      </c>
      <c r="M83" s="858"/>
      <c r="N83" s="57"/>
    </row>
    <row r="84" spans="1:14">
      <c r="B84" s="95" t="s">
        <v>1057</v>
      </c>
      <c r="C84" s="96"/>
      <c r="D84" s="96"/>
      <c r="E84" s="96"/>
      <c r="F84" s="96"/>
      <c r="G84" s="96"/>
      <c r="H84" s="96"/>
      <c r="I84" s="93"/>
      <c r="J84" s="94"/>
      <c r="K84" s="313">
        <v>0.05</v>
      </c>
      <c r="L84" s="857">
        <f>N78*K84</f>
        <v>44.1620565466405</v>
      </c>
      <c r="M84" s="858"/>
      <c r="N84" s="57"/>
    </row>
    <row r="85" spans="1:14" ht="15" thickBot="1">
      <c r="B85" s="97" t="s">
        <v>1058</v>
      </c>
      <c r="C85" s="98"/>
      <c r="D85" s="98"/>
      <c r="E85" s="98"/>
      <c r="F85" s="98"/>
      <c r="G85" s="98"/>
      <c r="H85" s="98"/>
      <c r="I85" s="99"/>
      <c r="J85" s="100"/>
      <c r="K85" s="314">
        <v>0.05</v>
      </c>
      <c r="L85" s="859">
        <f>N78*K85</f>
        <v>44.1620565466405</v>
      </c>
      <c r="M85" s="860"/>
      <c r="N85" s="57"/>
    </row>
    <row r="86" spans="1:14" ht="15" thickBot="1">
      <c r="B86" s="822" t="s">
        <v>1037</v>
      </c>
      <c r="C86" s="823"/>
      <c r="D86" s="823"/>
      <c r="E86" s="823"/>
      <c r="F86" s="823"/>
      <c r="G86" s="823"/>
      <c r="H86" s="823"/>
      <c r="I86" s="823"/>
      <c r="J86" s="823"/>
      <c r="K86" s="823"/>
      <c r="L86" s="823"/>
      <c r="M86" s="824"/>
      <c r="N86" s="58">
        <f>L83+L84+L85</f>
        <v>264.97233927984297</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1148.213470212653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35</v>
      </c>
      <c r="N36" s="281">
        <f>K36/M36</f>
        <v>2289.4470338428578</v>
      </c>
    </row>
    <row r="37" spans="1:14">
      <c r="A37" s="119" t="s">
        <v>269</v>
      </c>
      <c r="B37" s="871" t="str">
        <f>VLOOKUP(A37,EQUIPOS!A7:D154,3,FALSE)</f>
        <v>Motoniveladora  potencia 215 HP, ancho de cuchilla 4,27 m, peso 18 ton.</v>
      </c>
      <c r="C37" s="872"/>
      <c r="D37" s="872"/>
      <c r="E37" s="872"/>
      <c r="F37" s="872"/>
      <c r="G37" s="872"/>
      <c r="H37" s="873"/>
      <c r="I37" s="276"/>
      <c r="J37" s="277"/>
      <c r="K37" s="278">
        <f>VLOOKUP(A37,EQUIPOS!A7:D164,4,FALSE)</f>
        <v>191656.2906480699</v>
      </c>
      <c r="L37" s="279"/>
      <c r="M37" s="280">
        <v>35</v>
      </c>
      <c r="N37" s="281">
        <f>K37/M37</f>
        <v>5475.8940185162828</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35</v>
      </c>
      <c r="N38" s="281">
        <f>K38/M38</f>
        <v>3910</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0.02</v>
      </c>
      <c r="N41" s="353">
        <f>N76*M41</f>
        <v>14.590630058885715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11689.931682418026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0</v>
      </c>
      <c r="N48" s="281">
        <f>K48*M48</f>
        <v>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420</v>
      </c>
      <c r="N49" s="281">
        <f>K49*M49</f>
        <v>33600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33600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729.53150294428576</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46019.463185362314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9203.8926370724639</v>
      </c>
      <c r="M83" s="858"/>
      <c r="N83" s="57"/>
    </row>
    <row r="84" spans="1:14">
      <c r="B84" s="95" t="s">
        <v>1057</v>
      </c>
      <c r="C84" s="96"/>
      <c r="D84" s="96"/>
      <c r="E84" s="96"/>
      <c r="F84" s="96"/>
      <c r="G84" s="96"/>
      <c r="H84" s="96"/>
      <c r="I84" s="93"/>
      <c r="J84" s="94"/>
      <c r="K84" s="313">
        <v>0.05</v>
      </c>
      <c r="L84" s="857">
        <f>N78*K84</f>
        <v>2300.973159268116</v>
      </c>
      <c r="M84" s="858"/>
      <c r="N84" s="57"/>
    </row>
    <row r="85" spans="1:14" ht="15" thickBot="1">
      <c r="B85" s="97" t="s">
        <v>1058</v>
      </c>
      <c r="C85" s="98"/>
      <c r="D85" s="98"/>
      <c r="E85" s="98"/>
      <c r="F85" s="98"/>
      <c r="G85" s="98"/>
      <c r="H85" s="98"/>
      <c r="I85" s="99"/>
      <c r="J85" s="100"/>
      <c r="K85" s="314">
        <v>0.05</v>
      </c>
      <c r="L85" s="859">
        <f>N78*K85</f>
        <v>2300.973159268116</v>
      </c>
      <c r="M85" s="860"/>
      <c r="N85" s="57"/>
    </row>
    <row r="86" spans="1:14" ht="15" thickBot="1">
      <c r="B86" s="822" t="s">
        <v>1037</v>
      </c>
      <c r="C86" s="823"/>
      <c r="D86" s="823"/>
      <c r="E86" s="823"/>
      <c r="F86" s="823"/>
      <c r="G86" s="823"/>
      <c r="H86" s="823"/>
      <c r="I86" s="823"/>
      <c r="J86" s="823"/>
      <c r="K86" s="823"/>
      <c r="L86" s="823"/>
      <c r="M86" s="824"/>
      <c r="N86" s="58">
        <f>L83+L84+L85</f>
        <v>13805.838955608697</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59825.302140971013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35</v>
      </c>
      <c r="N36" s="281">
        <f>K36/M36</f>
        <v>2289.4470338428578</v>
      </c>
    </row>
    <row r="37" spans="1:14">
      <c r="A37" s="119" t="s">
        <v>269</v>
      </c>
      <c r="B37" s="871" t="str">
        <f>VLOOKUP(A37,EQUIPOS!A7:D154,3,FALSE)</f>
        <v>Motoniveladora  potencia 215 HP, ancho de cuchilla 4,27 m, peso 18 ton.</v>
      </c>
      <c r="C37" s="872"/>
      <c r="D37" s="872"/>
      <c r="E37" s="872"/>
      <c r="F37" s="872"/>
      <c r="G37" s="872"/>
      <c r="H37" s="873"/>
      <c r="I37" s="276"/>
      <c r="J37" s="277"/>
      <c r="K37" s="278">
        <f>VLOOKUP(A37,EQUIPOS!A7:D164,4,FALSE)</f>
        <v>191656.2906480699</v>
      </c>
      <c r="L37" s="279"/>
      <c r="M37" s="280">
        <v>35</v>
      </c>
      <c r="N37" s="281">
        <f>K37/M37</f>
        <v>5475.8940185162828</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35</v>
      </c>
      <c r="N38" s="281">
        <f>K38/M38</f>
        <v>3910</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0.02</v>
      </c>
      <c r="N41" s="353">
        <f>N76*M41</f>
        <v>14.590630058885715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11689.931682418026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0</v>
      </c>
      <c r="N48" s="281">
        <f>K48*M48</f>
        <v>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729.53150294428576</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12419.463185362312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2483.8926370724625</v>
      </c>
      <c r="M83" s="858"/>
      <c r="N83" s="57"/>
    </row>
    <row r="84" spans="1:14">
      <c r="B84" s="95" t="s">
        <v>1057</v>
      </c>
      <c r="C84" s="96"/>
      <c r="D84" s="96"/>
      <c r="E84" s="96"/>
      <c r="F84" s="96"/>
      <c r="G84" s="96"/>
      <c r="H84" s="96"/>
      <c r="I84" s="93"/>
      <c r="J84" s="94"/>
      <c r="K84" s="313">
        <v>0.05</v>
      </c>
      <c r="L84" s="857">
        <f>N78*K84</f>
        <v>620.97315926811564</v>
      </c>
      <c r="M84" s="858"/>
      <c r="N84" s="57"/>
    </row>
    <row r="85" spans="1:14" ht="15" thickBot="1">
      <c r="B85" s="97" t="s">
        <v>1058</v>
      </c>
      <c r="C85" s="98"/>
      <c r="D85" s="98"/>
      <c r="E85" s="98"/>
      <c r="F85" s="98"/>
      <c r="G85" s="98"/>
      <c r="H85" s="98"/>
      <c r="I85" s="99"/>
      <c r="J85" s="100"/>
      <c r="K85" s="314">
        <v>0.05</v>
      </c>
      <c r="L85" s="859">
        <f>N78*K85</f>
        <v>620.97315926811564</v>
      </c>
      <c r="M85" s="860"/>
      <c r="N85" s="57"/>
    </row>
    <row r="86" spans="1:14" ht="15" thickBot="1">
      <c r="B86" s="822" t="s">
        <v>1037</v>
      </c>
      <c r="C86" s="823"/>
      <c r="D86" s="823"/>
      <c r="E86" s="823"/>
      <c r="F86" s="823"/>
      <c r="G86" s="823"/>
      <c r="H86" s="823"/>
      <c r="I86" s="823"/>
      <c r="J86" s="823"/>
      <c r="K86" s="823"/>
      <c r="L86" s="823"/>
      <c r="M86" s="824"/>
      <c r="N86" s="58">
        <f>L83+L84+L85</f>
        <v>3725.8389556086936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16145.302140971005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420</v>
      </c>
      <c r="N48" s="281">
        <f>K48*M48</f>
        <v>420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420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822" t="s">
        <v>1037</v>
      </c>
      <c r="C76" s="823"/>
      <c r="D76" s="823"/>
      <c r="E76" s="823"/>
      <c r="F76" s="823"/>
      <c r="G76" s="823"/>
      <c r="H76" s="823"/>
      <c r="I76" s="865"/>
      <c r="J76" s="865"/>
      <c r="K76" s="865"/>
      <c r="L76" s="865"/>
      <c r="M76" s="866"/>
      <c r="N76" s="310">
        <f>SUM(N70:N75)</f>
        <v>0</v>
      </c>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420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84</v>
      </c>
      <c r="M83" s="858"/>
      <c r="N83" s="57"/>
    </row>
    <row r="84" spans="1:14">
      <c r="B84" s="95" t="s">
        <v>1057</v>
      </c>
      <c r="C84" s="96"/>
      <c r="D84" s="96"/>
      <c r="E84" s="96"/>
      <c r="F84" s="96"/>
      <c r="G84" s="96"/>
      <c r="H84" s="96"/>
      <c r="I84" s="93"/>
      <c r="J84" s="94"/>
      <c r="K84" s="313">
        <v>0.05</v>
      </c>
      <c r="L84" s="857">
        <f>N78*K84</f>
        <v>21</v>
      </c>
      <c r="M84" s="858"/>
      <c r="N84" s="57"/>
    </row>
    <row r="85" spans="1:14" ht="15" thickBot="1">
      <c r="B85" s="97" t="s">
        <v>1058</v>
      </c>
      <c r="C85" s="98"/>
      <c r="D85" s="98"/>
      <c r="E85" s="98"/>
      <c r="F85" s="98"/>
      <c r="G85" s="98"/>
      <c r="H85" s="98"/>
      <c r="I85" s="99"/>
      <c r="J85" s="100"/>
      <c r="K85" s="314">
        <v>0.05</v>
      </c>
      <c r="L85" s="859">
        <f>N78*K85</f>
        <v>21</v>
      </c>
      <c r="M85" s="860"/>
      <c r="N85" s="57"/>
    </row>
    <row r="86" spans="1:14" ht="15" thickBot="1">
      <c r="B86" s="822" t="s">
        <v>1037</v>
      </c>
      <c r="C86" s="823"/>
      <c r="D86" s="823"/>
      <c r="E86" s="823"/>
      <c r="F86" s="823"/>
      <c r="G86" s="823"/>
      <c r="H86" s="823"/>
      <c r="I86" s="823"/>
      <c r="J86" s="823"/>
      <c r="K86" s="823"/>
      <c r="L86" s="823"/>
      <c r="M86" s="824"/>
      <c r="N86" s="58">
        <f>L83+L84+L85</f>
        <v>126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546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35</v>
      </c>
      <c r="N36" s="281">
        <f>K36/M36</f>
        <v>2289.4470338428578</v>
      </c>
    </row>
    <row r="37" spans="1:14">
      <c r="A37" s="119" t="s">
        <v>269</v>
      </c>
      <c r="B37" s="871" t="str">
        <f>VLOOKUP(A37,EQUIPOS!A7:D154,3,FALSE)</f>
        <v>Motoniveladora  potencia 215 HP, ancho de cuchilla 4,27 m, peso 18 ton.</v>
      </c>
      <c r="C37" s="872"/>
      <c r="D37" s="872"/>
      <c r="E37" s="872"/>
      <c r="F37" s="872"/>
      <c r="G37" s="872"/>
      <c r="H37" s="873"/>
      <c r="I37" s="276"/>
      <c r="J37" s="277"/>
      <c r="K37" s="278">
        <f>VLOOKUP(A37,EQUIPOS!A7:D164,4,FALSE)</f>
        <v>191656.2906480699</v>
      </c>
      <c r="L37" s="279"/>
      <c r="M37" s="280">
        <v>35</v>
      </c>
      <c r="N37" s="281">
        <f>K37/M37</f>
        <v>5475.8940185162828</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35</v>
      </c>
      <c r="N38" s="281">
        <f>K38/M38</f>
        <v>3910</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0.02</v>
      </c>
      <c r="N41" s="353">
        <f>N76*M41</f>
        <v>14.590630058885715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11689.931682418026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856.08</v>
      </c>
      <c r="N48" s="281">
        <f>K48*M48</f>
        <v>68486.400000000009</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0</v>
      </c>
      <c r="N49" s="281">
        <f>K49*M49</f>
        <v>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68486.400000000009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729.53150294428576</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80905.863185362323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16181.172637072465</v>
      </c>
      <c r="M83" s="858"/>
      <c r="N83" s="57"/>
    </row>
    <row r="84" spans="1:14">
      <c r="B84" s="95" t="s">
        <v>1057</v>
      </c>
      <c r="C84" s="96"/>
      <c r="D84" s="96"/>
      <c r="E84" s="96"/>
      <c r="F84" s="96"/>
      <c r="G84" s="96"/>
      <c r="H84" s="96"/>
      <c r="I84" s="93"/>
      <c r="J84" s="94"/>
      <c r="K84" s="313">
        <v>0.05</v>
      </c>
      <c r="L84" s="857">
        <f>N78*K84</f>
        <v>4045.2931592681161</v>
      </c>
      <c r="M84" s="858"/>
      <c r="N84" s="57"/>
    </row>
    <row r="85" spans="1:14" ht="15" thickBot="1">
      <c r="B85" s="97" t="s">
        <v>1058</v>
      </c>
      <c r="C85" s="98"/>
      <c r="D85" s="98"/>
      <c r="E85" s="98"/>
      <c r="F85" s="98"/>
      <c r="G85" s="98"/>
      <c r="H85" s="98"/>
      <c r="I85" s="99"/>
      <c r="J85" s="100"/>
      <c r="K85" s="314">
        <v>0.05</v>
      </c>
      <c r="L85" s="859">
        <f>N78*K85</f>
        <v>4045.2931592681161</v>
      </c>
      <c r="M85" s="860"/>
      <c r="N85" s="57"/>
    </row>
    <row r="86" spans="1:14" ht="15" thickBot="1">
      <c r="B86" s="822" t="s">
        <v>1037</v>
      </c>
      <c r="C86" s="823"/>
      <c r="D86" s="823"/>
      <c r="E86" s="823"/>
      <c r="F86" s="823"/>
      <c r="G86" s="823"/>
      <c r="H86" s="823"/>
      <c r="I86" s="823"/>
      <c r="J86" s="823"/>
      <c r="K86" s="823"/>
      <c r="L86" s="823"/>
      <c r="M86" s="824"/>
      <c r="N86" s="58">
        <f>L83+L84+L85</f>
        <v>24271.758955608697</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105177.62214097101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35</v>
      </c>
      <c r="N36" s="281">
        <f>K36/M36</f>
        <v>2289.4470338428578</v>
      </c>
    </row>
    <row r="37" spans="1:14">
      <c r="A37" s="119" t="s">
        <v>269</v>
      </c>
      <c r="B37" s="871" t="str">
        <f>VLOOKUP(A37,EQUIPOS!A7:D154,3,FALSE)</f>
        <v>Motoniveladora  potencia 215 HP, ancho de cuchilla 4,27 m, peso 18 ton.</v>
      </c>
      <c r="C37" s="872"/>
      <c r="D37" s="872"/>
      <c r="E37" s="872"/>
      <c r="F37" s="872"/>
      <c r="G37" s="872"/>
      <c r="H37" s="873"/>
      <c r="I37" s="276"/>
      <c r="J37" s="277"/>
      <c r="K37" s="278">
        <f>VLOOKUP(A37,EQUIPOS!A7:D164,4,FALSE)</f>
        <v>191656.2906480699</v>
      </c>
      <c r="L37" s="279"/>
      <c r="M37" s="280">
        <v>35</v>
      </c>
      <c r="N37" s="281">
        <f>K37/M37</f>
        <v>5475.8940185162828</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35</v>
      </c>
      <c r="N38" s="281">
        <f>K38/M38</f>
        <v>3910</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0.02</v>
      </c>
      <c r="N41" s="353">
        <f>N75*M41</f>
        <v>14.590630058885715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11689.931682418026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0</v>
      </c>
      <c r="N48" s="281">
        <f>K48*M48</f>
        <v>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B58" s="52"/>
      <c r="C58" s="326"/>
      <c r="D58" s="326"/>
      <c r="E58" s="326"/>
      <c r="F58" s="326"/>
      <c r="G58" s="326"/>
      <c r="H58" s="320"/>
      <c r="I58" s="288"/>
      <c r="J58" s="295"/>
      <c r="K58" s="288"/>
      <c r="L58" s="909"/>
      <c r="M58" s="910"/>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822" t="s">
        <v>1037</v>
      </c>
      <c r="C75" s="823"/>
      <c r="D75" s="823"/>
      <c r="E75" s="823"/>
      <c r="F75" s="823"/>
      <c r="G75" s="823"/>
      <c r="H75" s="823"/>
      <c r="I75" s="865"/>
      <c r="J75" s="865"/>
      <c r="K75" s="865"/>
      <c r="L75" s="865"/>
      <c r="M75" s="866"/>
      <c r="N75" s="310">
        <f>SUM(N69:N74)</f>
        <v>729.53150294428576</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12419.463185362312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2483.8926370724625</v>
      </c>
      <c r="M82" s="858"/>
      <c r="N82" s="57"/>
    </row>
    <row r="83" spans="1:14">
      <c r="B83" s="95" t="s">
        <v>1057</v>
      </c>
      <c r="C83" s="96"/>
      <c r="D83" s="96"/>
      <c r="E83" s="96"/>
      <c r="F83" s="96"/>
      <c r="G83" s="96"/>
      <c r="H83" s="96"/>
      <c r="I83" s="93"/>
      <c r="J83" s="94"/>
      <c r="K83" s="313">
        <v>0.05</v>
      </c>
      <c r="L83" s="857">
        <f>N77*K83</f>
        <v>620.97315926811564</v>
      </c>
      <c r="M83" s="858"/>
      <c r="N83" s="57"/>
    </row>
    <row r="84" spans="1:14" ht="15" thickBot="1">
      <c r="B84" s="97" t="s">
        <v>1058</v>
      </c>
      <c r="C84" s="98"/>
      <c r="D84" s="98"/>
      <c r="E84" s="98"/>
      <c r="F84" s="98"/>
      <c r="G84" s="98"/>
      <c r="H84" s="98"/>
      <c r="I84" s="99"/>
      <c r="J84" s="100"/>
      <c r="K84" s="314">
        <v>0.05</v>
      </c>
      <c r="L84" s="859">
        <f>N77*K84</f>
        <v>620.97315926811564</v>
      </c>
      <c r="M84" s="860"/>
      <c r="N84" s="57"/>
    </row>
    <row r="85" spans="1:14" ht="15" thickBot="1">
      <c r="B85" s="822" t="s">
        <v>1037</v>
      </c>
      <c r="C85" s="823"/>
      <c r="D85" s="823"/>
      <c r="E85" s="823"/>
      <c r="F85" s="823"/>
      <c r="G85" s="823"/>
      <c r="H85" s="823"/>
      <c r="I85" s="823"/>
      <c r="J85" s="823"/>
      <c r="K85" s="823"/>
      <c r="L85" s="823"/>
      <c r="M85" s="824"/>
      <c r="N85" s="58">
        <f>L82+L83+L84</f>
        <v>3725.8389556086936</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16145.302140971005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 thickBot="1">
      <c r="B118" s="270" t="s">
        <v>2327</v>
      </c>
      <c r="C118" s="402"/>
      <c r="D118" s="402"/>
      <c r="E118" s="63"/>
      <c r="F118" s="63"/>
      <c r="G118" s="63"/>
      <c r="H118" s="63"/>
      <c r="I118" s="63"/>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ht="21"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856.08</v>
      </c>
      <c r="N48" s="281">
        <f>K48*M48</f>
        <v>856.08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856.08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822" t="s">
        <v>1037</v>
      </c>
      <c r="C76" s="823"/>
      <c r="D76" s="823"/>
      <c r="E76" s="823"/>
      <c r="F76" s="823"/>
      <c r="G76" s="823"/>
      <c r="H76" s="823"/>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856.08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171.21600000000001</v>
      </c>
      <c r="M83" s="858"/>
      <c r="N83" s="57"/>
    </row>
    <row r="84" spans="1:14">
      <c r="B84" s="95" t="s">
        <v>1057</v>
      </c>
      <c r="C84" s="96"/>
      <c r="D84" s="96"/>
      <c r="E84" s="96"/>
      <c r="F84" s="96"/>
      <c r="G84" s="96"/>
      <c r="H84" s="96"/>
      <c r="I84" s="93"/>
      <c r="J84" s="94"/>
      <c r="K84" s="313">
        <v>0.05</v>
      </c>
      <c r="L84" s="857">
        <f>N78*K84</f>
        <v>42.804000000000002</v>
      </c>
      <c r="M84" s="858"/>
      <c r="N84" s="57"/>
    </row>
    <row r="85" spans="1:14" ht="15" thickBot="1">
      <c r="B85" s="97" t="s">
        <v>1058</v>
      </c>
      <c r="C85" s="98"/>
      <c r="D85" s="98"/>
      <c r="E85" s="98"/>
      <c r="F85" s="98"/>
      <c r="G85" s="98"/>
      <c r="H85" s="98"/>
      <c r="I85" s="99"/>
      <c r="J85" s="100"/>
      <c r="K85" s="314">
        <v>0.05</v>
      </c>
      <c r="L85" s="859">
        <f>N78*K85</f>
        <v>42.804000000000002</v>
      </c>
      <c r="M85" s="860"/>
      <c r="N85" s="57"/>
    </row>
    <row r="86" spans="1:14" ht="15" thickBot="1">
      <c r="B86" s="822" t="s">
        <v>1037</v>
      </c>
      <c r="C86" s="823"/>
      <c r="D86" s="823"/>
      <c r="E86" s="823"/>
      <c r="F86" s="823"/>
      <c r="G86" s="823"/>
      <c r="H86" s="823"/>
      <c r="I86" s="823"/>
      <c r="J86" s="823"/>
      <c r="K86" s="823"/>
      <c r="L86" s="823"/>
      <c r="M86" s="824"/>
      <c r="N86" s="58">
        <f>L83+L84+L85</f>
        <v>256.82400000000001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1112.904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7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600</v>
      </c>
      <c r="N36" s="281">
        <f>K36/M36</f>
        <v>133.5510769741667</v>
      </c>
    </row>
    <row r="37" spans="1:14">
      <c r="A37" s="119" t="s">
        <v>269</v>
      </c>
      <c r="B37" s="871" t="str">
        <f>VLOOKUP(A37,EQUIPOS!A7:D154,3,FALSE)</f>
        <v>Motoniveladora  potencia 215 HP, ancho de cuchilla 4,27 m, peso 18 ton.</v>
      </c>
      <c r="C37" s="872"/>
      <c r="D37" s="872"/>
      <c r="E37" s="872"/>
      <c r="F37" s="872"/>
      <c r="G37" s="872"/>
      <c r="H37" s="873"/>
      <c r="I37" s="276"/>
      <c r="J37" s="277"/>
      <c r="K37" s="278">
        <f>VLOOKUP(A37,EQUIPOS!A7:D164,4,FALSE)</f>
        <v>191656.2906480699</v>
      </c>
      <c r="L37" s="279"/>
      <c r="M37" s="280">
        <v>600</v>
      </c>
      <c r="N37" s="281">
        <f>K37/M37</f>
        <v>319.42715108011652</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600</v>
      </c>
      <c r="N38" s="281">
        <f>K38/M38</f>
        <v>228.08333333333334</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N75*M41</f>
        <v>0.42556004338416664</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681.48712143100079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0</v>
      </c>
      <c r="N48" s="281">
        <f>K48*M48</f>
        <v>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B58" s="52"/>
      <c r="C58" s="326"/>
      <c r="D58" s="326"/>
      <c r="E58" s="326"/>
      <c r="F58" s="326"/>
      <c r="G58" s="326"/>
      <c r="H58" s="320"/>
      <c r="I58" s="288"/>
      <c r="J58" s="295"/>
      <c r="K58" s="288"/>
      <c r="L58" s="909"/>
      <c r="M58" s="910"/>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822" t="s">
        <v>1037</v>
      </c>
      <c r="C75" s="823"/>
      <c r="D75" s="823"/>
      <c r="E75" s="823"/>
      <c r="F75" s="823"/>
      <c r="G75" s="823"/>
      <c r="H75" s="823"/>
      <c r="I75" s="865"/>
      <c r="J75" s="865"/>
      <c r="K75" s="865"/>
      <c r="L75" s="865"/>
      <c r="M75" s="866"/>
      <c r="N75" s="310">
        <f>SUM(N69:N74)</f>
        <v>42.556004338416663</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724.04312576941743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144.8086251538835</v>
      </c>
      <c r="M82" s="858"/>
      <c r="N82" s="57"/>
    </row>
    <row r="83" spans="1:14">
      <c r="B83" s="95" t="s">
        <v>1057</v>
      </c>
      <c r="C83" s="96"/>
      <c r="D83" s="96"/>
      <c r="E83" s="96"/>
      <c r="F83" s="96"/>
      <c r="G83" s="96"/>
      <c r="H83" s="96"/>
      <c r="I83" s="93"/>
      <c r="J83" s="94"/>
      <c r="K83" s="313">
        <v>0.05</v>
      </c>
      <c r="L83" s="857">
        <f>N77*K83</f>
        <v>36.202156288470874</v>
      </c>
      <c r="M83" s="858"/>
      <c r="N83" s="57"/>
    </row>
    <row r="84" spans="1:14" ht="15" thickBot="1">
      <c r="B84" s="97" t="s">
        <v>1058</v>
      </c>
      <c r="C84" s="98"/>
      <c r="D84" s="98"/>
      <c r="E84" s="98"/>
      <c r="F84" s="98"/>
      <c r="G84" s="98"/>
      <c r="H84" s="98"/>
      <c r="I84" s="99"/>
      <c r="J84" s="100"/>
      <c r="K84" s="314">
        <v>0.05</v>
      </c>
      <c r="L84" s="859">
        <f>N77*K84</f>
        <v>36.202156288470874</v>
      </c>
      <c r="M84" s="860"/>
      <c r="N84" s="57"/>
    </row>
    <row r="85" spans="1:14" ht="15" thickBot="1">
      <c r="B85" s="822" t="s">
        <v>1037</v>
      </c>
      <c r="C85" s="823"/>
      <c r="D85" s="823"/>
      <c r="E85" s="823"/>
      <c r="F85" s="823"/>
      <c r="G85" s="823"/>
      <c r="H85" s="823"/>
      <c r="I85" s="823"/>
      <c r="J85" s="823"/>
      <c r="K85" s="823"/>
      <c r="L85" s="823"/>
      <c r="M85" s="824"/>
      <c r="N85" s="58">
        <f>L82+L83+L84</f>
        <v>217.21293773082522</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941.25606350024259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 thickBot="1">
      <c r="B118" s="270" t="s">
        <v>2327</v>
      </c>
      <c r="C118" s="402"/>
      <c r="D118" s="402"/>
      <c r="E118" s="63"/>
      <c r="F118" s="63"/>
      <c r="G118" s="63"/>
      <c r="H118" s="63"/>
      <c r="I118" s="63"/>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269</v>
      </c>
      <c r="B37" s="871" t="str">
        <f>VLOOKUP(A37,EQUIPOS!A7:D154,3,FALSE)</f>
        <v>Motoniveladora  potencia 215 HP, ancho de cuchilla 4,27 m, peso 18 ton.</v>
      </c>
      <c r="C37" s="872"/>
      <c r="D37" s="872"/>
      <c r="E37" s="872"/>
      <c r="F37" s="872"/>
      <c r="G37" s="872"/>
      <c r="H37" s="873"/>
      <c r="I37" s="276"/>
      <c r="J37" s="277"/>
      <c r="K37" s="278">
        <f>VLOOKUP(A37,EQUIPOS!A7:D164,4,FALSE)</f>
        <v>191656.2906480699</v>
      </c>
      <c r="L37" s="279"/>
      <c r="M37" s="280">
        <v>45</v>
      </c>
      <c r="N37" s="281">
        <f>K37/M37</f>
        <v>4259.0286810682201</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0.02</v>
      </c>
      <c r="N41" s="353">
        <f>N75*M41</f>
        <v>11.348267823577778</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9092.1690863251315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0</v>
      </c>
      <c r="N48" s="281">
        <f>K48*M48</f>
        <v>0</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28960</v>
      </c>
      <c r="N49" s="281">
        <f>K49*M49</f>
        <v>36200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36200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09">
        <f>VLOOKUP(A58,TRANSPORTE!A5:D117,4,FALSE)</f>
        <v>1200</v>
      </c>
      <c r="M58" s="910"/>
      <c r="N58" s="296">
        <f>K58*L58</f>
        <v>1500</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1500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822" t="s">
        <v>1037</v>
      </c>
      <c r="C75" s="823"/>
      <c r="D75" s="823"/>
      <c r="E75" s="823"/>
      <c r="F75" s="823"/>
      <c r="G75" s="823"/>
      <c r="H75" s="823"/>
      <c r="I75" s="865"/>
      <c r="J75" s="865"/>
      <c r="K75" s="865"/>
      <c r="L75" s="865"/>
      <c r="M75" s="866"/>
      <c r="N75" s="310">
        <f>SUM(N69:N74)</f>
        <v>567.4133911788889</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47359.582477504016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9471.9164955008036</v>
      </c>
      <c r="M82" s="858"/>
      <c r="N82" s="57"/>
    </row>
    <row r="83" spans="1:14">
      <c r="B83" s="95" t="s">
        <v>1057</v>
      </c>
      <c r="C83" s="96"/>
      <c r="D83" s="96"/>
      <c r="E83" s="96"/>
      <c r="F83" s="96"/>
      <c r="G83" s="96"/>
      <c r="H83" s="96"/>
      <c r="I83" s="93"/>
      <c r="J83" s="94"/>
      <c r="K83" s="313">
        <v>0.05</v>
      </c>
      <c r="L83" s="857">
        <f>N77*K83</f>
        <v>2367.9791238752009</v>
      </c>
      <c r="M83" s="858"/>
      <c r="N83" s="57"/>
    </row>
    <row r="84" spans="1:14" ht="15" thickBot="1">
      <c r="B84" s="97" t="s">
        <v>1058</v>
      </c>
      <c r="C84" s="98"/>
      <c r="D84" s="98"/>
      <c r="E84" s="98"/>
      <c r="F84" s="98"/>
      <c r="G84" s="98"/>
      <c r="H84" s="98"/>
      <c r="I84" s="99"/>
      <c r="J84" s="100"/>
      <c r="K84" s="314">
        <v>0.05</v>
      </c>
      <c r="L84" s="859">
        <f>N77*K84</f>
        <v>2367.9791238752009</v>
      </c>
      <c r="M84" s="860"/>
      <c r="N84" s="57"/>
    </row>
    <row r="85" spans="1:14" ht="15" thickBot="1">
      <c r="B85" s="822" t="s">
        <v>1037</v>
      </c>
      <c r="C85" s="823"/>
      <c r="D85" s="823"/>
      <c r="E85" s="823"/>
      <c r="F85" s="823"/>
      <c r="G85" s="823"/>
      <c r="H85" s="823"/>
      <c r="I85" s="823"/>
      <c r="J85" s="823"/>
      <c r="K85" s="823"/>
      <c r="L85" s="823"/>
      <c r="M85" s="824"/>
      <c r="N85" s="58">
        <f>L82+L83+L84</f>
        <v>14207.874743251205</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61567.457220755219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29.25"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 thickBot="1">
      <c r="B118" s="270" t="s">
        <v>2327</v>
      </c>
      <c r="C118" s="402"/>
      <c r="D118" s="402"/>
      <c r="E118" s="63"/>
      <c r="F118" s="63"/>
      <c r="G118" s="63"/>
      <c r="H118" s="63"/>
      <c r="I118" s="63"/>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6190.8</v>
      </c>
      <c r="N48" s="281">
        <f>K48*M48</f>
        <v>6190.8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6190.8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822" t="s">
        <v>1037</v>
      </c>
      <c r="C76" s="823"/>
      <c r="D76" s="823"/>
      <c r="E76" s="823"/>
      <c r="F76" s="823"/>
      <c r="G76" s="823"/>
      <c r="H76" s="823"/>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6190.8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1238.1600000000001</v>
      </c>
      <c r="M83" s="858"/>
      <c r="N83" s="57"/>
    </row>
    <row r="84" spans="1:14">
      <c r="B84" s="95" t="s">
        <v>1057</v>
      </c>
      <c r="C84" s="96"/>
      <c r="D84" s="96"/>
      <c r="E84" s="96"/>
      <c r="F84" s="96"/>
      <c r="G84" s="96"/>
      <c r="H84" s="96"/>
      <c r="I84" s="93"/>
      <c r="J84" s="94"/>
      <c r="K84" s="313">
        <v>0.05</v>
      </c>
      <c r="L84" s="857">
        <f>N78*K84</f>
        <v>309.54000000000002</v>
      </c>
      <c r="M84" s="858"/>
      <c r="N84" s="57"/>
    </row>
    <row r="85" spans="1:14" ht="15" thickBot="1">
      <c r="B85" s="97" t="s">
        <v>1058</v>
      </c>
      <c r="C85" s="98"/>
      <c r="D85" s="98"/>
      <c r="E85" s="98"/>
      <c r="F85" s="98"/>
      <c r="G85" s="98"/>
      <c r="H85" s="98"/>
      <c r="I85" s="99"/>
      <c r="J85" s="100"/>
      <c r="K85" s="314">
        <v>0.05</v>
      </c>
      <c r="L85" s="859">
        <f>N78*K85</f>
        <v>309.54000000000002</v>
      </c>
      <c r="M85" s="860"/>
      <c r="N85" s="57"/>
    </row>
    <row r="86" spans="1:14" ht="15" thickBot="1">
      <c r="B86" s="822" t="s">
        <v>1037</v>
      </c>
      <c r="C86" s="823"/>
      <c r="D86" s="823"/>
      <c r="E86" s="823"/>
      <c r="F86" s="823"/>
      <c r="G86" s="823"/>
      <c r="H86" s="823"/>
      <c r="I86" s="823"/>
      <c r="J86" s="823"/>
      <c r="K86" s="823"/>
      <c r="L86" s="823"/>
      <c r="M86" s="824"/>
      <c r="N86" s="58">
        <f>L83+L84+L85</f>
        <v>1857.24</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8048.04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8"/>
      <c r="K118" s="888"/>
      <c r="L118" s="888"/>
      <c r="M118" s="888"/>
      <c r="N118" s="889"/>
    </row>
    <row r="119" spans="2:14" ht="15.75" customHeight="1"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3920.84</v>
      </c>
      <c r="N48" s="281">
        <f>K48*M48</f>
        <v>3920.84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3920.84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822" t="s">
        <v>1037</v>
      </c>
      <c r="C76" s="823"/>
      <c r="D76" s="823"/>
      <c r="E76" s="823"/>
      <c r="F76" s="823"/>
      <c r="G76" s="823"/>
      <c r="H76" s="823"/>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3920.84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784.16800000000012</v>
      </c>
      <c r="M83" s="858"/>
      <c r="N83" s="57"/>
    </row>
    <row r="84" spans="1:14">
      <c r="B84" s="95" t="s">
        <v>1057</v>
      </c>
      <c r="C84" s="96"/>
      <c r="D84" s="96"/>
      <c r="E84" s="96"/>
      <c r="F84" s="96"/>
      <c r="G84" s="96"/>
      <c r="H84" s="96"/>
      <c r="I84" s="93"/>
      <c r="J84" s="94"/>
      <c r="K84" s="313">
        <v>0.05</v>
      </c>
      <c r="L84" s="857">
        <f>N78*K84</f>
        <v>196.04200000000003</v>
      </c>
      <c r="M84" s="858"/>
      <c r="N84" s="57"/>
    </row>
    <row r="85" spans="1:14" ht="15" thickBot="1">
      <c r="B85" s="97" t="s">
        <v>1058</v>
      </c>
      <c r="C85" s="98"/>
      <c r="D85" s="98"/>
      <c r="E85" s="98"/>
      <c r="F85" s="98"/>
      <c r="G85" s="98"/>
      <c r="H85" s="98"/>
      <c r="I85" s="99"/>
      <c r="J85" s="100"/>
      <c r="K85" s="314">
        <v>0.05</v>
      </c>
      <c r="L85" s="859">
        <f>N78*K85</f>
        <v>196.04200000000003</v>
      </c>
      <c r="M85" s="860"/>
      <c r="N85" s="57"/>
    </row>
    <row r="86" spans="1:14" ht="15" thickBot="1">
      <c r="B86" s="822" t="s">
        <v>1037</v>
      </c>
      <c r="C86" s="823"/>
      <c r="D86" s="823"/>
      <c r="E86" s="823"/>
      <c r="F86" s="823"/>
      <c r="G86" s="823"/>
      <c r="H86" s="823"/>
      <c r="I86" s="823"/>
      <c r="J86" s="823"/>
      <c r="K86" s="823"/>
      <c r="L86" s="823"/>
      <c r="M86" s="824"/>
      <c r="N86" s="58">
        <f>L83+L84+L85</f>
        <v>1176.2520000000002</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5097.0920000000006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6"/>
      <c r="C1" s="928"/>
      <c r="D1" s="929"/>
      <c r="E1" s="929"/>
      <c r="F1" s="929"/>
      <c r="G1" s="929"/>
      <c r="H1" s="929"/>
      <c r="I1" s="929"/>
      <c r="J1" s="930"/>
      <c r="K1" s="931" t="s">
        <v>1017</v>
      </c>
      <c r="L1" s="933" t="s">
        <v>2304</v>
      </c>
      <c r="M1" s="934"/>
      <c r="N1" s="935"/>
    </row>
    <row r="2" spans="2:14" ht="18.7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0</v>
      </c>
      <c r="N48" s="281">
        <f>K48*M48</f>
        <v>0</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3920.84</v>
      </c>
      <c r="N49" s="281">
        <f>K49*M49</f>
        <v>1411.5024000000001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1411.5024000000001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B58" s="52"/>
      <c r="C58" s="326"/>
      <c r="D58" s="326"/>
      <c r="E58" s="326"/>
      <c r="F58" s="326"/>
      <c r="G58" s="326"/>
      <c r="H58" s="320"/>
      <c r="I58" s="288"/>
      <c r="J58" s="295"/>
      <c r="K58" s="288"/>
      <c r="L58" s="909"/>
      <c r="M58" s="910"/>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61" t="s">
        <v>1047</v>
      </c>
      <c r="C68" s="862"/>
      <c r="D68" s="862"/>
      <c r="E68" s="862"/>
      <c r="F68" s="862"/>
      <c r="G68" s="862"/>
      <c r="H68" s="862"/>
      <c r="I68" s="79" t="s">
        <v>1048</v>
      </c>
      <c r="J68" s="81" t="s">
        <v>1494</v>
      </c>
      <c r="K68" s="80" t="s">
        <v>1050</v>
      </c>
      <c r="L68" s="863" t="s">
        <v>1034</v>
      </c>
      <c r="M68" s="864"/>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98"/>
      <c r="C74" s="899"/>
      <c r="D74" s="899"/>
      <c r="E74" s="899"/>
      <c r="F74" s="899"/>
      <c r="G74" s="899"/>
      <c r="H74" s="899"/>
      <c r="I74" s="132"/>
      <c r="J74" s="132"/>
      <c r="K74" s="132"/>
      <c r="L74" s="912"/>
      <c r="M74" s="912"/>
      <c r="N74" s="51"/>
    </row>
    <row r="75" spans="2:15" ht="15" thickBot="1">
      <c r="B75" s="822" t="s">
        <v>1037</v>
      </c>
      <c r="C75" s="823"/>
      <c r="D75" s="823"/>
      <c r="E75" s="823"/>
      <c r="F75" s="823"/>
      <c r="G75" s="823"/>
      <c r="H75" s="823"/>
      <c r="I75" s="865"/>
      <c r="J75" s="865"/>
      <c r="K75" s="865"/>
      <c r="L75" s="865"/>
      <c r="M75" s="866"/>
      <c r="N75" s="310"/>
    </row>
    <row r="76" spans="2:15" ht="15" thickBot="1">
      <c r="B76" s="39"/>
      <c r="C76" s="40"/>
      <c r="D76" s="40"/>
      <c r="E76" s="40"/>
      <c r="F76" s="40"/>
      <c r="G76" s="40"/>
      <c r="H76" s="40"/>
      <c r="I76" s="40"/>
      <c r="J76" s="40"/>
      <c r="K76" s="40"/>
      <c r="L76" s="40"/>
      <c r="M76" s="40"/>
      <c r="N76" s="41"/>
    </row>
    <row r="77" spans="2:15" ht="15" thickBot="1">
      <c r="B77" s="822" t="s">
        <v>1051</v>
      </c>
      <c r="C77" s="823"/>
      <c r="D77" s="823"/>
      <c r="E77" s="823"/>
      <c r="F77" s="823"/>
      <c r="G77" s="823"/>
      <c r="H77" s="823"/>
      <c r="I77" s="823"/>
      <c r="J77" s="823"/>
      <c r="K77" s="823"/>
      <c r="L77" s="823"/>
      <c r="M77" s="824"/>
      <c r="N77" s="105">
        <f>N43+N53+N64+N75</f>
        <v>1411.5024000000001</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282.30048000000005</v>
      </c>
      <c r="M82" s="858"/>
      <c r="N82" s="57"/>
    </row>
    <row r="83" spans="1:14">
      <c r="B83" s="95" t="s">
        <v>1057</v>
      </c>
      <c r="C83" s="96"/>
      <c r="D83" s="96"/>
      <c r="E83" s="96"/>
      <c r="F83" s="96"/>
      <c r="G83" s="96"/>
      <c r="H83" s="96"/>
      <c r="I83" s="93"/>
      <c r="J83" s="94"/>
      <c r="K83" s="313">
        <v>0.05</v>
      </c>
      <c r="L83" s="857">
        <f>N77*K83</f>
        <v>70.575120000000013</v>
      </c>
      <c r="M83" s="858"/>
      <c r="N83" s="57"/>
    </row>
    <row r="84" spans="1:14" ht="15" thickBot="1">
      <c r="B84" s="97" t="s">
        <v>1058</v>
      </c>
      <c r="C84" s="98"/>
      <c r="D84" s="98"/>
      <c r="E84" s="98"/>
      <c r="F84" s="98"/>
      <c r="G84" s="98"/>
      <c r="H84" s="98"/>
      <c r="I84" s="99"/>
      <c r="J84" s="100"/>
      <c r="K84" s="314">
        <v>0.05</v>
      </c>
      <c r="L84" s="859">
        <f>N77*K84</f>
        <v>70.575120000000013</v>
      </c>
      <c r="M84" s="860"/>
      <c r="N84" s="57"/>
    </row>
    <row r="85" spans="1:14" ht="15" thickBot="1">
      <c r="B85" s="822" t="s">
        <v>1037</v>
      </c>
      <c r="C85" s="823"/>
      <c r="D85" s="823"/>
      <c r="E85" s="823"/>
      <c r="F85" s="823"/>
      <c r="G85" s="823"/>
      <c r="H85" s="823"/>
      <c r="I85" s="823"/>
      <c r="J85" s="823"/>
      <c r="K85" s="823"/>
      <c r="L85" s="823"/>
      <c r="M85" s="824"/>
      <c r="N85" s="58">
        <f>L82+L83+L84</f>
        <v>423.4507200000001</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1834.9531200000001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 thickBot="1">
      <c r="B118" s="270" t="s">
        <v>2327</v>
      </c>
      <c r="C118" s="402"/>
      <c r="D118" s="402"/>
      <c r="E118" s="63"/>
      <c r="F118" s="63"/>
      <c r="G118" s="63"/>
      <c r="H118" s="63"/>
      <c r="I118" s="63"/>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269</v>
      </c>
      <c r="B37" s="871" t="str">
        <f>VLOOKUP(A37,EQUIPOS!A7:D154,3,FALSE)</f>
        <v>Motoniveladora  potencia 215 HP, ancho de cuchilla 4,27 m, peso 18 ton.</v>
      </c>
      <c r="C37" s="872"/>
      <c r="D37" s="872"/>
      <c r="E37" s="872"/>
      <c r="F37" s="872"/>
      <c r="G37" s="872"/>
      <c r="H37" s="873"/>
      <c r="I37" s="276"/>
      <c r="J37" s="277"/>
      <c r="K37" s="278">
        <f>VLOOKUP(A37,EQUIPOS!A7:D164,4,FALSE)</f>
        <v>191656.2906480699</v>
      </c>
      <c r="L37" s="279"/>
      <c r="M37" s="280">
        <v>45</v>
      </c>
      <c r="N37" s="281">
        <f>K37/M37</f>
        <v>4259.0286810682201</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9086.4949524133426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28960</v>
      </c>
      <c r="N48" s="281">
        <f>K48*M48</f>
        <v>36200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0</v>
      </c>
      <c r="N49" s="281">
        <f>K49*M49</f>
        <v>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36200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09">
        <f>VLOOKUP(A59,TRANSPORTE!A5:D123,4,FALSE)</f>
        <v>1200</v>
      </c>
      <c r="M59" s="910"/>
      <c r="N59" s="296">
        <f>K59*L59</f>
        <v>1500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47353.908343592229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9470.7816687184459</v>
      </c>
      <c r="M83" s="858"/>
      <c r="N83" s="57"/>
    </row>
    <row r="84" spans="1:14">
      <c r="B84" s="95" t="s">
        <v>1057</v>
      </c>
      <c r="C84" s="96"/>
      <c r="D84" s="96"/>
      <c r="E84" s="96"/>
      <c r="F84" s="96"/>
      <c r="G84" s="96"/>
      <c r="H84" s="96"/>
      <c r="I84" s="93"/>
      <c r="J84" s="94"/>
      <c r="K84" s="313">
        <v>0.05</v>
      </c>
      <c r="L84" s="857">
        <f>N78*K84</f>
        <v>2367.6954171796115</v>
      </c>
      <c r="M84" s="858"/>
      <c r="N84" s="57"/>
    </row>
    <row r="85" spans="1:14" ht="15" thickBot="1">
      <c r="B85" s="97" t="s">
        <v>1058</v>
      </c>
      <c r="C85" s="98"/>
      <c r="D85" s="98"/>
      <c r="E85" s="98"/>
      <c r="F85" s="98"/>
      <c r="G85" s="98"/>
      <c r="H85" s="98"/>
      <c r="I85" s="99"/>
      <c r="J85" s="100"/>
      <c r="K85" s="314">
        <v>0.05</v>
      </c>
      <c r="L85" s="859">
        <f>N78*K85</f>
        <v>2367.6954171796115</v>
      </c>
      <c r="M85" s="860"/>
      <c r="N85" s="57"/>
    </row>
    <row r="86" spans="1:14" ht="15" thickBot="1">
      <c r="B86" s="822" t="s">
        <v>1037</v>
      </c>
      <c r="C86" s="823"/>
      <c r="D86" s="823"/>
      <c r="E86" s="823"/>
      <c r="F86" s="823"/>
      <c r="G86" s="823"/>
      <c r="H86" s="823"/>
      <c r="I86" s="823"/>
      <c r="J86" s="823"/>
      <c r="K86" s="823"/>
      <c r="L86" s="823"/>
      <c r="M86" s="824"/>
      <c r="N86" s="58">
        <f>L83+L84+L85</f>
        <v>14206.172503077669</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61560.080846669895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269</v>
      </c>
      <c r="B37" s="871" t="str">
        <f>VLOOKUP(A37,EQUIPOS!A7:D154,3,FALSE)</f>
        <v>Motoniveladora  potencia 215 HP, ancho de cuchilla 4,27 m, peso 18 ton.</v>
      </c>
      <c r="C37" s="872"/>
      <c r="D37" s="872"/>
      <c r="E37" s="872"/>
      <c r="F37" s="872"/>
      <c r="G37" s="872"/>
      <c r="H37" s="873"/>
      <c r="I37" s="276"/>
      <c r="J37" s="277"/>
      <c r="K37" s="278">
        <f>VLOOKUP(A37,EQUIPOS!A7:D164,4,FALSE)</f>
        <v>191656.2906480699</v>
      </c>
      <c r="L37" s="279"/>
      <c r="M37" s="280">
        <v>45</v>
      </c>
      <c r="N37" s="281">
        <f>K37/M37</f>
        <v>4259.0286810682201</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9086.4949524133426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46962.63208930011</v>
      </c>
      <c r="N48" s="281">
        <f>K48*M48</f>
        <v>61051.421716090146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0</v>
      </c>
      <c r="N49" s="281">
        <f>K49*M49</f>
        <v>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61051.421716090146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72330.330059682383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14466.066011936477</v>
      </c>
      <c r="M83" s="858"/>
      <c r="N83" s="57"/>
    </row>
    <row r="84" spans="1:14">
      <c r="B84" s="95" t="s">
        <v>1057</v>
      </c>
      <c r="C84" s="96"/>
      <c r="D84" s="96"/>
      <c r="E84" s="96"/>
      <c r="F84" s="96"/>
      <c r="G84" s="96"/>
      <c r="H84" s="96"/>
      <c r="I84" s="93"/>
      <c r="J84" s="94"/>
      <c r="K84" s="313">
        <v>0.05</v>
      </c>
      <c r="L84" s="857">
        <f>N78*K84</f>
        <v>3616.5165029841191</v>
      </c>
      <c r="M84" s="858"/>
      <c r="N84" s="57"/>
    </row>
    <row r="85" spans="1:14" ht="15" thickBot="1">
      <c r="B85" s="97" t="s">
        <v>1058</v>
      </c>
      <c r="C85" s="98"/>
      <c r="D85" s="98"/>
      <c r="E85" s="98"/>
      <c r="F85" s="98"/>
      <c r="G85" s="98"/>
      <c r="H85" s="98"/>
      <c r="I85" s="99"/>
      <c r="J85" s="100"/>
      <c r="K85" s="314">
        <v>0.05</v>
      </c>
      <c r="L85" s="859">
        <f>N78*K85</f>
        <v>3616.5165029841191</v>
      </c>
      <c r="M85" s="860"/>
      <c r="N85" s="57"/>
    </row>
    <row r="86" spans="1:14" ht="15" thickBot="1">
      <c r="B86" s="822" t="s">
        <v>1037</v>
      </c>
      <c r="C86" s="823"/>
      <c r="D86" s="823"/>
      <c r="E86" s="823"/>
      <c r="F86" s="823"/>
      <c r="G86" s="823"/>
      <c r="H86" s="823"/>
      <c r="I86" s="823"/>
      <c r="J86" s="823"/>
      <c r="K86" s="823"/>
      <c r="L86" s="823"/>
      <c r="M86" s="824"/>
      <c r="N86" s="58">
        <f>L83+L84+L85</f>
        <v>21699.099017904715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94029.42907758709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269</v>
      </c>
      <c r="B37" s="871" t="str">
        <f>VLOOKUP(A37,EQUIPOS!A7:D154,3,FALSE)</f>
        <v>Motoniveladora  potencia 215 HP, ancho de cuchilla 4,27 m, peso 18 ton.</v>
      </c>
      <c r="C37" s="872"/>
      <c r="D37" s="872"/>
      <c r="E37" s="872"/>
      <c r="F37" s="872"/>
      <c r="G37" s="872"/>
      <c r="H37" s="873"/>
      <c r="I37" s="276"/>
      <c r="J37" s="277"/>
      <c r="K37" s="278">
        <f>VLOOKUP(A37,EQUIPOS!A7:D164,4,FALSE)</f>
        <v>191656.2906480699</v>
      </c>
      <c r="L37" s="279"/>
      <c r="M37" s="280">
        <v>45</v>
      </c>
      <c r="N37" s="281">
        <f>K37/M37</f>
        <v>4259.0286810682201</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9086.4949524133426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48901.271026928829</v>
      </c>
      <c r="N48" s="281">
        <f>K48*M48</f>
        <v>63571.652335007479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0</v>
      </c>
      <c r="N49" s="281">
        <f>K49*M49</f>
        <v>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63571.652335007479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74850.560678599722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14970.112135719944</v>
      </c>
      <c r="M83" s="858"/>
      <c r="N83" s="57"/>
    </row>
    <row r="84" spans="1:14">
      <c r="B84" s="95" t="s">
        <v>1057</v>
      </c>
      <c r="C84" s="96"/>
      <c r="D84" s="96"/>
      <c r="E84" s="96"/>
      <c r="F84" s="96"/>
      <c r="G84" s="96"/>
      <c r="H84" s="96"/>
      <c r="I84" s="93"/>
      <c r="J84" s="94"/>
      <c r="K84" s="313">
        <v>0.05</v>
      </c>
      <c r="L84" s="857">
        <f>N78*K84</f>
        <v>3742.5280339299861</v>
      </c>
      <c r="M84" s="858"/>
      <c r="N84" s="57"/>
    </row>
    <row r="85" spans="1:14" ht="15" thickBot="1">
      <c r="B85" s="97" t="s">
        <v>1058</v>
      </c>
      <c r="C85" s="98"/>
      <c r="D85" s="98"/>
      <c r="E85" s="98"/>
      <c r="F85" s="98"/>
      <c r="G85" s="98"/>
      <c r="H85" s="98"/>
      <c r="I85" s="99"/>
      <c r="J85" s="100"/>
      <c r="K85" s="314">
        <v>0.05</v>
      </c>
      <c r="L85" s="859">
        <f>N78*K85</f>
        <v>3742.5280339299861</v>
      </c>
      <c r="M85" s="860"/>
      <c r="N85" s="57"/>
    </row>
    <row r="86" spans="1:14" ht="15" thickBot="1">
      <c r="B86" s="822" t="s">
        <v>1037</v>
      </c>
      <c r="C86" s="823"/>
      <c r="D86" s="823"/>
      <c r="E86" s="823"/>
      <c r="F86" s="823"/>
      <c r="G86" s="823"/>
      <c r="H86" s="823"/>
      <c r="I86" s="823"/>
      <c r="J86" s="823"/>
      <c r="K86" s="823"/>
      <c r="L86" s="823"/>
      <c r="M86" s="824"/>
      <c r="N86" s="58">
        <f>L83+L84+L85</f>
        <v>22455.168203579917</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97305.728882179639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269</v>
      </c>
      <c r="B37" s="871" t="str">
        <f>VLOOKUP(A37,EQUIPOS!A7:D154,3,FALSE)</f>
        <v>Motoniveladora  potencia 215 HP, ancho de cuchilla 4,27 m, peso 18 ton.</v>
      </c>
      <c r="C37" s="872"/>
      <c r="D37" s="872"/>
      <c r="E37" s="872"/>
      <c r="F37" s="872"/>
      <c r="G37" s="872"/>
      <c r="H37" s="873"/>
      <c r="I37" s="276"/>
      <c r="J37" s="277"/>
      <c r="K37" s="278">
        <f>VLOOKUP(A37,EQUIPOS!A7:D164,4,FALSE)</f>
        <v>191656.2906480699</v>
      </c>
      <c r="L37" s="279"/>
      <c r="M37" s="280">
        <v>45</v>
      </c>
      <c r="N37" s="281">
        <f>K37/M37</f>
        <v>4259.0286810682201</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9086.4949524133426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50756.44261186217</v>
      </c>
      <c r="N48" s="281">
        <f>K48*M48</f>
        <v>65983.375395420822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0</v>
      </c>
      <c r="N49" s="281">
        <f>K49*M49</f>
        <v>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65983.375395420822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77262.283739013059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15452.456747802613</v>
      </c>
      <c r="M83" s="858"/>
      <c r="N83" s="57"/>
    </row>
    <row r="84" spans="1:14">
      <c r="B84" s="95" t="s">
        <v>1057</v>
      </c>
      <c r="C84" s="96"/>
      <c r="D84" s="96"/>
      <c r="E84" s="96"/>
      <c r="F84" s="96"/>
      <c r="G84" s="96"/>
      <c r="H84" s="96"/>
      <c r="I84" s="93"/>
      <c r="J84" s="94"/>
      <c r="K84" s="313">
        <v>0.05</v>
      </c>
      <c r="L84" s="857">
        <f>N78*K84</f>
        <v>3863.1141869506532</v>
      </c>
      <c r="M84" s="858"/>
      <c r="N84" s="57"/>
    </row>
    <row r="85" spans="1:14" ht="15" thickBot="1">
      <c r="B85" s="97" t="s">
        <v>1058</v>
      </c>
      <c r="C85" s="98"/>
      <c r="D85" s="98"/>
      <c r="E85" s="98"/>
      <c r="F85" s="98"/>
      <c r="G85" s="98"/>
      <c r="H85" s="98"/>
      <c r="I85" s="99"/>
      <c r="J85" s="100"/>
      <c r="K85" s="314">
        <v>0.05</v>
      </c>
      <c r="L85" s="859">
        <f>N78*K85</f>
        <v>3863.1141869506532</v>
      </c>
      <c r="M85" s="860"/>
      <c r="N85" s="57"/>
    </row>
    <row r="86" spans="1:14" ht="15" thickBot="1">
      <c r="B86" s="822" t="s">
        <v>1037</v>
      </c>
      <c r="C86" s="823"/>
      <c r="D86" s="823"/>
      <c r="E86" s="823"/>
      <c r="F86" s="823"/>
      <c r="G86" s="823"/>
      <c r="H86" s="823"/>
      <c r="I86" s="823"/>
      <c r="J86" s="823"/>
      <c r="K86" s="823"/>
      <c r="L86" s="823"/>
      <c r="M86" s="824"/>
      <c r="N86" s="58">
        <f>L83+L84+L85</f>
        <v>23178.685121703918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100440.96886071698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162</v>
      </c>
      <c r="B36" s="871" t="str">
        <f>VLOOKUP(A36,EQUIPOS!A6:D154,3,FALSE)</f>
        <v>Compactador manual (SALTARIN) Peso de operación (Kg.) 52, Fuerza de impacto por golpe (KN) 12.</v>
      </c>
      <c r="C36" s="872"/>
      <c r="D36" s="872"/>
      <c r="E36" s="872"/>
      <c r="F36" s="872"/>
      <c r="G36" s="872"/>
      <c r="H36" s="873"/>
      <c r="I36" s="276"/>
      <c r="J36" s="277"/>
      <c r="K36" s="278">
        <f>VLOOKUP(A36,EQUIPOS!A6:D163,4,FALSE)</f>
        <v>14875</v>
      </c>
      <c r="L36" s="279"/>
      <c r="M36" s="280">
        <v>2.5</v>
      </c>
      <c r="N36" s="281">
        <f>K36/M36</f>
        <v>5950</v>
      </c>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412"/>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0.05</v>
      </c>
      <c r="N41" s="353">
        <f>N76*M41</f>
        <v>766.00807809150001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6716.0080780914996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46962.63208930011</v>
      </c>
      <c r="N48" s="281">
        <f>K48*M48</f>
        <v>61051.421716090146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0</v>
      </c>
      <c r="N49" s="281">
        <f>K49*M49</f>
        <v>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61051.421716090146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15320.161561829998</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84712.591356011646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16942.518271202331</v>
      </c>
      <c r="M83" s="858"/>
      <c r="N83" s="57"/>
    </row>
    <row r="84" spans="1:14">
      <c r="B84" s="95" t="s">
        <v>1057</v>
      </c>
      <c r="C84" s="96"/>
      <c r="D84" s="96"/>
      <c r="E84" s="96"/>
      <c r="F84" s="96"/>
      <c r="G84" s="96"/>
      <c r="H84" s="96"/>
      <c r="I84" s="93"/>
      <c r="J84" s="94"/>
      <c r="K84" s="313">
        <v>0.05</v>
      </c>
      <c r="L84" s="857">
        <f>N78*K84</f>
        <v>4235.6295678005827</v>
      </c>
      <c r="M84" s="858"/>
      <c r="N84" s="57"/>
    </row>
    <row r="85" spans="1:14" ht="15" thickBot="1">
      <c r="B85" s="97" t="s">
        <v>1058</v>
      </c>
      <c r="C85" s="98"/>
      <c r="D85" s="98"/>
      <c r="E85" s="98"/>
      <c r="F85" s="98"/>
      <c r="G85" s="98"/>
      <c r="H85" s="98"/>
      <c r="I85" s="99"/>
      <c r="J85" s="100"/>
      <c r="K85" s="314">
        <v>0.05</v>
      </c>
      <c r="L85" s="859">
        <f>N78*K85</f>
        <v>4235.6295678005827</v>
      </c>
      <c r="M85" s="860"/>
      <c r="N85" s="57"/>
    </row>
    <row r="86" spans="1:14" ht="15" thickBot="1">
      <c r="B86" s="822" t="s">
        <v>1037</v>
      </c>
      <c r="C86" s="823"/>
      <c r="D86" s="823"/>
      <c r="E86" s="823"/>
      <c r="F86" s="823"/>
      <c r="G86" s="823"/>
      <c r="H86" s="823"/>
      <c r="I86" s="823"/>
      <c r="J86" s="823"/>
      <c r="K86" s="823"/>
      <c r="L86" s="823"/>
      <c r="M86" s="824"/>
      <c r="N86" s="58">
        <f>L83+L84+L85</f>
        <v>25413.7774068035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110126.36876281514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162</v>
      </c>
      <c r="B36" s="871" t="str">
        <f>VLOOKUP(A36,EQUIPOS!A6:D154,3,FALSE)</f>
        <v>Compactador manual (SALTARIN) Peso de operación (Kg.) 52, Fuerza de impacto por golpe (KN) 12.</v>
      </c>
      <c r="C36" s="872"/>
      <c r="D36" s="872"/>
      <c r="E36" s="872"/>
      <c r="F36" s="872"/>
      <c r="G36" s="872"/>
      <c r="H36" s="873"/>
      <c r="I36" s="276"/>
      <c r="J36" s="277"/>
      <c r="K36" s="278">
        <f>VLOOKUP(A36,EQUIPOS!A6:D163,4,FALSE)</f>
        <v>14875</v>
      </c>
      <c r="L36" s="279"/>
      <c r="M36" s="280">
        <v>2.5</v>
      </c>
      <c r="N36" s="281">
        <f>K36/M36</f>
        <v>5950</v>
      </c>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0.05</v>
      </c>
      <c r="N41" s="353">
        <f>N76*M41</f>
        <v>766.00807809150001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6716.0080780914996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48901.271026928829</v>
      </c>
      <c r="N48" s="281">
        <f>K48*M48</f>
        <v>63571.652335007479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0</v>
      </c>
      <c r="N49" s="281">
        <f>K49*M49</f>
        <v>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63571.652335007479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15320.161561829998</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87232.821974928971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17446.564394985795</v>
      </c>
      <c r="M83" s="858"/>
      <c r="N83" s="57"/>
    </row>
    <row r="84" spans="1:14">
      <c r="B84" s="95" t="s">
        <v>1057</v>
      </c>
      <c r="C84" s="96"/>
      <c r="D84" s="96"/>
      <c r="E84" s="96"/>
      <c r="F84" s="96"/>
      <c r="G84" s="96"/>
      <c r="H84" s="96"/>
      <c r="I84" s="93"/>
      <c r="J84" s="94"/>
      <c r="K84" s="313">
        <v>0.05</v>
      </c>
      <c r="L84" s="857">
        <f>N78*K84</f>
        <v>4361.6410987464487</v>
      </c>
      <c r="M84" s="858"/>
      <c r="N84" s="57"/>
    </row>
    <row r="85" spans="1:14" ht="15" thickBot="1">
      <c r="B85" s="97" t="s">
        <v>1058</v>
      </c>
      <c r="C85" s="98"/>
      <c r="D85" s="98"/>
      <c r="E85" s="98"/>
      <c r="F85" s="98"/>
      <c r="G85" s="98"/>
      <c r="H85" s="98"/>
      <c r="I85" s="99"/>
      <c r="J85" s="100"/>
      <c r="K85" s="314">
        <v>0.05</v>
      </c>
      <c r="L85" s="859">
        <f>N78*K85</f>
        <v>4361.6410987464487</v>
      </c>
      <c r="M85" s="860"/>
      <c r="N85" s="57"/>
    </row>
    <row r="86" spans="1:14" ht="15" thickBot="1">
      <c r="B86" s="822" t="s">
        <v>1037</v>
      </c>
      <c r="C86" s="823"/>
      <c r="D86" s="823"/>
      <c r="E86" s="823"/>
      <c r="F86" s="823"/>
      <c r="G86" s="823"/>
      <c r="H86" s="823"/>
      <c r="I86" s="823"/>
      <c r="J86" s="823"/>
      <c r="K86" s="823"/>
      <c r="L86" s="823"/>
      <c r="M86" s="824"/>
      <c r="N86" s="58">
        <f>L83+L84+L85</f>
        <v>26169.846592478691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113402.66856740766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162</v>
      </c>
      <c r="B36" s="871" t="str">
        <f>VLOOKUP(A36,EQUIPOS!A6:D154,3,FALSE)</f>
        <v>Compactador manual (SALTARIN) Peso de operación (Kg.) 52, Fuerza de impacto por golpe (KN) 12.</v>
      </c>
      <c r="C36" s="872"/>
      <c r="D36" s="872"/>
      <c r="E36" s="872"/>
      <c r="F36" s="872"/>
      <c r="G36" s="872"/>
      <c r="H36" s="873"/>
      <c r="I36" s="276"/>
      <c r="J36" s="277"/>
      <c r="K36" s="278">
        <f>VLOOKUP(A36,EQUIPOS!A6:D163,4,FALSE)</f>
        <v>14875</v>
      </c>
      <c r="L36" s="279"/>
      <c r="M36" s="280">
        <v>2.5</v>
      </c>
      <c r="N36" s="281">
        <f>K36/M36</f>
        <v>5950</v>
      </c>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0.05</v>
      </c>
      <c r="N41" s="353">
        <f>N76*M41</f>
        <v>766.00807809150001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6716.0080780914996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50756.44261186217</v>
      </c>
      <c r="N48" s="281">
        <f>K48*M48</f>
        <v>65983.375395420822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0</v>
      </c>
      <c r="N49" s="281">
        <f>K49*M49</f>
        <v>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65983.375395420822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15320.161561829998</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89644.545035342322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17928.909007068465</v>
      </c>
      <c r="M83" s="858"/>
      <c r="N83" s="57"/>
    </row>
    <row r="84" spans="1:14">
      <c r="B84" s="95" t="s">
        <v>1057</v>
      </c>
      <c r="C84" s="96"/>
      <c r="D84" s="96"/>
      <c r="E84" s="96"/>
      <c r="F84" s="96"/>
      <c r="G84" s="96"/>
      <c r="H84" s="96"/>
      <c r="I84" s="93"/>
      <c r="J84" s="94"/>
      <c r="K84" s="313">
        <v>0.05</v>
      </c>
      <c r="L84" s="857">
        <f>N78*K84</f>
        <v>4482.2272517671163</v>
      </c>
      <c r="M84" s="858"/>
      <c r="N84" s="57"/>
    </row>
    <row r="85" spans="1:14" ht="15" thickBot="1">
      <c r="B85" s="97" t="s">
        <v>1058</v>
      </c>
      <c r="C85" s="98"/>
      <c r="D85" s="98"/>
      <c r="E85" s="98"/>
      <c r="F85" s="98"/>
      <c r="G85" s="98"/>
      <c r="H85" s="98"/>
      <c r="I85" s="99"/>
      <c r="J85" s="100"/>
      <c r="K85" s="314">
        <v>0.05</v>
      </c>
      <c r="L85" s="859">
        <f>N78*K85</f>
        <v>4482.2272517671163</v>
      </c>
      <c r="M85" s="860"/>
      <c r="N85" s="57"/>
    </row>
    <row r="86" spans="1:14" ht="15" thickBot="1">
      <c r="B86" s="822" t="s">
        <v>1037</v>
      </c>
      <c r="C86" s="823"/>
      <c r="D86" s="823"/>
      <c r="E86" s="823"/>
      <c r="F86" s="823"/>
      <c r="G86" s="823"/>
      <c r="H86" s="823"/>
      <c r="I86" s="823"/>
      <c r="J86" s="823"/>
      <c r="K86" s="823"/>
      <c r="L86" s="823"/>
      <c r="M86" s="824"/>
      <c r="N86" s="58">
        <f>L83+L84+L85</f>
        <v>26893.363510602696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116537.90854594501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269</v>
      </c>
      <c r="B37" s="871" t="str">
        <f>VLOOKUP(A37,EQUIPOS!A7:D154,3,FALSE)</f>
        <v>Motoniveladora  potencia 215 HP, ancho de cuchilla 4,27 m, peso 18 ton.</v>
      </c>
      <c r="C37" s="872"/>
      <c r="D37" s="872"/>
      <c r="E37" s="872"/>
      <c r="F37" s="872"/>
      <c r="G37" s="872"/>
      <c r="H37" s="873"/>
      <c r="I37" s="276"/>
      <c r="J37" s="277"/>
      <c r="K37" s="278">
        <f>VLOOKUP(A37,EQUIPOS!A7:D164,4,FALSE)</f>
        <v>191656.2906480699</v>
      </c>
      <c r="L37" s="279"/>
      <c r="M37" s="280">
        <v>45</v>
      </c>
      <c r="N37" s="281">
        <f>K37/M37</f>
        <v>4259.0286810682201</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9086.4949524133426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67070.162157459999</v>
      </c>
      <c r="N48" s="281">
        <f>K48*M48</f>
        <v>87191.210804697999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0</v>
      </c>
      <c r="N49" s="281">
        <f>K49*M49</f>
        <v>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87191.210804697999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98470.119148290236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19694.02382965805</v>
      </c>
      <c r="M83" s="858"/>
      <c r="N83" s="57"/>
    </row>
    <row r="84" spans="1:14">
      <c r="B84" s="95" t="s">
        <v>1057</v>
      </c>
      <c r="C84" s="96"/>
      <c r="D84" s="96"/>
      <c r="E84" s="96"/>
      <c r="F84" s="96"/>
      <c r="G84" s="96"/>
      <c r="H84" s="96"/>
      <c r="I84" s="93"/>
      <c r="J84" s="94"/>
      <c r="K84" s="313">
        <v>0.05</v>
      </c>
      <c r="L84" s="857">
        <f>N78*K84</f>
        <v>4923.5059574145125</v>
      </c>
      <c r="M84" s="858"/>
      <c r="N84" s="57"/>
    </row>
    <row r="85" spans="1:14" ht="15" thickBot="1">
      <c r="B85" s="97" t="s">
        <v>1058</v>
      </c>
      <c r="C85" s="98"/>
      <c r="D85" s="98"/>
      <c r="E85" s="98"/>
      <c r="F85" s="98"/>
      <c r="G85" s="98"/>
      <c r="H85" s="98"/>
      <c r="I85" s="99"/>
      <c r="J85" s="100"/>
      <c r="K85" s="314">
        <v>0.05</v>
      </c>
      <c r="L85" s="859">
        <f>N78*K85</f>
        <v>4923.5059574145125</v>
      </c>
      <c r="M85" s="860"/>
      <c r="N85" s="57"/>
    </row>
    <row r="86" spans="1:14" ht="15" thickBot="1">
      <c r="B86" s="822" t="s">
        <v>1037</v>
      </c>
      <c r="C86" s="823"/>
      <c r="D86" s="823"/>
      <c r="E86" s="823"/>
      <c r="F86" s="823"/>
      <c r="G86" s="823"/>
      <c r="H86" s="823"/>
      <c r="I86" s="823"/>
      <c r="J86" s="823"/>
      <c r="K86" s="823"/>
      <c r="L86" s="823"/>
      <c r="M86" s="824"/>
      <c r="N86" s="58">
        <f>L83+L84+L85</f>
        <v>29541.035744487075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128011.15489277731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269</v>
      </c>
      <c r="B37" s="871" t="str">
        <f>VLOOKUP(A37,EQUIPOS!A7:D154,3,FALSE)</f>
        <v>Motoniveladora  potencia 215 HP, ancho de cuchilla 4,27 m, peso 18 ton.</v>
      </c>
      <c r="C37" s="872"/>
      <c r="D37" s="872"/>
      <c r="E37" s="872"/>
      <c r="F37" s="872"/>
      <c r="G37" s="872"/>
      <c r="H37" s="873"/>
      <c r="I37" s="276"/>
      <c r="J37" s="277"/>
      <c r="K37" s="278">
        <f>VLOOKUP(A37,EQUIPOS!A7:D164,4,FALSE)</f>
        <v>191656.2906480699</v>
      </c>
      <c r="L37" s="279"/>
      <c r="M37" s="280">
        <v>45</v>
      </c>
      <c r="N37" s="281">
        <f>K37/M37</f>
        <v>4259.0286810682201</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9086.4949524133426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65194.770043993325</v>
      </c>
      <c r="N48" s="281">
        <f>K48*M48</f>
        <v>84753.201057191327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0</v>
      </c>
      <c r="N49" s="281">
        <f>K49*M49</f>
        <v>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84753.201057191327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911" t="s">
        <v>1037</v>
      </c>
      <c r="C76" s="865"/>
      <c r="D76" s="865"/>
      <c r="E76" s="865"/>
      <c r="F76" s="865"/>
      <c r="G76" s="865"/>
      <c r="H76" s="865"/>
      <c r="I76" s="865"/>
      <c r="J76" s="865"/>
      <c r="K76" s="865"/>
      <c r="L76" s="865"/>
      <c r="M76" s="866"/>
      <c r="N76" s="469">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96032.109400783564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19206.421880156715</v>
      </c>
      <c r="M83" s="858"/>
      <c r="N83" s="57"/>
    </row>
    <row r="84" spans="1:14">
      <c r="B84" s="95" t="s">
        <v>1057</v>
      </c>
      <c r="C84" s="96"/>
      <c r="D84" s="96"/>
      <c r="E84" s="96"/>
      <c r="F84" s="96"/>
      <c r="G84" s="96"/>
      <c r="H84" s="96"/>
      <c r="I84" s="93"/>
      <c r="J84" s="94"/>
      <c r="K84" s="313">
        <v>0.05</v>
      </c>
      <c r="L84" s="857">
        <f>N78*K84</f>
        <v>4801.6054700391787</v>
      </c>
      <c r="M84" s="858"/>
      <c r="N84" s="57"/>
    </row>
    <row r="85" spans="1:14" ht="15" thickBot="1">
      <c r="B85" s="97" t="s">
        <v>1058</v>
      </c>
      <c r="C85" s="98"/>
      <c r="D85" s="98"/>
      <c r="E85" s="98"/>
      <c r="F85" s="98"/>
      <c r="G85" s="98"/>
      <c r="H85" s="98"/>
      <c r="I85" s="99"/>
      <c r="J85" s="100"/>
      <c r="K85" s="314">
        <v>0.05</v>
      </c>
      <c r="L85" s="859">
        <f>N78*K85</f>
        <v>4801.6054700391787</v>
      </c>
      <c r="M85" s="860"/>
      <c r="N85" s="57"/>
    </row>
    <row r="86" spans="1:14" ht="15" thickBot="1">
      <c r="B86" s="822" t="s">
        <v>1037</v>
      </c>
      <c r="C86" s="823"/>
      <c r="D86" s="823"/>
      <c r="E86" s="823"/>
      <c r="F86" s="823"/>
      <c r="G86" s="823"/>
      <c r="H86" s="823"/>
      <c r="I86" s="823"/>
      <c r="J86" s="823"/>
      <c r="K86" s="823"/>
      <c r="L86" s="823"/>
      <c r="M86" s="824"/>
      <c r="N86" s="58">
        <f>L83+L84+L85</f>
        <v>28809.632820235074</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124841.74222101863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269</v>
      </c>
      <c r="B37" s="871" t="str">
        <f>VLOOKUP(A37,EQUIPOS!A7:D154,3,FALSE)</f>
        <v>Motoniveladora  potencia 215 HP, ancho de cuchilla 4,27 m, peso 18 ton.</v>
      </c>
      <c r="C37" s="872"/>
      <c r="D37" s="872"/>
      <c r="E37" s="872"/>
      <c r="F37" s="872"/>
      <c r="G37" s="872"/>
      <c r="H37" s="873"/>
      <c r="I37" s="276"/>
      <c r="J37" s="277"/>
      <c r="K37" s="278">
        <f>VLOOKUP(A37,EQUIPOS!A7:D164,4,FALSE)</f>
        <v>191656.2906480699</v>
      </c>
      <c r="L37" s="279"/>
      <c r="M37" s="280">
        <v>45</v>
      </c>
      <c r="N37" s="281">
        <f>K37/M37</f>
        <v>4259.0286810682201</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9086.4949524133426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64449.963150393334</v>
      </c>
      <c r="N48" s="281">
        <f>K48*M48</f>
        <v>83784.95209551134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0</v>
      </c>
      <c r="N49" s="281">
        <f>K49*M49</f>
        <v>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83784.95209551134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95063.860439103577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19012.772087820715</v>
      </c>
      <c r="M83" s="858"/>
      <c r="N83" s="57"/>
    </row>
    <row r="84" spans="1:14">
      <c r="B84" s="95" t="s">
        <v>1057</v>
      </c>
      <c r="C84" s="96"/>
      <c r="D84" s="96"/>
      <c r="E84" s="96"/>
      <c r="F84" s="96"/>
      <c r="G84" s="96"/>
      <c r="H84" s="96"/>
      <c r="I84" s="93"/>
      <c r="J84" s="94"/>
      <c r="K84" s="313">
        <v>0.05</v>
      </c>
      <c r="L84" s="857">
        <f>N78*K84</f>
        <v>4753.1930219551787</v>
      </c>
      <c r="M84" s="858"/>
      <c r="N84" s="57"/>
    </row>
    <row r="85" spans="1:14" ht="15" thickBot="1">
      <c r="B85" s="97" t="s">
        <v>1058</v>
      </c>
      <c r="C85" s="98"/>
      <c r="D85" s="98"/>
      <c r="E85" s="98"/>
      <c r="F85" s="98"/>
      <c r="G85" s="98"/>
      <c r="H85" s="98"/>
      <c r="I85" s="99"/>
      <c r="J85" s="100"/>
      <c r="K85" s="314">
        <v>0.05</v>
      </c>
      <c r="L85" s="859">
        <f>N78*K85</f>
        <v>4753.1930219551787</v>
      </c>
      <c r="M85" s="860"/>
      <c r="N85" s="57"/>
    </row>
    <row r="86" spans="1:14" ht="15" thickBot="1">
      <c r="B86" s="822" t="s">
        <v>1037</v>
      </c>
      <c r="C86" s="823"/>
      <c r="D86" s="823"/>
      <c r="E86" s="823"/>
      <c r="F86" s="823"/>
      <c r="G86" s="823"/>
      <c r="H86" s="823"/>
      <c r="I86" s="823"/>
      <c r="J86" s="823"/>
      <c r="K86" s="823"/>
      <c r="L86" s="823"/>
      <c r="M86" s="824"/>
      <c r="N86" s="58">
        <f>L83+L84+L85</f>
        <v>28519.158131731074</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123583.01857083465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162</v>
      </c>
      <c r="B36" s="871" t="str">
        <f>VLOOKUP(A36,EQUIPOS!A6:D154,3,FALSE)</f>
        <v>Compactador manual (SALTARIN) Peso de operación (Kg.) 52, Fuerza de impacto por golpe (KN) 12.</v>
      </c>
      <c r="C36" s="872"/>
      <c r="D36" s="872"/>
      <c r="E36" s="872"/>
      <c r="F36" s="872"/>
      <c r="G36" s="872"/>
      <c r="H36" s="873"/>
      <c r="I36" s="276"/>
      <c r="J36" s="277"/>
      <c r="K36" s="278">
        <f>VLOOKUP(A36,EQUIPOS!A6:D163,4,FALSE)</f>
        <v>14875</v>
      </c>
      <c r="L36" s="279"/>
      <c r="M36" s="280">
        <v>2.5</v>
      </c>
      <c r="N36" s="281">
        <f>K36/M36</f>
        <v>5950</v>
      </c>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0.05</v>
      </c>
      <c r="N41" s="353">
        <f>N76*M41</f>
        <v>766.00807809150001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6716.0080780914996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67070.162157459999</v>
      </c>
      <c r="N48" s="281">
        <f>K48*M48</f>
        <v>87191.210804697999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0</v>
      </c>
      <c r="N49" s="281">
        <f>K49*M49</f>
        <v>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87191.210804697999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15320.161561829998</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110852.3804446195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22170.476088923901</v>
      </c>
      <c r="M83" s="858"/>
      <c r="N83" s="57"/>
    </row>
    <row r="84" spans="1:14">
      <c r="B84" s="95" t="s">
        <v>1057</v>
      </c>
      <c r="C84" s="96"/>
      <c r="D84" s="96"/>
      <c r="E84" s="96"/>
      <c r="F84" s="96"/>
      <c r="G84" s="96"/>
      <c r="H84" s="96"/>
      <c r="I84" s="93"/>
      <c r="J84" s="94"/>
      <c r="K84" s="313">
        <v>0.05</v>
      </c>
      <c r="L84" s="857">
        <f>N78*K84</f>
        <v>5542.6190222309751</v>
      </c>
      <c r="M84" s="858"/>
      <c r="N84" s="57"/>
    </row>
    <row r="85" spans="1:14" ht="15" thickBot="1">
      <c r="B85" s="97" t="s">
        <v>1058</v>
      </c>
      <c r="C85" s="98"/>
      <c r="D85" s="98"/>
      <c r="E85" s="98"/>
      <c r="F85" s="98"/>
      <c r="G85" s="98"/>
      <c r="H85" s="98"/>
      <c r="I85" s="99"/>
      <c r="J85" s="100"/>
      <c r="K85" s="314">
        <v>0.05</v>
      </c>
      <c r="L85" s="859">
        <f>N78*K85</f>
        <v>5542.6190222309751</v>
      </c>
      <c r="M85" s="860"/>
      <c r="N85" s="57"/>
    </row>
    <row r="86" spans="1:14" ht="15" thickBot="1">
      <c r="B86" s="822" t="s">
        <v>1037</v>
      </c>
      <c r="C86" s="823"/>
      <c r="D86" s="823"/>
      <c r="E86" s="823"/>
      <c r="F86" s="823"/>
      <c r="G86" s="823"/>
      <c r="H86" s="823"/>
      <c r="I86" s="823"/>
      <c r="J86" s="823"/>
      <c r="K86" s="823"/>
      <c r="L86" s="823"/>
      <c r="M86" s="824"/>
      <c r="N86" s="58">
        <f>L83+L84+L85</f>
        <v>33255.714133385853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144108.09457800534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162</v>
      </c>
      <c r="B36" s="871" t="str">
        <f>VLOOKUP(A36,EQUIPOS!A6:D154,3,FALSE)</f>
        <v>Compactador manual (SALTARIN) Peso de operación (Kg.) 52, Fuerza de impacto por golpe (KN) 12.</v>
      </c>
      <c r="C36" s="872"/>
      <c r="D36" s="872"/>
      <c r="E36" s="872"/>
      <c r="F36" s="872"/>
      <c r="G36" s="872"/>
      <c r="H36" s="873"/>
      <c r="I36" s="276"/>
      <c r="J36" s="277"/>
      <c r="K36" s="278">
        <f>VLOOKUP(A36,EQUIPOS!A6:D163,4,FALSE)</f>
        <v>14875</v>
      </c>
      <c r="L36" s="279"/>
      <c r="M36" s="280">
        <v>2.5</v>
      </c>
      <c r="N36" s="281">
        <f>K36/M36</f>
        <v>5950</v>
      </c>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0.05</v>
      </c>
      <c r="N41" s="353">
        <f>N76*M41</f>
        <v>766.00807809150001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6716.0080780914996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65194.770043993325</v>
      </c>
      <c r="N48" s="281">
        <f>K48*M48</f>
        <v>84753.201057191327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0</v>
      </c>
      <c r="N49" s="281">
        <f>K49*M49</f>
        <v>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84753.201057191327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911" t="s">
        <v>1037</v>
      </c>
      <c r="C76" s="865"/>
      <c r="D76" s="865"/>
      <c r="E76" s="865"/>
      <c r="F76" s="865"/>
      <c r="G76" s="865"/>
      <c r="H76" s="865"/>
      <c r="I76" s="865"/>
      <c r="J76" s="865"/>
      <c r="K76" s="865"/>
      <c r="L76" s="865"/>
      <c r="M76" s="866"/>
      <c r="N76" s="469">
        <f>SUM(N70:N75)</f>
        <v>15320.161561829998</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108414.37069711283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21682.874139422565</v>
      </c>
      <c r="M83" s="858"/>
      <c r="N83" s="57"/>
    </row>
    <row r="84" spans="1:14">
      <c r="B84" s="95" t="s">
        <v>1057</v>
      </c>
      <c r="C84" s="96"/>
      <c r="D84" s="96"/>
      <c r="E84" s="96"/>
      <c r="F84" s="96"/>
      <c r="G84" s="96"/>
      <c r="H84" s="96"/>
      <c r="I84" s="93"/>
      <c r="J84" s="94"/>
      <c r="K84" s="313">
        <v>0.05</v>
      </c>
      <c r="L84" s="857">
        <f>N78*K84</f>
        <v>5420.7185348556413</v>
      </c>
      <c r="M84" s="858"/>
      <c r="N84" s="57"/>
    </row>
    <row r="85" spans="1:14" ht="15" thickBot="1">
      <c r="B85" s="97" t="s">
        <v>1058</v>
      </c>
      <c r="C85" s="98"/>
      <c r="D85" s="98"/>
      <c r="E85" s="98"/>
      <c r="F85" s="98"/>
      <c r="G85" s="98"/>
      <c r="H85" s="98"/>
      <c r="I85" s="99"/>
      <c r="J85" s="100"/>
      <c r="K85" s="314">
        <v>0.05</v>
      </c>
      <c r="L85" s="859">
        <f>N78*K85</f>
        <v>5420.7185348556413</v>
      </c>
      <c r="M85" s="860"/>
      <c r="N85" s="57"/>
    </row>
    <row r="86" spans="1:14" ht="15" thickBot="1">
      <c r="B86" s="822" t="s">
        <v>1037</v>
      </c>
      <c r="C86" s="823"/>
      <c r="D86" s="823"/>
      <c r="E86" s="823"/>
      <c r="F86" s="823"/>
      <c r="G86" s="823"/>
      <c r="H86" s="823"/>
      <c r="I86" s="823"/>
      <c r="J86" s="823"/>
      <c r="K86" s="823"/>
      <c r="L86" s="823"/>
      <c r="M86" s="824"/>
      <c r="N86" s="58">
        <f>L83+L84+L85</f>
        <v>32524.311209133848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140938.68190624667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162</v>
      </c>
      <c r="B36" s="871" t="str">
        <f>VLOOKUP(A36,EQUIPOS!A6:D154,3,FALSE)</f>
        <v>Compactador manual (SALTARIN) Peso de operación (Kg.) 52, Fuerza de impacto por golpe (KN) 12.</v>
      </c>
      <c r="C36" s="872"/>
      <c r="D36" s="872"/>
      <c r="E36" s="872"/>
      <c r="F36" s="872"/>
      <c r="G36" s="872"/>
      <c r="H36" s="873"/>
      <c r="I36" s="276"/>
      <c r="J36" s="277"/>
      <c r="K36" s="278">
        <f>VLOOKUP(A36,EQUIPOS!A6:D163,4,FALSE)</f>
        <v>14875</v>
      </c>
      <c r="L36" s="279"/>
      <c r="M36" s="280">
        <v>2.5</v>
      </c>
      <c r="N36" s="281">
        <f>K36/M36</f>
        <v>5950</v>
      </c>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0.05</v>
      </c>
      <c r="N41" s="353">
        <f>N76*M41</f>
        <v>766.00807809150001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6716.0080780914996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64449.963150393334</v>
      </c>
      <c r="N48" s="281">
        <f>K48*M48</f>
        <v>83784.95209551134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0</v>
      </c>
      <c r="N49" s="281">
        <f>K49*M49</f>
        <v>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83784.95209551134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15320.161561829998</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107446.12173543284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21489.224347086569</v>
      </c>
      <c r="M83" s="858"/>
      <c r="N83" s="57"/>
    </row>
    <row r="84" spans="1:14">
      <c r="B84" s="95" t="s">
        <v>1057</v>
      </c>
      <c r="C84" s="96"/>
      <c r="D84" s="96"/>
      <c r="E84" s="96"/>
      <c r="F84" s="96"/>
      <c r="G84" s="96"/>
      <c r="H84" s="96"/>
      <c r="I84" s="93"/>
      <c r="J84" s="94"/>
      <c r="K84" s="313">
        <v>0.05</v>
      </c>
      <c r="L84" s="857">
        <f>N78*K84</f>
        <v>5372.3060867716422</v>
      </c>
      <c r="M84" s="858"/>
      <c r="N84" s="57"/>
    </row>
    <row r="85" spans="1:14" ht="15" thickBot="1">
      <c r="B85" s="97" t="s">
        <v>1058</v>
      </c>
      <c r="C85" s="98"/>
      <c r="D85" s="98"/>
      <c r="E85" s="98"/>
      <c r="F85" s="98"/>
      <c r="G85" s="98"/>
      <c r="H85" s="98"/>
      <c r="I85" s="99"/>
      <c r="J85" s="100"/>
      <c r="K85" s="314">
        <v>0.05</v>
      </c>
      <c r="L85" s="859">
        <f>N78*K85</f>
        <v>5372.3060867716422</v>
      </c>
      <c r="M85" s="860"/>
      <c r="N85" s="57"/>
    </row>
    <row r="86" spans="1:14" ht="15" thickBot="1">
      <c r="B86" s="822" t="s">
        <v>1037</v>
      </c>
      <c r="C86" s="823"/>
      <c r="D86" s="823"/>
      <c r="E86" s="823"/>
      <c r="F86" s="823"/>
      <c r="G86" s="823"/>
      <c r="H86" s="823"/>
      <c r="I86" s="823"/>
      <c r="J86" s="823"/>
      <c r="K86" s="823"/>
      <c r="L86" s="823"/>
      <c r="M86" s="824"/>
      <c r="N86" s="58">
        <f>L83+L84+L85</f>
        <v>32233.836520629851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139679.9582560627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30</v>
      </c>
      <c r="N36" s="281">
        <f>K36/M36</f>
        <v>3816.3556666666668</v>
      </c>
    </row>
    <row r="37" spans="1:14">
      <c r="A37" s="119" t="s">
        <v>271</v>
      </c>
      <c r="B37" s="871" t="str">
        <f>VLOOKUP(A37,EQUIPOS!A7:D154,3,FALSE)</f>
        <v>Motoniveladora, potencia 140 HP, ancho de cuchilla 3,66 m, peso 11 ton.</v>
      </c>
      <c r="C37" s="872"/>
      <c r="D37" s="872"/>
      <c r="E37" s="872"/>
      <c r="F37" s="872"/>
      <c r="G37" s="872"/>
      <c r="H37" s="873"/>
      <c r="I37" s="276"/>
      <c r="J37" s="277"/>
      <c r="K37" s="278">
        <f>VLOOKUP(A37,EQUIPOS!A7:D164,4,FALSE)</f>
        <v>172550</v>
      </c>
      <c r="L37" s="279"/>
      <c r="M37" s="280">
        <v>30</v>
      </c>
      <c r="N37" s="281">
        <f>K37/M37</f>
        <v>5751.666666666667</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30</v>
      </c>
      <c r="N38" s="281">
        <f>K38/M38</f>
        <v>4561.666666666667</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8.5112008676833337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14138.200200867686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67070.162157459999</v>
      </c>
      <c r="N48" s="281">
        <f>K48*M48</f>
        <v>83837.702696824999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83837.702696824999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9">
        <f>VLOOKUP(A59,TRANSPORTE!A5:D123,4,FALSE)</f>
        <v>1250</v>
      </c>
      <c r="M59" s="910"/>
      <c r="N59" s="296">
        <f>K59*L59</f>
        <v>1562.5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1562.5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851.12008676833329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100389.52298446103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20077.904596892207</v>
      </c>
      <c r="M83" s="858"/>
      <c r="N83" s="57"/>
    </row>
    <row r="84" spans="1:14">
      <c r="B84" s="95" t="s">
        <v>1057</v>
      </c>
      <c r="C84" s="96"/>
      <c r="D84" s="96"/>
      <c r="E84" s="96"/>
      <c r="F84" s="96"/>
      <c r="G84" s="96"/>
      <c r="H84" s="96"/>
      <c r="I84" s="93"/>
      <c r="J84" s="94"/>
      <c r="K84" s="313">
        <v>0.05</v>
      </c>
      <c r="L84" s="857">
        <f>N78*K84</f>
        <v>5019.4761492230518</v>
      </c>
      <c r="M84" s="858"/>
      <c r="N84" s="57"/>
    </row>
    <row r="85" spans="1:14" ht="15" thickBot="1">
      <c r="B85" s="97" t="s">
        <v>1058</v>
      </c>
      <c r="C85" s="98"/>
      <c r="D85" s="98"/>
      <c r="E85" s="98"/>
      <c r="F85" s="98"/>
      <c r="G85" s="98"/>
      <c r="H85" s="98"/>
      <c r="I85" s="99"/>
      <c r="J85" s="100"/>
      <c r="K85" s="314">
        <v>0.05</v>
      </c>
      <c r="L85" s="859">
        <f>N78*K85</f>
        <v>5019.4761492230518</v>
      </c>
      <c r="M85" s="860"/>
      <c r="N85" s="57"/>
    </row>
    <row r="86" spans="1:14" ht="15" thickBot="1">
      <c r="B86" s="822" t="s">
        <v>1037</v>
      </c>
      <c r="C86" s="823"/>
      <c r="D86" s="823"/>
      <c r="E86" s="823"/>
      <c r="F86" s="823"/>
      <c r="G86" s="823"/>
      <c r="H86" s="823"/>
      <c r="I86" s="823"/>
      <c r="J86" s="823"/>
      <c r="K86" s="823"/>
      <c r="L86" s="823"/>
      <c r="M86" s="824"/>
      <c r="N86" s="58">
        <f>L83+L84+L85</f>
        <v>30116.856895338315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130506.37987979935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30</v>
      </c>
      <c r="N36" s="281">
        <f>K36/M36</f>
        <v>3816.3556666666668</v>
      </c>
    </row>
    <row r="37" spans="1:14">
      <c r="A37" s="119" t="s">
        <v>271</v>
      </c>
      <c r="B37" s="871" t="str">
        <f>VLOOKUP(A37,EQUIPOS!A7:D154,3,FALSE)</f>
        <v>Motoniveladora, potencia 140 HP, ancho de cuchilla 3,66 m, peso 11 ton.</v>
      </c>
      <c r="C37" s="872"/>
      <c r="D37" s="872"/>
      <c r="E37" s="872"/>
      <c r="F37" s="872"/>
      <c r="G37" s="872"/>
      <c r="H37" s="873"/>
      <c r="I37" s="276"/>
      <c r="J37" s="277"/>
      <c r="K37" s="278">
        <f>VLOOKUP(A37,EQUIPOS!A7:D164,4,FALSE)</f>
        <v>172550</v>
      </c>
      <c r="L37" s="279"/>
      <c r="M37" s="280">
        <v>30</v>
      </c>
      <c r="N37" s="281">
        <f>K37/M37</f>
        <v>5751.666666666667</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30</v>
      </c>
      <c r="N38" s="281">
        <f>K38/M38</f>
        <v>4561.666666666667</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8.5112008676833337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14138.200200867686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64449.963150393334</v>
      </c>
      <c r="N48" s="281">
        <f>K48*M48</f>
        <v>80562.453937991668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80562.453937991668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9">
        <f>VLOOKUP(A59,TRANSPORTE!A5:D123,4,FALSE)</f>
        <v>1250</v>
      </c>
      <c r="M59" s="910"/>
      <c r="N59" s="296">
        <f>K59*L59</f>
        <v>1562.5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1562.5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851.12008676833329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97114.274225627698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19422.854845125541</v>
      </c>
      <c r="M83" s="858"/>
      <c r="N83" s="57"/>
    </row>
    <row r="84" spans="1:14">
      <c r="B84" s="95" t="s">
        <v>1057</v>
      </c>
      <c r="C84" s="96"/>
      <c r="D84" s="96"/>
      <c r="E84" s="96"/>
      <c r="F84" s="96"/>
      <c r="G84" s="96"/>
      <c r="H84" s="96"/>
      <c r="I84" s="93"/>
      <c r="J84" s="94"/>
      <c r="K84" s="313">
        <v>0.05</v>
      </c>
      <c r="L84" s="857">
        <f>N78*K84</f>
        <v>4855.7137112813853</v>
      </c>
      <c r="M84" s="858"/>
      <c r="N84" s="57"/>
    </row>
    <row r="85" spans="1:14" ht="15" thickBot="1">
      <c r="B85" s="97" t="s">
        <v>1058</v>
      </c>
      <c r="C85" s="98"/>
      <c r="D85" s="98"/>
      <c r="E85" s="98"/>
      <c r="F85" s="98"/>
      <c r="G85" s="98"/>
      <c r="H85" s="98"/>
      <c r="I85" s="99"/>
      <c r="J85" s="100"/>
      <c r="K85" s="314">
        <v>0.05</v>
      </c>
      <c r="L85" s="859">
        <f>N78*K85</f>
        <v>4855.7137112813853</v>
      </c>
      <c r="M85" s="860"/>
      <c r="N85" s="57"/>
    </row>
    <row r="86" spans="1:14" ht="15" thickBot="1">
      <c r="B86" s="822" t="s">
        <v>1037</v>
      </c>
      <c r="C86" s="823"/>
      <c r="D86" s="823"/>
      <c r="E86" s="823"/>
      <c r="F86" s="823"/>
      <c r="G86" s="823"/>
      <c r="H86" s="823"/>
      <c r="I86" s="823"/>
      <c r="J86" s="823"/>
      <c r="K86" s="823"/>
      <c r="L86" s="823"/>
      <c r="M86" s="824"/>
      <c r="N86" s="58">
        <f>L83+L84+L85</f>
        <v>29134.282267688315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126248.55649331602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30</v>
      </c>
      <c r="N36" s="281">
        <f>K36/M36</f>
        <v>3816.3556666666668</v>
      </c>
    </row>
    <row r="37" spans="1:14">
      <c r="A37" s="119" t="s">
        <v>271</v>
      </c>
      <c r="B37" s="871" t="str">
        <f>VLOOKUP(A37,EQUIPOS!A7:D154,3,FALSE)</f>
        <v>Motoniveladora, potencia 140 HP, ancho de cuchilla 3,66 m, peso 11 ton.</v>
      </c>
      <c r="C37" s="872"/>
      <c r="D37" s="872"/>
      <c r="E37" s="872"/>
      <c r="F37" s="872"/>
      <c r="G37" s="872"/>
      <c r="H37" s="873"/>
      <c r="I37" s="276"/>
      <c r="J37" s="277"/>
      <c r="K37" s="278">
        <f>VLOOKUP(A37,EQUIPOS!A7:D164,4,FALSE)</f>
        <v>172550</v>
      </c>
      <c r="L37" s="279"/>
      <c r="M37" s="280">
        <v>30</v>
      </c>
      <c r="N37" s="281">
        <f>K37/M37</f>
        <v>5751.666666666667</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30</v>
      </c>
      <c r="N38" s="281">
        <f>K38/M38</f>
        <v>4561.666666666667</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8.5112008676833337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14138.200200867686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64449.963150393334</v>
      </c>
      <c r="N48" s="281">
        <f>K48*M48</f>
        <v>80562.453937991668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80562.453937991668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9">
        <f>VLOOKUP(A59,TRANSPORTE!A5:D123,4,FALSE)</f>
        <v>1250</v>
      </c>
      <c r="M59" s="910"/>
      <c r="N59" s="296">
        <f>K59*L59</f>
        <v>1562.5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1562.5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851.12008676833329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97114.274225627698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19422.854845125541</v>
      </c>
      <c r="M83" s="858"/>
      <c r="N83" s="57"/>
    </row>
    <row r="84" spans="1:14">
      <c r="B84" s="95" t="s">
        <v>1057</v>
      </c>
      <c r="C84" s="96"/>
      <c r="D84" s="96"/>
      <c r="E84" s="96"/>
      <c r="F84" s="96"/>
      <c r="G84" s="96"/>
      <c r="H84" s="96"/>
      <c r="I84" s="93"/>
      <c r="J84" s="94"/>
      <c r="K84" s="313">
        <v>0.05</v>
      </c>
      <c r="L84" s="857">
        <f>N78*K84</f>
        <v>4855.7137112813853</v>
      </c>
      <c r="M84" s="858"/>
      <c r="N84" s="57"/>
    </row>
    <row r="85" spans="1:14" ht="15" thickBot="1">
      <c r="B85" s="97" t="s">
        <v>1058</v>
      </c>
      <c r="C85" s="98"/>
      <c r="D85" s="98"/>
      <c r="E85" s="98"/>
      <c r="F85" s="98"/>
      <c r="G85" s="98"/>
      <c r="H85" s="98"/>
      <c r="I85" s="99"/>
      <c r="J85" s="100"/>
      <c r="K85" s="314">
        <v>0.05</v>
      </c>
      <c r="L85" s="859">
        <f>N78*K85</f>
        <v>4855.7137112813853</v>
      </c>
      <c r="M85" s="860"/>
      <c r="N85" s="57"/>
    </row>
    <row r="86" spans="1:14" ht="15" thickBot="1">
      <c r="B86" s="822" t="s">
        <v>1037</v>
      </c>
      <c r="C86" s="823"/>
      <c r="D86" s="823"/>
      <c r="E86" s="823"/>
      <c r="F86" s="823"/>
      <c r="G86" s="823"/>
      <c r="H86" s="823"/>
      <c r="I86" s="823"/>
      <c r="J86" s="823"/>
      <c r="K86" s="823"/>
      <c r="L86" s="823"/>
      <c r="M86" s="824"/>
      <c r="N86" s="58">
        <f>L83+L84+L85</f>
        <v>29134.282267688315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126248.55649331602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271</v>
      </c>
      <c r="B37" s="871" t="str">
        <f>VLOOKUP(A37,EQUIPOS!A7:D154,3,FALSE)</f>
        <v>Motoniveladora, potencia 140 HP, ancho de cuchilla 3,66 m, peso 11 ton.</v>
      </c>
      <c r="C37" s="872"/>
      <c r="D37" s="872"/>
      <c r="E37" s="872"/>
      <c r="F37" s="872"/>
      <c r="G37" s="872"/>
      <c r="H37" s="873"/>
      <c r="I37" s="276"/>
      <c r="J37" s="277"/>
      <c r="K37" s="278">
        <f>VLOOKUP(A37,EQUIPOS!A7:D164,4,FALSE)</f>
        <v>172550</v>
      </c>
      <c r="L37" s="279"/>
      <c r="M37" s="280">
        <v>45</v>
      </c>
      <c r="N37" s="281">
        <f>K37/M37</f>
        <v>3834.4444444444443</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8661.9107157895669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67070.162157459999</v>
      </c>
      <c r="N48" s="281">
        <f>K48*M48</f>
        <v>87191.210804697999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420</v>
      </c>
      <c r="N49" s="281">
        <f>K49*M49</f>
        <v>37800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124991.210804698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135845.53491166644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27169.106982333291</v>
      </c>
      <c r="M83" s="858"/>
      <c r="N83" s="57"/>
    </row>
    <row r="84" spans="1:14">
      <c r="B84" s="95" t="s">
        <v>1057</v>
      </c>
      <c r="C84" s="96"/>
      <c r="D84" s="96"/>
      <c r="E84" s="96"/>
      <c r="F84" s="96"/>
      <c r="G84" s="96"/>
      <c r="H84" s="96"/>
      <c r="I84" s="93"/>
      <c r="J84" s="94"/>
      <c r="K84" s="313">
        <v>0.05</v>
      </c>
      <c r="L84" s="857">
        <f>N78*K84</f>
        <v>6792.2767455833227</v>
      </c>
      <c r="M84" s="858"/>
      <c r="N84" s="57"/>
    </row>
    <row r="85" spans="1:14" ht="15" thickBot="1">
      <c r="B85" s="97" t="s">
        <v>1058</v>
      </c>
      <c r="C85" s="98"/>
      <c r="D85" s="98"/>
      <c r="E85" s="98"/>
      <c r="F85" s="98"/>
      <c r="G85" s="98"/>
      <c r="H85" s="98"/>
      <c r="I85" s="99"/>
      <c r="J85" s="100"/>
      <c r="K85" s="314">
        <v>0.05</v>
      </c>
      <c r="L85" s="859">
        <f>N78*K85</f>
        <v>6792.2767455833227</v>
      </c>
      <c r="M85" s="860"/>
      <c r="N85" s="57"/>
    </row>
    <row r="86" spans="1:14" ht="15" thickBot="1">
      <c r="B86" s="822" t="s">
        <v>1037</v>
      </c>
      <c r="C86" s="823"/>
      <c r="D86" s="823"/>
      <c r="E86" s="823"/>
      <c r="F86" s="823"/>
      <c r="G86" s="823"/>
      <c r="H86" s="823"/>
      <c r="I86" s="823"/>
      <c r="J86" s="823"/>
      <c r="K86" s="823"/>
      <c r="L86" s="823"/>
      <c r="M86" s="824"/>
      <c r="N86" s="58">
        <f>L83+L84+L85</f>
        <v>40753.660473499935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176599.19538516639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271</v>
      </c>
      <c r="B37" s="871" t="str">
        <f>VLOOKUP(A37,EQUIPOS!A7:D154,3,FALSE)</f>
        <v>Motoniveladora, potencia 140 HP, ancho de cuchilla 3,66 m, peso 11 ton.</v>
      </c>
      <c r="C37" s="872"/>
      <c r="D37" s="872"/>
      <c r="E37" s="872"/>
      <c r="F37" s="872"/>
      <c r="G37" s="872"/>
      <c r="H37" s="873"/>
      <c r="I37" s="276"/>
      <c r="J37" s="277"/>
      <c r="K37" s="278">
        <f>VLOOKUP(A37,EQUIPOS!A7:D164,4,FALSE)</f>
        <v>172550</v>
      </c>
      <c r="L37" s="279"/>
      <c r="M37" s="280">
        <v>45</v>
      </c>
      <c r="N37" s="281">
        <f>K37/M37</f>
        <v>3834.4444444444443</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8661.9107157895669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65194.770043993325</v>
      </c>
      <c r="N48" s="281">
        <f>K48*M48</f>
        <v>84753.201057191327</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420</v>
      </c>
      <c r="N49" s="281">
        <f>K49*M49</f>
        <v>37800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122553.20105719133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133407.52516415977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26681.505032831956</v>
      </c>
      <c r="M83" s="858"/>
      <c r="N83" s="57"/>
    </row>
    <row r="84" spans="1:14">
      <c r="B84" s="95" t="s">
        <v>1057</v>
      </c>
      <c r="C84" s="96"/>
      <c r="D84" s="96"/>
      <c r="E84" s="96"/>
      <c r="F84" s="96"/>
      <c r="G84" s="96"/>
      <c r="H84" s="96"/>
      <c r="I84" s="93"/>
      <c r="J84" s="94"/>
      <c r="K84" s="313">
        <v>0.05</v>
      </c>
      <c r="L84" s="857">
        <f>N78*K84</f>
        <v>6670.3762582079889</v>
      </c>
      <c r="M84" s="858"/>
      <c r="N84" s="57"/>
    </row>
    <row r="85" spans="1:14" ht="15" thickBot="1">
      <c r="B85" s="97" t="s">
        <v>1058</v>
      </c>
      <c r="C85" s="98"/>
      <c r="D85" s="98"/>
      <c r="E85" s="98"/>
      <c r="F85" s="98"/>
      <c r="G85" s="98"/>
      <c r="H85" s="98"/>
      <c r="I85" s="99"/>
      <c r="J85" s="100"/>
      <c r="K85" s="314">
        <v>0.05</v>
      </c>
      <c r="L85" s="859">
        <f>N78*K85</f>
        <v>6670.3762582079889</v>
      </c>
      <c r="M85" s="860"/>
      <c r="N85" s="57"/>
    </row>
    <row r="86" spans="1:14" ht="15" thickBot="1">
      <c r="B86" s="822" t="s">
        <v>1037</v>
      </c>
      <c r="C86" s="823"/>
      <c r="D86" s="823"/>
      <c r="E86" s="823"/>
      <c r="F86" s="823"/>
      <c r="G86" s="823"/>
      <c r="H86" s="823"/>
      <c r="I86" s="823"/>
      <c r="J86" s="823"/>
      <c r="K86" s="823"/>
      <c r="L86" s="823"/>
      <c r="M86" s="824"/>
      <c r="N86" s="58">
        <f>L83+L84+L85</f>
        <v>40022.25754924793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173429.78271340771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271</v>
      </c>
      <c r="B37" s="871" t="str">
        <f>VLOOKUP(A37,EQUIPOS!A7:D154,3,FALSE)</f>
        <v>Motoniveladora, potencia 140 HP, ancho de cuchilla 3,66 m, peso 11 ton.</v>
      </c>
      <c r="C37" s="872"/>
      <c r="D37" s="872"/>
      <c r="E37" s="872"/>
      <c r="F37" s="872"/>
      <c r="G37" s="872"/>
      <c r="H37" s="873"/>
      <c r="I37" s="276"/>
      <c r="J37" s="277"/>
      <c r="K37" s="278">
        <f>VLOOKUP(A37,EQUIPOS!A7:D164,4,FALSE)</f>
        <v>172550</v>
      </c>
      <c r="L37" s="279"/>
      <c r="M37" s="280">
        <v>45</v>
      </c>
      <c r="N37" s="281">
        <f>K37/M37</f>
        <v>3834.4444444444443</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8661.9107157895669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67070.162157459999</v>
      </c>
      <c r="N48" s="281">
        <f>K48*M48</f>
        <v>87191.210804697999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420</v>
      </c>
      <c r="N49" s="281">
        <f>K49*M49</f>
        <v>37800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124991.210804698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135845.53491166644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27169.106982333291</v>
      </c>
      <c r="M83" s="858"/>
      <c r="N83" s="57"/>
    </row>
    <row r="84" spans="1:14">
      <c r="B84" s="95" t="s">
        <v>1057</v>
      </c>
      <c r="C84" s="96"/>
      <c r="D84" s="96"/>
      <c r="E84" s="96"/>
      <c r="F84" s="96"/>
      <c r="G84" s="96"/>
      <c r="H84" s="96"/>
      <c r="I84" s="93"/>
      <c r="J84" s="94"/>
      <c r="K84" s="313">
        <v>0.05</v>
      </c>
      <c r="L84" s="857">
        <f>N78*K84</f>
        <v>6792.2767455833227</v>
      </c>
      <c r="M84" s="858"/>
      <c r="N84" s="57"/>
    </row>
    <row r="85" spans="1:14" ht="15" thickBot="1">
      <c r="B85" s="97" t="s">
        <v>1058</v>
      </c>
      <c r="C85" s="98"/>
      <c r="D85" s="98"/>
      <c r="E85" s="98"/>
      <c r="F85" s="98"/>
      <c r="G85" s="98"/>
      <c r="H85" s="98"/>
      <c r="I85" s="99"/>
      <c r="J85" s="100"/>
      <c r="K85" s="314">
        <v>0.05</v>
      </c>
      <c r="L85" s="859">
        <f>N78*K85</f>
        <v>6792.2767455833227</v>
      </c>
      <c r="M85" s="860"/>
      <c r="N85" s="57"/>
    </row>
    <row r="86" spans="1:14" ht="15" thickBot="1">
      <c r="B86" s="822" t="s">
        <v>1037</v>
      </c>
      <c r="C86" s="823"/>
      <c r="D86" s="823"/>
      <c r="E86" s="823"/>
      <c r="F86" s="823"/>
      <c r="G86" s="823"/>
      <c r="H86" s="823"/>
      <c r="I86" s="823"/>
      <c r="J86" s="823"/>
      <c r="K86" s="823"/>
      <c r="L86" s="823"/>
      <c r="M86" s="824"/>
      <c r="N86" s="58">
        <f>L83+L84+L85</f>
        <v>40753.660473499935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176599.19538516639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271</v>
      </c>
      <c r="B37" s="871" t="str">
        <f>VLOOKUP(A37,EQUIPOS!A7:D154,3,FALSE)</f>
        <v>Motoniveladora, potencia 140 HP, ancho de cuchilla 3,66 m, peso 11 ton.</v>
      </c>
      <c r="C37" s="872"/>
      <c r="D37" s="872"/>
      <c r="E37" s="872"/>
      <c r="F37" s="872"/>
      <c r="G37" s="872"/>
      <c r="H37" s="873"/>
      <c r="I37" s="276"/>
      <c r="J37" s="277"/>
      <c r="K37" s="278">
        <f>VLOOKUP(A37,EQUIPOS!A7:D164,4,FALSE)</f>
        <v>172550</v>
      </c>
      <c r="L37" s="279"/>
      <c r="M37" s="280">
        <v>45</v>
      </c>
      <c r="N37" s="281">
        <f>K37/M37</f>
        <v>3834.4444444444443</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8661.9107157895669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65194.770043993325</v>
      </c>
      <c r="N48" s="281">
        <f>K48*M48</f>
        <v>84753.201057191327</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420</v>
      </c>
      <c r="N49" s="281">
        <f>K49*M49</f>
        <v>37800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122553.20105719133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133407.52516415977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26681.505032831956</v>
      </c>
      <c r="M83" s="858"/>
      <c r="N83" s="57"/>
    </row>
    <row r="84" spans="1:14">
      <c r="B84" s="95" t="s">
        <v>1057</v>
      </c>
      <c r="C84" s="96"/>
      <c r="D84" s="96"/>
      <c r="E84" s="96"/>
      <c r="F84" s="96"/>
      <c r="G84" s="96"/>
      <c r="H84" s="96"/>
      <c r="I84" s="93"/>
      <c r="J84" s="94"/>
      <c r="K84" s="313">
        <v>0.05</v>
      </c>
      <c r="L84" s="857">
        <f>N78*K84</f>
        <v>6670.3762582079889</v>
      </c>
      <c r="M84" s="858"/>
      <c r="N84" s="57"/>
    </row>
    <row r="85" spans="1:14" ht="15" thickBot="1">
      <c r="B85" s="97" t="s">
        <v>1058</v>
      </c>
      <c r="C85" s="98"/>
      <c r="D85" s="98"/>
      <c r="E85" s="98"/>
      <c r="F85" s="98"/>
      <c r="G85" s="98"/>
      <c r="H85" s="98"/>
      <c r="I85" s="99"/>
      <c r="J85" s="100"/>
      <c r="K85" s="314">
        <v>0.05</v>
      </c>
      <c r="L85" s="859">
        <f>N78*K85</f>
        <v>6670.3762582079889</v>
      </c>
      <c r="M85" s="860"/>
      <c r="N85" s="57"/>
    </row>
    <row r="86" spans="1:14" ht="15" thickBot="1">
      <c r="B86" s="822" t="s">
        <v>1037</v>
      </c>
      <c r="C86" s="823"/>
      <c r="D86" s="823"/>
      <c r="E86" s="823"/>
      <c r="F86" s="823"/>
      <c r="G86" s="823"/>
      <c r="H86" s="823"/>
      <c r="I86" s="823"/>
      <c r="J86" s="823"/>
      <c r="K86" s="823"/>
      <c r="L86" s="823"/>
      <c r="M86" s="824"/>
      <c r="N86" s="58">
        <f>L83+L84+L85</f>
        <v>40022.25754924793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173429.78271340771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271</v>
      </c>
      <c r="B37" s="871" t="str">
        <f>VLOOKUP(A37,EQUIPOS!A7:D154,3,FALSE)</f>
        <v>Motoniveladora, potencia 140 HP, ancho de cuchilla 3,66 m, peso 11 ton.</v>
      </c>
      <c r="C37" s="872"/>
      <c r="D37" s="872"/>
      <c r="E37" s="872"/>
      <c r="F37" s="872"/>
      <c r="G37" s="872"/>
      <c r="H37" s="873"/>
      <c r="I37" s="276"/>
      <c r="J37" s="277"/>
      <c r="K37" s="278">
        <f>VLOOKUP(A37,EQUIPOS!A7:D164,4,FALSE)</f>
        <v>172550</v>
      </c>
      <c r="L37" s="279"/>
      <c r="M37" s="280">
        <v>45</v>
      </c>
      <c r="N37" s="281">
        <f>K37/M37</f>
        <v>3834.4444444444443</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8661.9107157895669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67070.162157459999</v>
      </c>
      <c r="N48" s="281">
        <f>K48*M48</f>
        <v>87191.210804697999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87191.210804697999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98045.534911666458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19609.106982333291</v>
      </c>
      <c r="M83" s="858"/>
      <c r="N83" s="57"/>
    </row>
    <row r="84" spans="1:14">
      <c r="B84" s="95" t="s">
        <v>1057</v>
      </c>
      <c r="C84" s="96"/>
      <c r="D84" s="96"/>
      <c r="E84" s="96"/>
      <c r="F84" s="96"/>
      <c r="G84" s="96"/>
      <c r="H84" s="96"/>
      <c r="I84" s="93"/>
      <c r="J84" s="94"/>
      <c r="K84" s="313">
        <v>0.05</v>
      </c>
      <c r="L84" s="857">
        <f>N78*K84</f>
        <v>4902.2767455833227</v>
      </c>
      <c r="M84" s="858"/>
      <c r="N84" s="57"/>
    </row>
    <row r="85" spans="1:14" ht="15" thickBot="1">
      <c r="B85" s="97" t="s">
        <v>1058</v>
      </c>
      <c r="C85" s="98"/>
      <c r="D85" s="98"/>
      <c r="E85" s="98"/>
      <c r="F85" s="98"/>
      <c r="G85" s="98"/>
      <c r="H85" s="98"/>
      <c r="I85" s="99"/>
      <c r="J85" s="100"/>
      <c r="K85" s="314">
        <v>0.05</v>
      </c>
      <c r="L85" s="859">
        <f>N78*K85</f>
        <v>4902.2767455833227</v>
      </c>
      <c r="M85" s="860"/>
      <c r="N85" s="57"/>
    </row>
    <row r="86" spans="1:14" ht="15" thickBot="1">
      <c r="B86" s="822" t="s">
        <v>1037</v>
      </c>
      <c r="C86" s="823"/>
      <c r="D86" s="823"/>
      <c r="E86" s="823"/>
      <c r="F86" s="823"/>
      <c r="G86" s="823"/>
      <c r="H86" s="823"/>
      <c r="I86" s="823"/>
      <c r="J86" s="823"/>
      <c r="K86" s="823"/>
      <c r="L86" s="823"/>
      <c r="M86" s="824"/>
      <c r="N86" s="58">
        <f>L83+L84+L85</f>
        <v>29413.660473499938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127459.1953851664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271</v>
      </c>
      <c r="B37" s="871" t="str">
        <f>VLOOKUP(A37,EQUIPOS!A7:D154,3,FALSE)</f>
        <v>Motoniveladora, potencia 140 HP, ancho de cuchilla 3,66 m, peso 11 ton.</v>
      </c>
      <c r="C37" s="872"/>
      <c r="D37" s="872"/>
      <c r="E37" s="872"/>
      <c r="F37" s="872"/>
      <c r="G37" s="872"/>
      <c r="H37" s="873"/>
      <c r="I37" s="276"/>
      <c r="J37" s="277"/>
      <c r="K37" s="278">
        <f>VLOOKUP(A37,EQUIPOS!A7:D164,4,FALSE)</f>
        <v>172550</v>
      </c>
      <c r="L37" s="279"/>
      <c r="M37" s="280">
        <v>45</v>
      </c>
      <c r="N37" s="281">
        <f>K37/M37</f>
        <v>3834.4444444444443</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8661.9107157895669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65194.770043993325</v>
      </c>
      <c r="N48" s="281">
        <f>K48*M48</f>
        <v>84753.201057191327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84753.201057191327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95607.525164159786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19121.505032831959</v>
      </c>
      <c r="M83" s="858"/>
      <c r="N83" s="57"/>
    </row>
    <row r="84" spans="1:14">
      <c r="B84" s="95" t="s">
        <v>1057</v>
      </c>
      <c r="C84" s="96"/>
      <c r="D84" s="96"/>
      <c r="E84" s="96"/>
      <c r="F84" s="96"/>
      <c r="G84" s="96"/>
      <c r="H84" s="96"/>
      <c r="I84" s="93"/>
      <c r="J84" s="94"/>
      <c r="K84" s="313">
        <v>0.05</v>
      </c>
      <c r="L84" s="857">
        <f>N78*K84</f>
        <v>4780.3762582079898</v>
      </c>
      <c r="M84" s="858"/>
      <c r="N84" s="57"/>
    </row>
    <row r="85" spans="1:14" ht="15" thickBot="1">
      <c r="B85" s="97" t="s">
        <v>1058</v>
      </c>
      <c r="C85" s="98"/>
      <c r="D85" s="98"/>
      <c r="E85" s="98"/>
      <c r="F85" s="98"/>
      <c r="G85" s="98"/>
      <c r="H85" s="98"/>
      <c r="I85" s="99"/>
      <c r="J85" s="100"/>
      <c r="K85" s="314">
        <v>0.05</v>
      </c>
      <c r="L85" s="859">
        <f>N78*K85</f>
        <v>4780.3762582079898</v>
      </c>
      <c r="M85" s="860"/>
      <c r="N85" s="57"/>
    </row>
    <row r="86" spans="1:14" ht="15" thickBot="1">
      <c r="B86" s="822" t="s">
        <v>1037</v>
      </c>
      <c r="C86" s="823"/>
      <c r="D86" s="823"/>
      <c r="E86" s="823"/>
      <c r="F86" s="823"/>
      <c r="G86" s="823"/>
      <c r="H86" s="823"/>
      <c r="I86" s="823"/>
      <c r="J86" s="823"/>
      <c r="K86" s="823"/>
      <c r="L86" s="823"/>
      <c r="M86" s="824"/>
      <c r="N86" s="58">
        <f>L83+L84+L85</f>
        <v>28682.257549247941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124289.78271340772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271</v>
      </c>
      <c r="B37" s="871" t="str">
        <f>VLOOKUP(A37,EQUIPOS!A7:D154,3,FALSE)</f>
        <v>Motoniveladora, potencia 140 HP, ancho de cuchilla 3,66 m, peso 11 ton.</v>
      </c>
      <c r="C37" s="872"/>
      <c r="D37" s="872"/>
      <c r="E37" s="872"/>
      <c r="F37" s="872"/>
      <c r="G37" s="872"/>
      <c r="H37" s="873"/>
      <c r="I37" s="276"/>
      <c r="J37" s="277"/>
      <c r="K37" s="278">
        <f>VLOOKUP(A37,EQUIPOS!A7:D164,4,FALSE)</f>
        <v>172550</v>
      </c>
      <c r="L37" s="279"/>
      <c r="M37" s="280">
        <v>45</v>
      </c>
      <c r="N37" s="281">
        <f>K37/M37</f>
        <v>3834.4444444444443</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8661.9107157895669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67070.162157459999</v>
      </c>
      <c r="N48" s="281">
        <f>K48*M48</f>
        <v>87191.210804697999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87191.210804697999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98045.534911666458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19609.106982333291</v>
      </c>
      <c r="M83" s="858"/>
      <c r="N83" s="57"/>
    </row>
    <row r="84" spans="1:14">
      <c r="B84" s="95" t="s">
        <v>1057</v>
      </c>
      <c r="C84" s="96"/>
      <c r="D84" s="96"/>
      <c r="E84" s="96"/>
      <c r="F84" s="96"/>
      <c r="G84" s="96"/>
      <c r="H84" s="96"/>
      <c r="I84" s="93"/>
      <c r="J84" s="94"/>
      <c r="K84" s="313">
        <v>0.05</v>
      </c>
      <c r="L84" s="857">
        <f>N78*K84</f>
        <v>4902.2767455833227</v>
      </c>
      <c r="M84" s="858"/>
      <c r="N84" s="57"/>
    </row>
    <row r="85" spans="1:14" ht="15" thickBot="1">
      <c r="B85" s="97" t="s">
        <v>1058</v>
      </c>
      <c r="C85" s="98"/>
      <c r="D85" s="98"/>
      <c r="E85" s="98"/>
      <c r="F85" s="98"/>
      <c r="G85" s="98"/>
      <c r="H85" s="98"/>
      <c r="I85" s="99"/>
      <c r="J85" s="100"/>
      <c r="K85" s="314">
        <v>0.05</v>
      </c>
      <c r="L85" s="859">
        <f>N78*K85</f>
        <v>4902.2767455833227</v>
      </c>
      <c r="M85" s="860"/>
      <c r="N85" s="57"/>
    </row>
    <row r="86" spans="1:14" ht="15" thickBot="1">
      <c r="B86" s="822" t="s">
        <v>1037</v>
      </c>
      <c r="C86" s="823"/>
      <c r="D86" s="823"/>
      <c r="E86" s="823"/>
      <c r="F86" s="823"/>
      <c r="G86" s="823"/>
      <c r="H86" s="823"/>
      <c r="I86" s="823"/>
      <c r="J86" s="823"/>
      <c r="K86" s="823"/>
      <c r="L86" s="823"/>
      <c r="M86" s="824"/>
      <c r="N86" s="58">
        <f>L83+L84+L85</f>
        <v>29413.660473499938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127459.1953851664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271</v>
      </c>
      <c r="B37" s="871" t="str">
        <f>VLOOKUP(A37,EQUIPOS!A7:D154,3,FALSE)</f>
        <v>Motoniveladora, potencia 140 HP, ancho de cuchilla 3,66 m, peso 11 ton.</v>
      </c>
      <c r="C37" s="872"/>
      <c r="D37" s="872"/>
      <c r="E37" s="872"/>
      <c r="F37" s="872"/>
      <c r="G37" s="872"/>
      <c r="H37" s="873"/>
      <c r="I37" s="276"/>
      <c r="J37" s="277"/>
      <c r="K37" s="278">
        <f>VLOOKUP(A37,EQUIPOS!A7:D164,4,FALSE)</f>
        <v>172550</v>
      </c>
      <c r="L37" s="279"/>
      <c r="M37" s="280">
        <v>45</v>
      </c>
      <c r="N37" s="281">
        <f>K37/M37</f>
        <v>3834.4444444444443</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8661.9107157895669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65194.770043993325</v>
      </c>
      <c r="N48" s="281">
        <f>K48*M48</f>
        <v>84753.201057191327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84753.201057191327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95607.525164159786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19121.505032831959</v>
      </c>
      <c r="M83" s="858"/>
      <c r="N83" s="57"/>
    </row>
    <row r="84" spans="1:14">
      <c r="B84" s="95" t="s">
        <v>1057</v>
      </c>
      <c r="C84" s="96"/>
      <c r="D84" s="96"/>
      <c r="E84" s="96"/>
      <c r="F84" s="96"/>
      <c r="G84" s="96"/>
      <c r="H84" s="96"/>
      <c r="I84" s="93"/>
      <c r="J84" s="94"/>
      <c r="K84" s="313">
        <v>0.05</v>
      </c>
      <c r="L84" s="857">
        <f>N78*K84</f>
        <v>4780.3762582079898</v>
      </c>
      <c r="M84" s="858"/>
      <c r="N84" s="57"/>
    </row>
    <row r="85" spans="1:14" ht="15" thickBot="1">
      <c r="B85" s="97" t="s">
        <v>1058</v>
      </c>
      <c r="C85" s="98"/>
      <c r="D85" s="98"/>
      <c r="E85" s="98"/>
      <c r="F85" s="98"/>
      <c r="G85" s="98"/>
      <c r="H85" s="98"/>
      <c r="I85" s="99"/>
      <c r="J85" s="100"/>
      <c r="K85" s="314">
        <v>0.05</v>
      </c>
      <c r="L85" s="859">
        <f>N78*K85</f>
        <v>4780.3762582079898</v>
      </c>
      <c r="M85" s="860"/>
      <c r="N85" s="57"/>
    </row>
    <row r="86" spans="1:14" ht="15" thickBot="1">
      <c r="B86" s="822" t="s">
        <v>1037</v>
      </c>
      <c r="C86" s="823"/>
      <c r="D86" s="823"/>
      <c r="E86" s="823"/>
      <c r="F86" s="823"/>
      <c r="G86" s="823"/>
      <c r="H86" s="823"/>
      <c r="I86" s="823"/>
      <c r="J86" s="823"/>
      <c r="K86" s="823"/>
      <c r="L86" s="823"/>
      <c r="M86" s="824"/>
      <c r="N86" s="58">
        <f>L83+L84+L85</f>
        <v>28682.257549247941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124289.78271340772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420</v>
      </c>
      <c r="N48" s="281">
        <f>K48*M48</f>
        <v>420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420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822" t="s">
        <v>1037</v>
      </c>
      <c r="C76" s="823"/>
      <c r="D76" s="823"/>
      <c r="E76" s="823"/>
      <c r="F76" s="823"/>
      <c r="G76" s="823"/>
      <c r="H76" s="823"/>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420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84</v>
      </c>
      <c r="M83" s="858"/>
      <c r="N83" s="57"/>
    </row>
    <row r="84" spans="1:14">
      <c r="B84" s="95" t="s">
        <v>1057</v>
      </c>
      <c r="C84" s="96"/>
      <c r="D84" s="96"/>
      <c r="E84" s="96"/>
      <c r="F84" s="96"/>
      <c r="G84" s="96"/>
      <c r="H84" s="96"/>
      <c r="I84" s="93"/>
      <c r="J84" s="94"/>
      <c r="K84" s="313">
        <v>0.05</v>
      </c>
      <c r="L84" s="857">
        <f>N78*K84</f>
        <v>21</v>
      </c>
      <c r="M84" s="858"/>
      <c r="N84" s="57"/>
    </row>
    <row r="85" spans="1:14" ht="15" thickBot="1">
      <c r="B85" s="97" t="s">
        <v>1058</v>
      </c>
      <c r="C85" s="98"/>
      <c r="D85" s="98"/>
      <c r="E85" s="98"/>
      <c r="F85" s="98"/>
      <c r="G85" s="98"/>
      <c r="H85" s="98"/>
      <c r="I85" s="99"/>
      <c r="J85" s="100"/>
      <c r="K85" s="314">
        <v>0.05</v>
      </c>
      <c r="L85" s="859">
        <f>N78*K85</f>
        <v>21</v>
      </c>
      <c r="M85" s="860"/>
      <c r="N85" s="57"/>
    </row>
    <row r="86" spans="1:14" ht="15" thickBot="1">
      <c r="B86" s="822" t="s">
        <v>1037</v>
      </c>
      <c r="C86" s="823"/>
      <c r="D86" s="823"/>
      <c r="E86" s="823"/>
      <c r="F86" s="823"/>
      <c r="G86" s="823"/>
      <c r="H86" s="823"/>
      <c r="I86" s="823"/>
      <c r="J86" s="823"/>
      <c r="K86" s="823"/>
      <c r="L86" s="823"/>
      <c r="M86" s="824"/>
      <c r="N86" s="58">
        <f>L83+L84+L85</f>
        <v>126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546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271</v>
      </c>
      <c r="B37" s="871" t="str">
        <f>VLOOKUP(A37,EQUIPOS!A7:D154,3,FALSE)</f>
        <v>Motoniveladora, potencia 140 HP, ancho de cuchilla 3,66 m, peso 11 ton.</v>
      </c>
      <c r="C37" s="872"/>
      <c r="D37" s="872"/>
      <c r="E37" s="872"/>
      <c r="F37" s="872"/>
      <c r="G37" s="872"/>
      <c r="H37" s="873"/>
      <c r="I37" s="276"/>
      <c r="J37" s="277"/>
      <c r="K37" s="278">
        <f>VLOOKUP(A37,EQUIPOS!A7:D164,4,FALSE)</f>
        <v>172550</v>
      </c>
      <c r="L37" s="279"/>
      <c r="M37" s="280">
        <v>45</v>
      </c>
      <c r="N37" s="281">
        <f>K37/M37</f>
        <v>3834.4444444444443</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8661.9107157895669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65194.770043993325</v>
      </c>
      <c r="N48" s="281">
        <f>K48*M48</f>
        <v>84753.201057191327</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420</v>
      </c>
      <c r="N49" s="281">
        <f>K49*M49</f>
        <v>37800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122553.20105719133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133407.52516415977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26681.505032831956</v>
      </c>
      <c r="M83" s="858"/>
      <c r="N83" s="57"/>
    </row>
    <row r="84" spans="1:14">
      <c r="B84" s="95" t="s">
        <v>1057</v>
      </c>
      <c r="C84" s="96"/>
      <c r="D84" s="96"/>
      <c r="E84" s="96"/>
      <c r="F84" s="96"/>
      <c r="G84" s="96"/>
      <c r="H84" s="96"/>
      <c r="I84" s="93"/>
      <c r="J84" s="94"/>
      <c r="K84" s="313">
        <v>0.05</v>
      </c>
      <c r="L84" s="857">
        <f>N78*K84</f>
        <v>6670.3762582079889</v>
      </c>
      <c r="M84" s="858"/>
      <c r="N84" s="57"/>
    </row>
    <row r="85" spans="1:14" ht="15" thickBot="1">
      <c r="B85" s="97" t="s">
        <v>1058</v>
      </c>
      <c r="C85" s="98"/>
      <c r="D85" s="98"/>
      <c r="E85" s="98"/>
      <c r="F85" s="98"/>
      <c r="G85" s="98"/>
      <c r="H85" s="98"/>
      <c r="I85" s="99"/>
      <c r="J85" s="100"/>
      <c r="K85" s="314">
        <v>0.05</v>
      </c>
      <c r="L85" s="859">
        <f>N78*K85</f>
        <v>6670.3762582079889</v>
      </c>
      <c r="M85" s="860"/>
      <c r="N85" s="57"/>
    </row>
    <row r="86" spans="1:14" ht="15" thickBot="1">
      <c r="B86" s="822" t="s">
        <v>1037</v>
      </c>
      <c r="C86" s="823"/>
      <c r="D86" s="823"/>
      <c r="E86" s="823"/>
      <c r="F86" s="823"/>
      <c r="G86" s="823"/>
      <c r="H86" s="823"/>
      <c r="I86" s="823"/>
      <c r="J86" s="823"/>
      <c r="K86" s="823"/>
      <c r="L86" s="823"/>
      <c r="M86" s="824"/>
      <c r="N86" s="58">
        <f>L83+L84+L85</f>
        <v>40022.25754924793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173429.78271340771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271</v>
      </c>
      <c r="B37" s="871" t="str">
        <f>VLOOKUP(A37,EQUIPOS!A7:D154,3,FALSE)</f>
        <v>Motoniveladora, potencia 140 HP, ancho de cuchilla 3,66 m, peso 11 ton.</v>
      </c>
      <c r="C37" s="872"/>
      <c r="D37" s="872"/>
      <c r="E37" s="872"/>
      <c r="F37" s="872"/>
      <c r="G37" s="872"/>
      <c r="H37" s="873"/>
      <c r="I37" s="276"/>
      <c r="J37" s="277"/>
      <c r="K37" s="278">
        <f>VLOOKUP(A37,EQUIPOS!A7:D164,4,FALSE)</f>
        <v>172550</v>
      </c>
      <c r="L37" s="279"/>
      <c r="M37" s="280">
        <v>45</v>
      </c>
      <c r="N37" s="281">
        <f>K37/M37</f>
        <v>3834.4444444444443</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8661.9107157895669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65194.770043993325</v>
      </c>
      <c r="N48" s="281">
        <f>K48*M48</f>
        <v>84753.201057191327</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420</v>
      </c>
      <c r="N49" s="281">
        <f>K49*M49</f>
        <v>37800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122553.20105719133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133407.52516415977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26681.505032831956</v>
      </c>
      <c r="M83" s="858"/>
      <c r="N83" s="57"/>
    </row>
    <row r="84" spans="1:14">
      <c r="B84" s="95" t="s">
        <v>1057</v>
      </c>
      <c r="C84" s="96"/>
      <c r="D84" s="96"/>
      <c r="E84" s="96"/>
      <c r="F84" s="96"/>
      <c r="G84" s="96"/>
      <c r="H84" s="96"/>
      <c r="I84" s="93"/>
      <c r="J84" s="94"/>
      <c r="K84" s="313">
        <v>0.05</v>
      </c>
      <c r="L84" s="857">
        <f>N78*K84</f>
        <v>6670.3762582079889</v>
      </c>
      <c r="M84" s="858"/>
      <c r="N84" s="57"/>
    </row>
    <row r="85" spans="1:14" ht="15" thickBot="1">
      <c r="B85" s="97" t="s">
        <v>1058</v>
      </c>
      <c r="C85" s="98"/>
      <c r="D85" s="98"/>
      <c r="E85" s="98"/>
      <c r="F85" s="98"/>
      <c r="G85" s="98"/>
      <c r="H85" s="98"/>
      <c r="I85" s="99"/>
      <c r="J85" s="100"/>
      <c r="K85" s="314">
        <v>0.05</v>
      </c>
      <c r="L85" s="859">
        <f>N78*K85</f>
        <v>6670.3762582079889</v>
      </c>
      <c r="M85" s="860"/>
      <c r="N85" s="57"/>
    </row>
    <row r="86" spans="1:14" ht="15" thickBot="1">
      <c r="B86" s="822" t="s">
        <v>1037</v>
      </c>
      <c r="C86" s="823"/>
      <c r="D86" s="823"/>
      <c r="E86" s="823"/>
      <c r="F86" s="823"/>
      <c r="G86" s="823"/>
      <c r="H86" s="823"/>
      <c r="I86" s="823"/>
      <c r="J86" s="823"/>
      <c r="K86" s="823"/>
      <c r="L86" s="823"/>
      <c r="M86" s="824"/>
      <c r="N86" s="58">
        <f>L83+L84+L85</f>
        <v>40022.25754924793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173429.78271340771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271</v>
      </c>
      <c r="B37" s="871" t="str">
        <f>VLOOKUP(A37,EQUIPOS!A7:D154,3,FALSE)</f>
        <v>Motoniveladora, potencia 140 HP, ancho de cuchilla 3,66 m, peso 11 ton.</v>
      </c>
      <c r="C37" s="872"/>
      <c r="D37" s="872"/>
      <c r="E37" s="872"/>
      <c r="F37" s="872"/>
      <c r="G37" s="872"/>
      <c r="H37" s="873"/>
      <c r="I37" s="276"/>
      <c r="J37" s="277"/>
      <c r="K37" s="278">
        <f>VLOOKUP(A37,EQUIPOS!A7:D164,4,FALSE)</f>
        <v>172550</v>
      </c>
      <c r="L37" s="279"/>
      <c r="M37" s="280">
        <v>45</v>
      </c>
      <c r="N37" s="281">
        <f>K37/M37</f>
        <v>3834.4444444444443</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8661.9107157895669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65194.770043993325</v>
      </c>
      <c r="N48" s="281">
        <f>K48*M48</f>
        <v>84753.201057191327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84753.201057191327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95607.525164159786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19121.505032831959</v>
      </c>
      <c r="M83" s="858"/>
      <c r="N83" s="57"/>
    </row>
    <row r="84" spans="1:14">
      <c r="B84" s="95" t="s">
        <v>1057</v>
      </c>
      <c r="C84" s="96"/>
      <c r="D84" s="96"/>
      <c r="E84" s="96"/>
      <c r="F84" s="96"/>
      <c r="G84" s="96"/>
      <c r="H84" s="96"/>
      <c r="I84" s="93"/>
      <c r="J84" s="94"/>
      <c r="K84" s="313">
        <v>0.05</v>
      </c>
      <c r="L84" s="857">
        <f>N78*K84</f>
        <v>4780.3762582079898</v>
      </c>
      <c r="M84" s="858"/>
      <c r="N84" s="57"/>
    </row>
    <row r="85" spans="1:14" ht="15" thickBot="1">
      <c r="B85" s="97" t="s">
        <v>1058</v>
      </c>
      <c r="C85" s="98"/>
      <c r="D85" s="98"/>
      <c r="E85" s="98"/>
      <c r="F85" s="98"/>
      <c r="G85" s="98"/>
      <c r="H85" s="98"/>
      <c r="I85" s="99"/>
      <c r="J85" s="100"/>
      <c r="K85" s="314">
        <v>0.05</v>
      </c>
      <c r="L85" s="859">
        <f>N78*K85</f>
        <v>4780.3762582079898</v>
      </c>
      <c r="M85" s="860"/>
      <c r="N85" s="57"/>
    </row>
    <row r="86" spans="1:14" ht="15" thickBot="1">
      <c r="B86" s="822" t="s">
        <v>1037</v>
      </c>
      <c r="C86" s="823"/>
      <c r="D86" s="823"/>
      <c r="E86" s="823"/>
      <c r="F86" s="823"/>
      <c r="G86" s="823"/>
      <c r="H86" s="823"/>
      <c r="I86" s="823"/>
      <c r="J86" s="823"/>
      <c r="K86" s="823"/>
      <c r="L86" s="823"/>
      <c r="M86" s="824"/>
      <c r="N86" s="58">
        <f>L83+L84+L85</f>
        <v>28682.257549247941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124289.78271340772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45</v>
      </c>
      <c r="N36" s="281">
        <f>K36/M36</f>
        <v>1780.6810263222226</v>
      </c>
    </row>
    <row r="37" spans="1:14">
      <c r="A37" s="119" t="s">
        <v>271</v>
      </c>
      <c r="B37" s="871" t="str">
        <f>VLOOKUP(A37,EQUIPOS!A7:D154,3,FALSE)</f>
        <v>Motoniveladora, potencia 140 HP, ancho de cuchilla 3,66 m, peso 11 ton.</v>
      </c>
      <c r="C37" s="872"/>
      <c r="D37" s="872"/>
      <c r="E37" s="872"/>
      <c r="F37" s="872"/>
      <c r="G37" s="872"/>
      <c r="H37" s="873"/>
      <c r="I37" s="276"/>
      <c r="J37" s="277"/>
      <c r="K37" s="278">
        <f>VLOOKUP(A37,EQUIPOS!A7:D164,4,FALSE)</f>
        <v>172550</v>
      </c>
      <c r="L37" s="279"/>
      <c r="M37" s="280">
        <v>45</v>
      </c>
      <c r="N37" s="281">
        <f>K37/M37</f>
        <v>3834.4444444444443</v>
      </c>
    </row>
    <row r="38" spans="1:14">
      <c r="A38" t="s">
        <v>365</v>
      </c>
      <c r="B38" s="871" t="str">
        <f>VLOOKUP(A38,EQUIPOS!A8:D154,3,FALSE)</f>
        <v xml:space="preserve">Vibrocompatador, potencia 153 HP, peso 10 Ton. </v>
      </c>
      <c r="C38" s="872"/>
      <c r="D38" s="872"/>
      <c r="E38" s="872"/>
      <c r="F38" s="872"/>
      <c r="G38" s="872"/>
      <c r="H38" s="873"/>
      <c r="I38" s="276"/>
      <c r="J38" s="277"/>
      <c r="K38" s="278">
        <f>VLOOKUP(A38,EQUIPOS!A8:D165,4,FALSE)</f>
        <v>136850</v>
      </c>
      <c r="L38" s="279"/>
      <c r="M38" s="280">
        <v>45</v>
      </c>
      <c r="N38" s="281">
        <f>K38/M38</f>
        <v>3041.1111111111113</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5.6741339117888892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8661.9107157895669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65194.770043993325</v>
      </c>
      <c r="N48" s="281">
        <f>K48*M48</f>
        <v>84753.201057191327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84753.201057191327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9">
        <f>VLOOKUP(A59,TRANSPORTE!A5:D123,4,FALSE)</f>
        <v>1250</v>
      </c>
      <c r="M59" s="910"/>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822" t="s">
        <v>1037</v>
      </c>
      <c r="C76" s="823"/>
      <c r="D76" s="823"/>
      <c r="E76" s="823"/>
      <c r="F76" s="823"/>
      <c r="G76" s="823"/>
      <c r="H76" s="823"/>
      <c r="I76" s="865"/>
      <c r="J76" s="865"/>
      <c r="K76" s="865"/>
      <c r="L76" s="865"/>
      <c r="M76" s="866"/>
      <c r="N76" s="469">
        <f>SUM(N70:N75)</f>
        <v>567.4133911788889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95607.525164159786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19121.505032831959</v>
      </c>
      <c r="M83" s="858"/>
      <c r="N83" s="57"/>
    </row>
    <row r="84" spans="1:14">
      <c r="B84" s="95" t="s">
        <v>1057</v>
      </c>
      <c r="C84" s="96"/>
      <c r="D84" s="96"/>
      <c r="E84" s="96"/>
      <c r="F84" s="96"/>
      <c r="G84" s="96"/>
      <c r="H84" s="96"/>
      <c r="I84" s="93"/>
      <c r="J84" s="94"/>
      <c r="K84" s="313">
        <v>0.05</v>
      </c>
      <c r="L84" s="857">
        <f>N78*K84</f>
        <v>4780.3762582079898</v>
      </c>
      <c r="M84" s="858"/>
      <c r="N84" s="57"/>
    </row>
    <row r="85" spans="1:14" ht="15" thickBot="1">
      <c r="B85" s="97" t="s">
        <v>1058</v>
      </c>
      <c r="C85" s="98"/>
      <c r="D85" s="98"/>
      <c r="E85" s="98"/>
      <c r="F85" s="98"/>
      <c r="G85" s="98"/>
      <c r="H85" s="98"/>
      <c r="I85" s="99"/>
      <c r="J85" s="100"/>
      <c r="K85" s="314">
        <v>0.05</v>
      </c>
      <c r="L85" s="859">
        <f>N78*K85</f>
        <v>4780.3762582079898</v>
      </c>
      <c r="M85" s="860"/>
      <c r="N85" s="57"/>
    </row>
    <row r="86" spans="1:14" ht="15" thickBot="1">
      <c r="B86" s="822" t="s">
        <v>1037</v>
      </c>
      <c r="C86" s="823"/>
      <c r="D86" s="823"/>
      <c r="E86" s="823"/>
      <c r="F86" s="823"/>
      <c r="G86" s="823"/>
      <c r="H86" s="823"/>
      <c r="I86" s="823"/>
      <c r="J86" s="823"/>
      <c r="K86" s="823"/>
      <c r="L86" s="823"/>
      <c r="M86" s="824"/>
      <c r="N86" s="58">
        <f>L83+L84+L85</f>
        <v>28682.257549247941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124289.78271340772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420</v>
      </c>
      <c r="N48" s="281">
        <f>K48*M48</f>
        <v>420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420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822" t="s">
        <v>1037</v>
      </c>
      <c r="C76" s="823"/>
      <c r="D76" s="823"/>
      <c r="E76" s="823"/>
      <c r="F76" s="823"/>
      <c r="G76" s="823"/>
      <c r="H76" s="823"/>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420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84</v>
      </c>
      <c r="M83" s="858"/>
      <c r="N83" s="57"/>
    </row>
    <row r="84" spans="1:14">
      <c r="B84" s="95" t="s">
        <v>1057</v>
      </c>
      <c r="C84" s="96"/>
      <c r="D84" s="96"/>
      <c r="E84" s="96"/>
      <c r="F84" s="96"/>
      <c r="G84" s="96"/>
      <c r="H84" s="96"/>
      <c r="I84" s="93"/>
      <c r="J84" s="94"/>
      <c r="K84" s="313">
        <v>0.05</v>
      </c>
      <c r="L84" s="857">
        <f>N78*K84</f>
        <v>21</v>
      </c>
      <c r="M84" s="858"/>
      <c r="N84" s="57"/>
    </row>
    <row r="85" spans="1:14" ht="15" thickBot="1">
      <c r="B85" s="97" t="s">
        <v>1058</v>
      </c>
      <c r="C85" s="98"/>
      <c r="D85" s="98"/>
      <c r="E85" s="98"/>
      <c r="F85" s="98"/>
      <c r="G85" s="98"/>
      <c r="H85" s="98"/>
      <c r="I85" s="99"/>
      <c r="J85" s="100"/>
      <c r="K85" s="314">
        <v>0.05</v>
      </c>
      <c r="L85" s="859">
        <f>N78*K85</f>
        <v>21</v>
      </c>
      <c r="M85" s="860"/>
      <c r="N85" s="57"/>
    </row>
    <row r="86" spans="1:14" ht="15" thickBot="1">
      <c r="B86" s="822" t="s">
        <v>1037</v>
      </c>
      <c r="C86" s="823"/>
      <c r="D86" s="823"/>
      <c r="E86" s="823"/>
      <c r="F86" s="823"/>
      <c r="G86" s="823"/>
      <c r="H86" s="823"/>
      <c r="I86" s="823"/>
      <c r="J86" s="823"/>
      <c r="K86" s="823"/>
      <c r="L86" s="823"/>
      <c r="M86" s="824"/>
      <c r="N86" s="58">
        <f>L83+L84+L85</f>
        <v>126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546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461"/>
      <c r="L30" s="798" t="s">
        <v>1029</v>
      </c>
      <c r="M30" s="799"/>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1702.577995066667</v>
      </c>
      <c r="N48" s="281">
        <f>K48*M48</f>
        <v>1702.577995066667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1702.577995066667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1702.577995066667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340.51559901333343</v>
      </c>
      <c r="M83" s="858"/>
      <c r="N83" s="57"/>
    </row>
    <row r="84" spans="1:14">
      <c r="B84" s="95" t="s">
        <v>1057</v>
      </c>
      <c r="C84" s="96"/>
      <c r="D84" s="96"/>
      <c r="E84" s="96"/>
      <c r="F84" s="96"/>
      <c r="G84" s="96"/>
      <c r="H84" s="96"/>
      <c r="I84" s="93"/>
      <c r="J84" s="94"/>
      <c r="K84" s="313">
        <v>0.05</v>
      </c>
      <c r="L84" s="857">
        <f>N78*K84</f>
        <v>85.128899753333357</v>
      </c>
      <c r="M84" s="858"/>
      <c r="N84" s="57"/>
    </row>
    <row r="85" spans="1:14" ht="15" thickBot="1">
      <c r="B85" s="97" t="s">
        <v>1058</v>
      </c>
      <c r="C85" s="98"/>
      <c r="D85" s="98"/>
      <c r="E85" s="98"/>
      <c r="F85" s="98"/>
      <c r="G85" s="98"/>
      <c r="H85" s="98"/>
      <c r="I85" s="99"/>
      <c r="J85" s="100"/>
      <c r="K85" s="314">
        <v>0.05</v>
      </c>
      <c r="L85" s="859">
        <f>N78*K85</f>
        <v>85.128899753333357</v>
      </c>
      <c r="M85" s="860"/>
      <c r="N85" s="57"/>
    </row>
    <row r="86" spans="1:14" ht="15" thickBot="1">
      <c r="B86" s="822" t="s">
        <v>1037</v>
      </c>
      <c r="C86" s="823"/>
      <c r="D86" s="823"/>
      <c r="E86" s="823"/>
      <c r="F86" s="823"/>
      <c r="G86" s="823"/>
      <c r="H86" s="823"/>
      <c r="I86" s="823"/>
      <c r="J86" s="823"/>
      <c r="K86" s="823"/>
      <c r="L86" s="823"/>
      <c r="M86" s="824"/>
      <c r="N86" s="58">
        <f>L83+L84+L85</f>
        <v>510.77339852000017</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2213.3513935866672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1648.5983462666666</v>
      </c>
      <c r="N48" s="281">
        <f>K48*M48</f>
        <v>1648.5983462666666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1648.5983462666666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1648.5983462666666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329.71966925333334</v>
      </c>
      <c r="M83" s="858"/>
      <c r="N83" s="57"/>
    </row>
    <row r="84" spans="1:14">
      <c r="B84" s="95" t="s">
        <v>1057</v>
      </c>
      <c r="C84" s="96"/>
      <c r="D84" s="96"/>
      <c r="E84" s="96"/>
      <c r="F84" s="96"/>
      <c r="G84" s="96"/>
      <c r="H84" s="96"/>
      <c r="I84" s="93"/>
      <c r="J84" s="94"/>
      <c r="K84" s="313">
        <v>0.05</v>
      </c>
      <c r="L84" s="857">
        <f>N78*K84</f>
        <v>82.429917313333334</v>
      </c>
      <c r="M84" s="858"/>
      <c r="N84" s="57"/>
    </row>
    <row r="85" spans="1:14" ht="15" thickBot="1">
      <c r="B85" s="97" t="s">
        <v>1058</v>
      </c>
      <c r="C85" s="98"/>
      <c r="D85" s="98"/>
      <c r="E85" s="98"/>
      <c r="F85" s="98"/>
      <c r="G85" s="98"/>
      <c r="H85" s="98"/>
      <c r="I85" s="99"/>
      <c r="J85" s="100"/>
      <c r="K85" s="314">
        <v>0.05</v>
      </c>
      <c r="L85" s="859">
        <f>N78*K85</f>
        <v>82.429917313333334</v>
      </c>
      <c r="M85" s="860"/>
      <c r="N85" s="57"/>
    </row>
    <row r="86" spans="1:14" ht="15" thickBot="1">
      <c r="B86" s="822" t="s">
        <v>1037</v>
      </c>
      <c r="C86" s="823"/>
      <c r="D86" s="823"/>
      <c r="E86" s="823"/>
      <c r="F86" s="823"/>
      <c r="G86" s="823"/>
      <c r="H86" s="823"/>
      <c r="I86" s="823"/>
      <c r="J86" s="823"/>
      <c r="K86" s="823"/>
      <c r="L86" s="823"/>
      <c r="M86" s="824"/>
      <c r="N86" s="58">
        <f>L83+L84+L85</f>
        <v>494.57950388000006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2143.1778501466665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1584.0241750666667</v>
      </c>
      <c r="N48" s="281">
        <f>K48*M48</f>
        <v>1584.0241750666667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1584.0241750666667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1584.0241750666667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316.80483501333333</v>
      </c>
      <c r="M83" s="858"/>
      <c r="N83" s="57"/>
    </row>
    <row r="84" spans="1:14">
      <c r="B84" s="95" t="s">
        <v>1057</v>
      </c>
      <c r="C84" s="96"/>
      <c r="D84" s="96"/>
      <c r="E84" s="96"/>
      <c r="F84" s="96"/>
      <c r="G84" s="96"/>
      <c r="H84" s="96"/>
      <c r="I84" s="93"/>
      <c r="J84" s="94"/>
      <c r="K84" s="313">
        <v>0.05</v>
      </c>
      <c r="L84" s="857">
        <f>N78*K84</f>
        <v>79.201208753333333</v>
      </c>
      <c r="M84" s="858"/>
      <c r="N84" s="57"/>
    </row>
    <row r="85" spans="1:14" ht="15" thickBot="1">
      <c r="B85" s="97" t="s">
        <v>1058</v>
      </c>
      <c r="C85" s="98"/>
      <c r="D85" s="98"/>
      <c r="E85" s="98"/>
      <c r="F85" s="98"/>
      <c r="G85" s="98"/>
      <c r="H85" s="98"/>
      <c r="I85" s="99"/>
      <c r="J85" s="100"/>
      <c r="K85" s="314">
        <v>0.05</v>
      </c>
      <c r="L85" s="859">
        <f>N78*K85</f>
        <v>79.201208753333333</v>
      </c>
      <c r="M85" s="860"/>
      <c r="N85" s="57"/>
    </row>
    <row r="86" spans="1:14" ht="15" thickBot="1">
      <c r="B86" s="822" t="s">
        <v>1037</v>
      </c>
      <c r="C86" s="823"/>
      <c r="D86" s="823"/>
      <c r="E86" s="823"/>
      <c r="F86" s="823"/>
      <c r="G86" s="823"/>
      <c r="H86" s="823"/>
      <c r="I86" s="823"/>
      <c r="J86" s="823"/>
      <c r="K86" s="823"/>
      <c r="L86" s="823"/>
      <c r="M86" s="824"/>
      <c r="N86" s="58">
        <f>L83+L84+L85</f>
        <v>475.20725252</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2059.2314275866665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1928.4172514480613</v>
      </c>
      <c r="N48" s="281">
        <f>K48*M48</f>
        <v>1928.4172514480613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1928.4172514480613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1928.4172514480613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385.68345028961227</v>
      </c>
      <c r="M83" s="858"/>
      <c r="N83" s="57"/>
    </row>
    <row r="84" spans="1:14">
      <c r="B84" s="95" t="s">
        <v>1057</v>
      </c>
      <c r="C84" s="96"/>
      <c r="D84" s="96"/>
      <c r="E84" s="96"/>
      <c r="F84" s="96"/>
      <c r="G84" s="96"/>
      <c r="H84" s="96"/>
      <c r="I84" s="93"/>
      <c r="J84" s="94"/>
      <c r="K84" s="313">
        <v>0.05</v>
      </c>
      <c r="L84" s="857">
        <f>N78*K84</f>
        <v>96.420862572403067</v>
      </c>
      <c r="M84" s="858"/>
      <c r="N84" s="57"/>
    </row>
    <row r="85" spans="1:14" ht="15" thickBot="1">
      <c r="B85" s="97" t="s">
        <v>1058</v>
      </c>
      <c r="C85" s="98"/>
      <c r="D85" s="98"/>
      <c r="E85" s="98"/>
      <c r="F85" s="98"/>
      <c r="G85" s="98"/>
      <c r="H85" s="98"/>
      <c r="I85" s="99"/>
      <c r="J85" s="100"/>
      <c r="K85" s="314">
        <v>0.05</v>
      </c>
      <c r="L85" s="859">
        <f>N78*K85</f>
        <v>96.420862572403067</v>
      </c>
      <c r="M85" s="860"/>
      <c r="N85" s="57"/>
    </row>
    <row r="86" spans="1:14" ht="15" thickBot="1">
      <c r="B86" s="822" t="s">
        <v>1037</v>
      </c>
      <c r="C86" s="823"/>
      <c r="D86" s="823"/>
      <c r="E86" s="823"/>
      <c r="F86" s="823"/>
      <c r="G86" s="823"/>
      <c r="H86" s="823"/>
      <c r="I86" s="823"/>
      <c r="J86" s="823"/>
      <c r="K86" s="823"/>
      <c r="L86" s="823"/>
      <c r="M86" s="824"/>
      <c r="N86" s="58">
        <f>L83+L84+L85</f>
        <v>578.52517543441843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2506.9424268824796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2002.4953459168528</v>
      </c>
      <c r="N48" s="281">
        <f>K48*M48</f>
        <v>2002.4953459168528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2002.4953459168528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2002.4953459168528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400.49906918337058</v>
      </c>
      <c r="M83" s="858"/>
      <c r="N83" s="57"/>
    </row>
    <row r="84" spans="1:14">
      <c r="B84" s="95" t="s">
        <v>1057</v>
      </c>
      <c r="C84" s="96"/>
      <c r="D84" s="96"/>
      <c r="E84" s="96"/>
      <c r="F84" s="96"/>
      <c r="G84" s="96"/>
      <c r="H84" s="96"/>
      <c r="I84" s="93"/>
      <c r="J84" s="94"/>
      <c r="K84" s="313">
        <v>0.05</v>
      </c>
      <c r="L84" s="857">
        <f>N78*K84</f>
        <v>100.12476729584264</v>
      </c>
      <c r="M84" s="858"/>
      <c r="N84" s="57"/>
    </row>
    <row r="85" spans="1:14" ht="15" thickBot="1">
      <c r="B85" s="97" t="s">
        <v>1058</v>
      </c>
      <c r="C85" s="98"/>
      <c r="D85" s="98"/>
      <c r="E85" s="98"/>
      <c r="F85" s="98"/>
      <c r="G85" s="98"/>
      <c r="H85" s="98"/>
      <c r="I85" s="99"/>
      <c r="J85" s="100"/>
      <c r="K85" s="314">
        <v>0.05</v>
      </c>
      <c r="L85" s="859">
        <f>N78*K85</f>
        <v>100.12476729584264</v>
      </c>
      <c r="M85" s="860"/>
      <c r="N85" s="57"/>
    </row>
    <row r="86" spans="1:14" ht="15" thickBot="1">
      <c r="B86" s="822" t="s">
        <v>1037</v>
      </c>
      <c r="C86" s="823"/>
      <c r="D86" s="823"/>
      <c r="E86" s="823"/>
      <c r="F86" s="823"/>
      <c r="G86" s="823"/>
      <c r="H86" s="823"/>
      <c r="I86" s="823"/>
      <c r="J86" s="823"/>
      <c r="K86" s="823"/>
      <c r="L86" s="823"/>
      <c r="M86" s="824"/>
      <c r="N86" s="58">
        <f>L83+L84+L85</f>
        <v>600.74860377505581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2603.2439496919087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2591.3533048196209</v>
      </c>
      <c r="N48" s="281">
        <f>K48*M48</f>
        <v>2591.3533048196209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2591.3533048196209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2591.3533048196209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518.27066096392423</v>
      </c>
      <c r="M83" s="858"/>
      <c r="N83" s="57"/>
    </row>
    <row r="84" spans="1:14">
      <c r="B84" s="95" t="s">
        <v>1057</v>
      </c>
      <c r="C84" s="96"/>
      <c r="D84" s="96"/>
      <c r="E84" s="96"/>
      <c r="F84" s="96"/>
      <c r="G84" s="96"/>
      <c r="H84" s="96"/>
      <c r="I84" s="93"/>
      <c r="J84" s="94"/>
      <c r="K84" s="313">
        <v>0.05</v>
      </c>
      <c r="L84" s="857">
        <f>N78*K84</f>
        <v>129.56766524098106</v>
      </c>
      <c r="M84" s="858"/>
      <c r="N84" s="57"/>
    </row>
    <row r="85" spans="1:14" ht="15" thickBot="1">
      <c r="B85" s="97" t="s">
        <v>1058</v>
      </c>
      <c r="C85" s="98"/>
      <c r="D85" s="98"/>
      <c r="E85" s="98"/>
      <c r="F85" s="98"/>
      <c r="G85" s="98"/>
      <c r="H85" s="98"/>
      <c r="I85" s="99"/>
      <c r="J85" s="100"/>
      <c r="K85" s="314">
        <v>0.05</v>
      </c>
      <c r="L85" s="859">
        <f>N78*K85</f>
        <v>129.56766524098106</v>
      </c>
      <c r="M85" s="860"/>
      <c r="N85" s="57"/>
    </row>
    <row r="86" spans="1:14" ht="15" thickBot="1">
      <c r="B86" s="822" t="s">
        <v>1037</v>
      </c>
      <c r="C86" s="823"/>
      <c r="D86" s="823"/>
      <c r="E86" s="823"/>
      <c r="F86" s="823"/>
      <c r="G86" s="823"/>
      <c r="H86" s="823"/>
      <c r="I86" s="823"/>
      <c r="J86" s="823"/>
      <c r="K86" s="823"/>
      <c r="L86" s="823"/>
      <c r="M86" s="824"/>
      <c r="N86" s="58">
        <f>L83+L84+L85</f>
        <v>777.40599144588646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3368.7592962655071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1927.9967167999998</v>
      </c>
      <c r="N48" s="281">
        <f>K48*M48</f>
        <v>1927.9967167999998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1927.9967167999998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1927.9967167999998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385.59934335999998</v>
      </c>
      <c r="M83" s="858"/>
      <c r="N83" s="57"/>
    </row>
    <row r="84" spans="1:14">
      <c r="B84" s="95" t="s">
        <v>1057</v>
      </c>
      <c r="C84" s="96"/>
      <c r="D84" s="96"/>
      <c r="E84" s="96"/>
      <c r="F84" s="96"/>
      <c r="G84" s="96"/>
      <c r="H84" s="96"/>
      <c r="I84" s="93"/>
      <c r="J84" s="94"/>
      <c r="K84" s="313">
        <v>0.05</v>
      </c>
      <c r="L84" s="857">
        <f>N78*K84</f>
        <v>96.399835839999994</v>
      </c>
      <c r="M84" s="858"/>
      <c r="N84" s="57"/>
    </row>
    <row r="85" spans="1:14" ht="15" thickBot="1">
      <c r="B85" s="97" t="s">
        <v>1058</v>
      </c>
      <c r="C85" s="98"/>
      <c r="D85" s="98"/>
      <c r="E85" s="98"/>
      <c r="F85" s="98"/>
      <c r="G85" s="98"/>
      <c r="H85" s="98"/>
      <c r="I85" s="99"/>
      <c r="J85" s="100"/>
      <c r="K85" s="314">
        <v>0.05</v>
      </c>
      <c r="L85" s="859">
        <f>N78*K85</f>
        <v>96.399835839999994</v>
      </c>
      <c r="M85" s="860"/>
      <c r="N85" s="57"/>
    </row>
    <row r="86" spans="1:14" ht="15" thickBot="1">
      <c r="B86" s="822" t="s">
        <v>1037</v>
      </c>
      <c r="C86" s="823"/>
      <c r="D86" s="823"/>
      <c r="E86" s="823"/>
      <c r="F86" s="823"/>
      <c r="G86" s="823"/>
      <c r="H86" s="823"/>
      <c r="I86" s="823"/>
      <c r="J86" s="823"/>
      <c r="K86" s="823"/>
      <c r="L86" s="823"/>
      <c r="M86" s="824"/>
      <c r="N86" s="58">
        <f>L83+L84+L85</f>
        <v>578.39901503999999</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2506.3957318399998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2446.0414850666671</v>
      </c>
      <c r="N48" s="281">
        <f>K48*M48</f>
        <v>2446.0414850666671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2446.0414850666671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2446.0414850666671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489.20829701333344</v>
      </c>
      <c r="M83" s="858"/>
      <c r="N83" s="57"/>
    </row>
    <row r="84" spans="1:14">
      <c r="B84" s="95" t="s">
        <v>1057</v>
      </c>
      <c r="C84" s="96"/>
      <c r="D84" s="96"/>
      <c r="E84" s="96"/>
      <c r="F84" s="96"/>
      <c r="G84" s="96"/>
      <c r="H84" s="96"/>
      <c r="I84" s="93"/>
      <c r="J84" s="94"/>
      <c r="K84" s="313">
        <v>0.05</v>
      </c>
      <c r="L84" s="857">
        <f>N78*K84</f>
        <v>122.30207425333336</v>
      </c>
      <c r="M84" s="858"/>
      <c r="N84" s="57"/>
    </row>
    <row r="85" spans="1:14" ht="15" thickBot="1">
      <c r="B85" s="97" t="s">
        <v>1058</v>
      </c>
      <c r="C85" s="98"/>
      <c r="D85" s="98"/>
      <c r="E85" s="98"/>
      <c r="F85" s="98"/>
      <c r="G85" s="98"/>
      <c r="H85" s="98"/>
      <c r="I85" s="99"/>
      <c r="J85" s="100"/>
      <c r="K85" s="314">
        <v>0.05</v>
      </c>
      <c r="L85" s="859">
        <f>N78*K85</f>
        <v>122.30207425333336</v>
      </c>
      <c r="M85" s="860"/>
      <c r="N85" s="57"/>
    </row>
    <row r="86" spans="1:14" ht="15" thickBot="1">
      <c r="B86" s="822" t="s">
        <v>1037</v>
      </c>
      <c r="C86" s="823"/>
      <c r="D86" s="823"/>
      <c r="E86" s="823"/>
      <c r="F86" s="823"/>
      <c r="G86" s="823"/>
      <c r="H86" s="823"/>
      <c r="I86" s="823"/>
      <c r="J86" s="823"/>
      <c r="K86" s="823"/>
      <c r="L86" s="823"/>
      <c r="M86" s="824"/>
      <c r="N86" s="58">
        <f>L83+L84+L85</f>
        <v>733.8124455200001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3179.853930586667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2675.1588658666665</v>
      </c>
      <c r="N48" s="281">
        <f>K48*M48</f>
        <v>2675.1588658666665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2675.1588658666665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822" t="s">
        <v>1037</v>
      </c>
      <c r="C76" s="823"/>
      <c r="D76" s="823"/>
      <c r="E76" s="823"/>
      <c r="F76" s="823"/>
      <c r="G76" s="823"/>
      <c r="H76" s="823"/>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2675.1588658666665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535.03177317333336</v>
      </c>
      <c r="M83" s="858"/>
      <c r="N83" s="57"/>
    </row>
    <row r="84" spans="1:14">
      <c r="B84" s="95" t="s">
        <v>1057</v>
      </c>
      <c r="C84" s="96"/>
      <c r="D84" s="96"/>
      <c r="E84" s="96"/>
      <c r="F84" s="96"/>
      <c r="G84" s="96"/>
      <c r="H84" s="96"/>
      <c r="I84" s="93"/>
      <c r="J84" s="94"/>
      <c r="K84" s="313">
        <v>0.05</v>
      </c>
      <c r="L84" s="857">
        <f>N78*K84</f>
        <v>133.75794329333334</v>
      </c>
      <c r="M84" s="858"/>
      <c r="N84" s="57"/>
    </row>
    <row r="85" spans="1:14" ht="15" thickBot="1">
      <c r="B85" s="97" t="s">
        <v>1058</v>
      </c>
      <c r="C85" s="98"/>
      <c r="D85" s="98"/>
      <c r="E85" s="98"/>
      <c r="F85" s="98"/>
      <c r="G85" s="98"/>
      <c r="H85" s="98"/>
      <c r="I85" s="99"/>
      <c r="J85" s="100"/>
      <c r="K85" s="314">
        <v>0.05</v>
      </c>
      <c r="L85" s="859">
        <f>N78*K85</f>
        <v>133.75794329333334</v>
      </c>
      <c r="M85" s="860"/>
      <c r="N85" s="57"/>
    </row>
    <row r="86" spans="1:14" ht="15" thickBot="1">
      <c r="B86" s="822" t="s">
        <v>1037</v>
      </c>
      <c r="C86" s="823"/>
      <c r="D86" s="823"/>
      <c r="E86" s="823"/>
      <c r="F86" s="823"/>
      <c r="G86" s="823"/>
      <c r="H86" s="823"/>
      <c r="I86" s="823"/>
      <c r="J86" s="823"/>
      <c r="K86" s="823"/>
      <c r="L86" s="823"/>
      <c r="M86" s="824"/>
      <c r="N86" s="58">
        <f>L83+L84+L85</f>
        <v>802.5476597600001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3477.7065256266665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2757.5240205333334</v>
      </c>
      <c r="N48" s="281">
        <f>K48*M48</f>
        <v>2757.5240205333334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2757.5240205333334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2757.5240205333334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551.50480410666671</v>
      </c>
      <c r="M83" s="858"/>
      <c r="N83" s="57"/>
    </row>
    <row r="84" spans="1:14">
      <c r="B84" s="95" t="s">
        <v>1057</v>
      </c>
      <c r="C84" s="96"/>
      <c r="D84" s="96"/>
      <c r="E84" s="96"/>
      <c r="F84" s="96"/>
      <c r="G84" s="96"/>
      <c r="H84" s="96"/>
      <c r="I84" s="93"/>
      <c r="J84" s="94"/>
      <c r="K84" s="313">
        <v>0.05</v>
      </c>
      <c r="L84" s="857">
        <f>N78*K84</f>
        <v>137.87620102666668</v>
      </c>
      <c r="M84" s="858"/>
      <c r="N84" s="57"/>
    </row>
    <row r="85" spans="1:14" ht="15" thickBot="1">
      <c r="B85" s="97" t="s">
        <v>1058</v>
      </c>
      <c r="C85" s="98"/>
      <c r="D85" s="98"/>
      <c r="E85" s="98"/>
      <c r="F85" s="98"/>
      <c r="G85" s="98"/>
      <c r="H85" s="98"/>
      <c r="I85" s="99"/>
      <c r="J85" s="100"/>
      <c r="K85" s="314">
        <v>0.05</v>
      </c>
      <c r="L85" s="859">
        <f>N78*K85</f>
        <v>137.87620102666668</v>
      </c>
      <c r="M85" s="860"/>
      <c r="N85" s="57"/>
    </row>
    <row r="86" spans="1:14" ht="15" thickBot="1">
      <c r="B86" s="822" t="s">
        <v>1037</v>
      </c>
      <c r="C86" s="823"/>
      <c r="D86" s="823"/>
      <c r="E86" s="823"/>
      <c r="F86" s="823"/>
      <c r="G86" s="823"/>
      <c r="H86" s="823"/>
      <c r="I86" s="823"/>
      <c r="J86" s="823"/>
      <c r="K86" s="823"/>
      <c r="L86" s="823"/>
      <c r="M86" s="824"/>
      <c r="N86" s="58">
        <f>L83+L84+L85</f>
        <v>827.25720616000001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3584.7812266933333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2751.2004622666668</v>
      </c>
      <c r="N48" s="281">
        <f>K48*M48</f>
        <v>2751.2004622666668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2751.2004622666668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2751.2004622666668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550.24009245333343</v>
      </c>
      <c r="M83" s="858"/>
      <c r="N83" s="57"/>
    </row>
    <row r="84" spans="1:14">
      <c r="B84" s="95" t="s">
        <v>1057</v>
      </c>
      <c r="C84" s="96"/>
      <c r="D84" s="96"/>
      <c r="E84" s="96"/>
      <c r="F84" s="96"/>
      <c r="G84" s="96"/>
      <c r="H84" s="96"/>
      <c r="I84" s="93"/>
      <c r="J84" s="94"/>
      <c r="K84" s="313">
        <v>0.05</v>
      </c>
      <c r="L84" s="857">
        <f>N78*K84</f>
        <v>137.56002311333336</v>
      </c>
      <c r="M84" s="858"/>
      <c r="N84" s="57"/>
    </row>
    <row r="85" spans="1:14" ht="15" thickBot="1">
      <c r="B85" s="97" t="s">
        <v>1058</v>
      </c>
      <c r="C85" s="98"/>
      <c r="D85" s="98"/>
      <c r="E85" s="98"/>
      <c r="F85" s="98"/>
      <c r="G85" s="98"/>
      <c r="H85" s="98"/>
      <c r="I85" s="99"/>
      <c r="J85" s="100"/>
      <c r="K85" s="314">
        <v>0.05</v>
      </c>
      <c r="L85" s="859">
        <f>N78*K85</f>
        <v>137.56002311333336</v>
      </c>
      <c r="M85" s="860"/>
      <c r="N85" s="57"/>
    </row>
    <row r="86" spans="1:14" ht="15" thickBot="1">
      <c r="B86" s="822" t="s">
        <v>1037</v>
      </c>
      <c r="C86" s="823"/>
      <c r="D86" s="823"/>
      <c r="E86" s="823"/>
      <c r="F86" s="823"/>
      <c r="G86" s="823"/>
      <c r="H86" s="823"/>
      <c r="I86" s="823"/>
      <c r="J86" s="823"/>
      <c r="K86" s="823"/>
      <c r="L86" s="823"/>
      <c r="M86" s="824"/>
      <c r="N86" s="58">
        <f>L83+L84+L85</f>
        <v>825.3601386800002</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3576.5606009466669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2979.7187112000001</v>
      </c>
      <c r="N48" s="281">
        <f>K48*M48</f>
        <v>2979.7187112000001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2979.7187112000001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2979.7187112000001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595.94374224000001</v>
      </c>
      <c r="M83" s="858"/>
      <c r="N83" s="57"/>
    </row>
    <row r="84" spans="1:14">
      <c r="B84" s="95" t="s">
        <v>1057</v>
      </c>
      <c r="C84" s="96"/>
      <c r="D84" s="96"/>
      <c r="E84" s="96"/>
      <c r="F84" s="96"/>
      <c r="G84" s="96"/>
      <c r="H84" s="96"/>
      <c r="I84" s="93"/>
      <c r="J84" s="94"/>
      <c r="K84" s="313">
        <v>0.05</v>
      </c>
      <c r="L84" s="857">
        <f>N78*K84</f>
        <v>148.98593556</v>
      </c>
      <c r="M84" s="858"/>
      <c r="N84" s="57"/>
    </row>
    <row r="85" spans="1:14" ht="15" thickBot="1">
      <c r="B85" s="97" t="s">
        <v>1058</v>
      </c>
      <c r="C85" s="98"/>
      <c r="D85" s="98"/>
      <c r="E85" s="98"/>
      <c r="F85" s="98"/>
      <c r="G85" s="98"/>
      <c r="H85" s="98"/>
      <c r="I85" s="99"/>
      <c r="J85" s="100"/>
      <c r="K85" s="314">
        <v>0.05</v>
      </c>
      <c r="L85" s="859">
        <f>N78*K85</f>
        <v>148.98593556</v>
      </c>
      <c r="M85" s="860"/>
      <c r="N85" s="57"/>
    </row>
    <row r="86" spans="1:14" ht="15" thickBot="1">
      <c r="B86" s="822" t="s">
        <v>1037</v>
      </c>
      <c r="C86" s="823"/>
      <c r="D86" s="823"/>
      <c r="E86" s="823"/>
      <c r="F86" s="823"/>
      <c r="G86" s="823"/>
      <c r="H86" s="823"/>
      <c r="I86" s="823"/>
      <c r="J86" s="823"/>
      <c r="K86" s="823"/>
      <c r="L86" s="823"/>
      <c r="M86" s="824"/>
      <c r="N86" s="58">
        <f>L83+L84+L85</f>
        <v>893.91561336000007</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3873.6343245600001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2979.7187112000001</v>
      </c>
      <c r="N48" s="281">
        <f>K48*M48</f>
        <v>2979.7187112000001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2979.7187112000001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2979.7187112000001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595.94374224000001</v>
      </c>
      <c r="M83" s="858"/>
      <c r="N83" s="57"/>
    </row>
    <row r="84" spans="1:14">
      <c r="B84" s="95" t="s">
        <v>1057</v>
      </c>
      <c r="C84" s="96"/>
      <c r="D84" s="96"/>
      <c r="E84" s="96"/>
      <c r="F84" s="96"/>
      <c r="G84" s="96"/>
      <c r="H84" s="96"/>
      <c r="I84" s="93"/>
      <c r="J84" s="94"/>
      <c r="K84" s="313">
        <v>0.05</v>
      </c>
      <c r="L84" s="857">
        <f>N78*K84</f>
        <v>148.98593556</v>
      </c>
      <c r="M84" s="858"/>
      <c r="N84" s="57"/>
    </row>
    <row r="85" spans="1:14" ht="15" thickBot="1">
      <c r="B85" s="97" t="s">
        <v>1058</v>
      </c>
      <c r="C85" s="98"/>
      <c r="D85" s="98"/>
      <c r="E85" s="98"/>
      <c r="F85" s="98"/>
      <c r="G85" s="98"/>
      <c r="H85" s="98"/>
      <c r="I85" s="99"/>
      <c r="J85" s="100"/>
      <c r="K85" s="314">
        <v>0.05</v>
      </c>
      <c r="L85" s="859">
        <f>N78*K85</f>
        <v>148.98593556</v>
      </c>
      <c r="M85" s="860"/>
      <c r="N85" s="57"/>
    </row>
    <row r="86" spans="1:14" ht="15" thickBot="1">
      <c r="B86" s="822" t="s">
        <v>1037</v>
      </c>
      <c r="C86" s="823"/>
      <c r="D86" s="823"/>
      <c r="E86" s="823"/>
      <c r="F86" s="823"/>
      <c r="G86" s="823"/>
      <c r="H86" s="823"/>
      <c r="I86" s="823"/>
      <c r="J86" s="823"/>
      <c r="K86" s="823"/>
      <c r="L86" s="823"/>
      <c r="M86" s="824"/>
      <c r="N86" s="58">
        <f>L83+L84+L85</f>
        <v>893.91561336000007</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3873.6343245600001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2965.3209739999998</v>
      </c>
      <c r="N48" s="281">
        <f>K48*M48</f>
        <v>2965.3209739999998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2965.3209739999998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2965.3209739999998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593.0641948</v>
      </c>
      <c r="M83" s="858"/>
      <c r="N83" s="57"/>
    </row>
    <row r="84" spans="1:14">
      <c r="B84" s="95" t="s">
        <v>1057</v>
      </c>
      <c r="C84" s="96"/>
      <c r="D84" s="96"/>
      <c r="E84" s="96"/>
      <c r="F84" s="96"/>
      <c r="G84" s="96"/>
      <c r="H84" s="96"/>
      <c r="I84" s="93"/>
      <c r="J84" s="94"/>
      <c r="K84" s="313">
        <v>0.05</v>
      </c>
      <c r="L84" s="857">
        <f>N78*K84</f>
        <v>148.2660487</v>
      </c>
      <c r="M84" s="858"/>
      <c r="N84" s="57"/>
    </row>
    <row r="85" spans="1:14" ht="15" thickBot="1">
      <c r="B85" s="97" t="s">
        <v>1058</v>
      </c>
      <c r="C85" s="98"/>
      <c r="D85" s="98"/>
      <c r="E85" s="98"/>
      <c r="F85" s="98"/>
      <c r="G85" s="98"/>
      <c r="H85" s="98"/>
      <c r="I85" s="99"/>
      <c r="J85" s="100"/>
      <c r="K85" s="314">
        <v>0.05</v>
      </c>
      <c r="L85" s="859">
        <f>N78*K85</f>
        <v>148.2660487</v>
      </c>
      <c r="M85" s="860"/>
      <c r="N85" s="57"/>
    </row>
    <row r="86" spans="1:14" ht="15" thickBot="1">
      <c r="B86" s="822" t="s">
        <v>1037</v>
      </c>
      <c r="C86" s="823"/>
      <c r="D86" s="823"/>
      <c r="E86" s="823"/>
      <c r="F86" s="823"/>
      <c r="G86" s="823"/>
      <c r="H86" s="823"/>
      <c r="I86" s="823"/>
      <c r="J86" s="823"/>
      <c r="K86" s="823"/>
      <c r="L86" s="823"/>
      <c r="M86" s="824"/>
      <c r="N86" s="58">
        <f>L83+L84+L85</f>
        <v>889.59629220000011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3854.9172662000001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3175.3273552000001</v>
      </c>
      <c r="N48" s="281">
        <f>K48*M48</f>
        <v>3175.3273552000001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3175.3273552000001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3175.3273552000001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635.06547104000003</v>
      </c>
      <c r="M83" s="858"/>
      <c r="N83" s="57"/>
    </row>
    <row r="84" spans="1:14">
      <c r="B84" s="95" t="s">
        <v>1057</v>
      </c>
      <c r="C84" s="96"/>
      <c r="D84" s="96"/>
      <c r="E84" s="96"/>
      <c r="F84" s="96"/>
      <c r="G84" s="96"/>
      <c r="H84" s="96"/>
      <c r="I84" s="93"/>
      <c r="J84" s="94"/>
      <c r="K84" s="313">
        <v>0.05</v>
      </c>
      <c r="L84" s="857">
        <f>N78*K84</f>
        <v>158.76636776000001</v>
      </c>
      <c r="M84" s="858"/>
      <c r="N84" s="57"/>
    </row>
    <row r="85" spans="1:14" ht="15" thickBot="1">
      <c r="B85" s="97" t="s">
        <v>1058</v>
      </c>
      <c r="C85" s="98"/>
      <c r="D85" s="98"/>
      <c r="E85" s="98"/>
      <c r="F85" s="98"/>
      <c r="G85" s="98"/>
      <c r="H85" s="98"/>
      <c r="I85" s="99"/>
      <c r="J85" s="100"/>
      <c r="K85" s="314">
        <v>0.05</v>
      </c>
      <c r="L85" s="859">
        <f>N78*K85</f>
        <v>158.76636776000001</v>
      </c>
      <c r="M85" s="860"/>
      <c r="N85" s="57"/>
    </row>
    <row r="86" spans="1:14" ht="15" thickBot="1">
      <c r="B86" s="822" t="s">
        <v>1037</v>
      </c>
      <c r="C86" s="823"/>
      <c r="D86" s="823"/>
      <c r="E86" s="823"/>
      <c r="F86" s="823"/>
      <c r="G86" s="823"/>
      <c r="H86" s="823"/>
      <c r="I86" s="823"/>
      <c r="J86" s="823"/>
      <c r="K86" s="823"/>
      <c r="L86" s="823"/>
      <c r="M86" s="824"/>
      <c r="N86" s="58">
        <f>L83+L84+L85</f>
        <v>952.59820655999999</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4127.9255617600002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3340.6849989333336</v>
      </c>
      <c r="N48" s="281">
        <f>K48*M48</f>
        <v>3340.6849989333336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3340.6849989333336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3340.6849989333336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668.13699978666682</v>
      </c>
      <c r="M83" s="858"/>
      <c r="N83" s="57"/>
    </row>
    <row r="84" spans="1:14">
      <c r="B84" s="95" t="s">
        <v>1057</v>
      </c>
      <c r="C84" s="96"/>
      <c r="D84" s="96"/>
      <c r="E84" s="96"/>
      <c r="F84" s="96"/>
      <c r="G84" s="96"/>
      <c r="H84" s="96"/>
      <c r="I84" s="93"/>
      <c r="J84" s="94"/>
      <c r="K84" s="313">
        <v>0.05</v>
      </c>
      <c r="L84" s="857">
        <f>N78*K84</f>
        <v>167.03424994666671</v>
      </c>
      <c r="M84" s="858"/>
      <c r="N84" s="57"/>
    </row>
    <row r="85" spans="1:14" ht="15" thickBot="1">
      <c r="B85" s="97" t="s">
        <v>1058</v>
      </c>
      <c r="C85" s="98"/>
      <c r="D85" s="98"/>
      <c r="E85" s="98"/>
      <c r="F85" s="98"/>
      <c r="G85" s="98"/>
      <c r="H85" s="98"/>
      <c r="I85" s="99"/>
      <c r="J85" s="100"/>
      <c r="K85" s="314">
        <v>0.05</v>
      </c>
      <c r="L85" s="859">
        <f>N78*K85</f>
        <v>167.03424994666671</v>
      </c>
      <c r="M85" s="860"/>
      <c r="N85" s="57"/>
    </row>
    <row r="86" spans="1:14" ht="15" thickBot="1">
      <c r="B86" s="822" t="s">
        <v>1037</v>
      </c>
      <c r="C86" s="823"/>
      <c r="D86" s="823"/>
      <c r="E86" s="823"/>
      <c r="F86" s="823"/>
      <c r="G86" s="823"/>
      <c r="H86" s="823"/>
      <c r="I86" s="823"/>
      <c r="J86" s="823"/>
      <c r="K86" s="823"/>
      <c r="L86" s="823"/>
      <c r="M86" s="824"/>
      <c r="N86" s="58">
        <f>L83+L84+L85</f>
        <v>1002.2054996800002</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4342.8904986133339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2593.5531024196212</v>
      </c>
      <c r="N48" s="281">
        <f>K48*M48</f>
        <v>2593.5531024196212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2593.5531024196212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2593.5531024196212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518.71062048392423</v>
      </c>
      <c r="M83" s="858"/>
      <c r="N83" s="57"/>
    </row>
    <row r="84" spans="1:14">
      <c r="B84" s="95" t="s">
        <v>1057</v>
      </c>
      <c r="C84" s="96"/>
      <c r="D84" s="96"/>
      <c r="E84" s="96"/>
      <c r="F84" s="96"/>
      <c r="G84" s="96"/>
      <c r="H84" s="96"/>
      <c r="I84" s="93"/>
      <c r="J84" s="94"/>
      <c r="K84" s="313">
        <v>0.05</v>
      </c>
      <c r="L84" s="857">
        <f>N78*K84</f>
        <v>129.67765512098106</v>
      </c>
      <c r="M84" s="858"/>
      <c r="N84" s="57"/>
    </row>
    <row r="85" spans="1:14" ht="15" thickBot="1">
      <c r="B85" s="97" t="s">
        <v>1058</v>
      </c>
      <c r="C85" s="98"/>
      <c r="D85" s="98"/>
      <c r="E85" s="98"/>
      <c r="F85" s="98"/>
      <c r="G85" s="98"/>
      <c r="H85" s="98"/>
      <c r="I85" s="99"/>
      <c r="J85" s="100"/>
      <c r="K85" s="314">
        <v>0.05</v>
      </c>
      <c r="L85" s="859">
        <f>N78*K85</f>
        <v>129.67765512098106</v>
      </c>
      <c r="M85" s="860"/>
      <c r="N85" s="57"/>
    </row>
    <row r="86" spans="1:14" ht="15" thickBot="1">
      <c r="B86" s="822" t="s">
        <v>1037</v>
      </c>
      <c r="C86" s="823"/>
      <c r="D86" s="823"/>
      <c r="E86" s="823"/>
      <c r="F86" s="823"/>
      <c r="G86" s="823"/>
      <c r="H86" s="823"/>
      <c r="I86" s="823"/>
      <c r="J86" s="823"/>
      <c r="K86" s="823"/>
      <c r="L86" s="823"/>
      <c r="M86" s="824"/>
      <c r="N86" s="58">
        <f>L83+L84+L85</f>
        <v>778.06593072588635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3371.6190331455073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500</v>
      </c>
      <c r="N36" s="281">
        <f>K36/M36</f>
        <v>228.98133999999999</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500</v>
      </c>
      <c r="N37" s="281">
        <f>K37/M37</f>
        <v>142.80000000000001</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N75*M41</f>
        <v>0.51067205206099997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372.29201205206101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1985.3922291168521</v>
      </c>
      <c r="N48" s="281">
        <f>K48*M48</f>
        <v>1985.3922291168521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1985.3922291168521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0"/>
      <c r="M64" s="901"/>
      <c r="N64" s="133"/>
    </row>
    <row r="65" spans="1:14" ht="15" thickBot="1">
      <c r="B65" s="911" t="s">
        <v>1037</v>
      </c>
      <c r="C65" s="865"/>
      <c r="D65" s="865"/>
      <c r="E65" s="865"/>
      <c r="F65" s="865"/>
      <c r="G65" s="865"/>
      <c r="H65" s="865"/>
      <c r="I65" s="865"/>
      <c r="J65" s="865"/>
      <c r="K65" s="865"/>
      <c r="L65" s="865"/>
      <c r="M65" s="866"/>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61" t="s">
        <v>1047</v>
      </c>
      <c r="C69" s="862"/>
      <c r="D69" s="862"/>
      <c r="E69" s="862"/>
      <c r="F69" s="862"/>
      <c r="G69" s="862"/>
      <c r="H69" s="862"/>
      <c r="I69" s="79" t="s">
        <v>1048</v>
      </c>
      <c r="J69" s="81" t="s">
        <v>1494</v>
      </c>
      <c r="K69" s="80" t="s">
        <v>1050</v>
      </c>
      <c r="L69" s="863" t="s">
        <v>1034</v>
      </c>
      <c r="M69" s="864"/>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98"/>
      <c r="C74" s="899"/>
      <c r="D74" s="899"/>
      <c r="E74" s="899"/>
      <c r="F74" s="899"/>
      <c r="G74" s="899"/>
      <c r="H74" s="899"/>
      <c r="I74" s="132"/>
      <c r="J74" s="132"/>
      <c r="K74" s="132"/>
      <c r="L74" s="912"/>
      <c r="M74" s="912"/>
      <c r="N74" s="51"/>
    </row>
    <row r="75" spans="1:14" ht="15" thickBot="1">
      <c r="B75" s="911" t="s">
        <v>1037</v>
      </c>
      <c r="C75" s="865"/>
      <c r="D75" s="865"/>
      <c r="E75" s="865"/>
      <c r="F75" s="865"/>
      <c r="G75" s="865"/>
      <c r="H75" s="865"/>
      <c r="I75" s="865"/>
      <c r="J75" s="865"/>
      <c r="K75" s="865"/>
      <c r="L75" s="865"/>
      <c r="M75" s="866"/>
      <c r="N75" s="310">
        <f>SUM(N70:N74)</f>
        <v>51.067205206099999</v>
      </c>
    </row>
    <row r="76" spans="1:14" ht="15" thickBot="1">
      <c r="B76" s="39"/>
      <c r="C76" s="40"/>
      <c r="D76" s="40"/>
      <c r="E76" s="40"/>
      <c r="F76" s="40"/>
      <c r="G76" s="40"/>
      <c r="H76" s="40"/>
      <c r="I76" s="40"/>
      <c r="J76" s="40"/>
      <c r="K76" s="40"/>
      <c r="L76" s="40"/>
      <c r="M76" s="40"/>
      <c r="N76" s="41"/>
    </row>
    <row r="77" spans="1:14" ht="15" thickBot="1">
      <c r="B77" s="822" t="s">
        <v>1051</v>
      </c>
      <c r="C77" s="823"/>
      <c r="D77" s="823"/>
      <c r="E77" s="823"/>
      <c r="F77" s="823"/>
      <c r="G77" s="823"/>
      <c r="H77" s="823"/>
      <c r="I77" s="823"/>
      <c r="J77" s="823"/>
      <c r="K77" s="823"/>
      <c r="L77" s="823"/>
      <c r="M77" s="824"/>
      <c r="N77" s="105">
        <f>N43+N54+N65+N75</f>
        <v>2408.7514463750131</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481.75028927500261</v>
      </c>
      <c r="M82" s="858"/>
      <c r="N82" s="57"/>
    </row>
    <row r="83" spans="1:14">
      <c r="B83" s="95" t="s">
        <v>1057</v>
      </c>
      <c r="C83" s="96"/>
      <c r="D83" s="96"/>
      <c r="E83" s="96"/>
      <c r="F83" s="96"/>
      <c r="G83" s="96"/>
      <c r="H83" s="96"/>
      <c r="I83" s="93"/>
      <c r="J83" s="94"/>
      <c r="K83" s="313">
        <v>0.05</v>
      </c>
      <c r="L83" s="857">
        <f>N77*K83</f>
        <v>120.43757231875065</v>
      </c>
      <c r="M83" s="858"/>
      <c r="N83" s="57"/>
    </row>
    <row r="84" spans="1:14" ht="15" thickBot="1">
      <c r="B84" s="97" t="s">
        <v>1058</v>
      </c>
      <c r="C84" s="98"/>
      <c r="D84" s="98"/>
      <c r="E84" s="98"/>
      <c r="F84" s="98"/>
      <c r="G84" s="98"/>
      <c r="H84" s="98"/>
      <c r="I84" s="99"/>
      <c r="J84" s="100"/>
      <c r="K84" s="314">
        <v>0.05</v>
      </c>
      <c r="L84" s="859">
        <f>N77*K84</f>
        <v>120.43757231875065</v>
      </c>
      <c r="M84" s="860"/>
      <c r="N84" s="57"/>
    </row>
    <row r="85" spans="1:14" ht="15" thickBot="1">
      <c r="B85" s="822" t="s">
        <v>1037</v>
      </c>
      <c r="C85" s="823"/>
      <c r="D85" s="823"/>
      <c r="E85" s="823"/>
      <c r="F85" s="823"/>
      <c r="G85" s="823"/>
      <c r="H85" s="823"/>
      <c r="I85" s="823"/>
      <c r="J85" s="823"/>
      <c r="K85" s="823"/>
      <c r="L85" s="823"/>
      <c r="M85" s="824"/>
      <c r="N85" s="58">
        <f>L82+L83+L84</f>
        <v>722.62543391250392</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3131.376880287517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 thickBot="1">
      <c r="B118" s="270" t="s">
        <v>2327</v>
      </c>
      <c r="C118" s="402"/>
      <c r="D118" s="402"/>
      <c r="E118" s="63"/>
      <c r="F118" s="63"/>
      <c r="G118" s="63"/>
      <c r="H118" s="63"/>
      <c r="I118" s="63"/>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500</v>
      </c>
      <c r="N36" s="281">
        <f>K36/M36</f>
        <v>228.98133999999999</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500</v>
      </c>
      <c r="N37" s="281">
        <f>K37/M37</f>
        <v>142.80000000000001</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0.51067205206099997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372.29201205206101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1985.7058963168524</v>
      </c>
      <c r="N48" s="281">
        <f>K48*M48</f>
        <v>1985.7058963168524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1985.7058963168524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51.067205206099999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2409.0651135750136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481.81302271500272</v>
      </c>
      <c r="M83" s="858"/>
      <c r="N83" s="57"/>
    </row>
    <row r="84" spans="1:14">
      <c r="B84" s="95" t="s">
        <v>1057</v>
      </c>
      <c r="C84" s="96"/>
      <c r="D84" s="96"/>
      <c r="E84" s="96"/>
      <c r="F84" s="96"/>
      <c r="G84" s="96"/>
      <c r="H84" s="96"/>
      <c r="I84" s="93"/>
      <c r="J84" s="94"/>
      <c r="K84" s="313">
        <v>0.05</v>
      </c>
      <c r="L84" s="857">
        <f>N78*K84</f>
        <v>120.45325567875068</v>
      </c>
      <c r="M84" s="858"/>
      <c r="N84" s="57"/>
    </row>
    <row r="85" spans="1:14" ht="15" thickBot="1">
      <c r="B85" s="97" t="s">
        <v>1058</v>
      </c>
      <c r="C85" s="98"/>
      <c r="D85" s="98"/>
      <c r="E85" s="98"/>
      <c r="F85" s="98"/>
      <c r="G85" s="98"/>
      <c r="H85" s="98"/>
      <c r="I85" s="99"/>
      <c r="J85" s="100"/>
      <c r="K85" s="314">
        <v>0.05</v>
      </c>
      <c r="L85" s="859">
        <f>N78*K85</f>
        <v>120.45325567875068</v>
      </c>
      <c r="M85" s="860"/>
      <c r="N85" s="57"/>
    </row>
    <row r="86" spans="1:14" ht="15" thickBot="1">
      <c r="B86" s="822" t="s">
        <v>1037</v>
      </c>
      <c r="C86" s="823"/>
      <c r="D86" s="823"/>
      <c r="E86" s="823"/>
      <c r="F86" s="823"/>
      <c r="G86" s="823"/>
      <c r="H86" s="823"/>
      <c r="I86" s="823"/>
      <c r="J86" s="823"/>
      <c r="K86" s="823"/>
      <c r="L86" s="823"/>
      <c r="M86" s="824"/>
      <c r="N86" s="58">
        <f>L83+L84+L85</f>
        <v>722.71953407250408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3131.7846476475179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P119"/>
  <sheetViews>
    <sheetView topLeftCell="A73" zoomScale="78" zoomScaleNormal="78" workbookViewId="0">
      <selection activeCell="F41" sqref="F41"/>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500</v>
      </c>
      <c r="N36" s="281">
        <f>K36/M36</f>
        <v>228.98133999999999</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500</v>
      </c>
      <c r="N37" s="281">
        <f>K37/M37</f>
        <v>142.80000000000001</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0.51067205206099997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372.29201205206101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9890.2031073475609</v>
      </c>
      <c r="N48" s="281">
        <f>K48*M48</f>
        <v>2967.0609322042683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2967.0609322042683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51.067205206099999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3390.4201494624294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6" ht="15" thickBot="1">
      <c r="B81" s="74"/>
      <c r="C81" s="67"/>
      <c r="D81" s="67"/>
      <c r="E81" s="67"/>
      <c r="F81" s="67"/>
      <c r="G81" s="67"/>
      <c r="H81" s="67"/>
      <c r="I81" s="67"/>
      <c r="J81" s="67"/>
      <c r="K81" s="67"/>
      <c r="L81" s="67"/>
      <c r="M81" s="67"/>
      <c r="N81" s="69"/>
    </row>
    <row r="82" spans="1:16">
      <c r="B82" s="867" t="s">
        <v>1053</v>
      </c>
      <c r="C82" s="868"/>
      <c r="D82" s="868"/>
      <c r="E82" s="868"/>
      <c r="F82" s="868"/>
      <c r="G82" s="868"/>
      <c r="H82" s="868"/>
      <c r="I82" s="323"/>
      <c r="J82" s="343"/>
      <c r="K82" s="311" t="s">
        <v>1054</v>
      </c>
      <c r="L82" s="869" t="s">
        <v>1055</v>
      </c>
      <c r="M82" s="870"/>
      <c r="N82" s="312"/>
    </row>
    <row r="83" spans="1:16">
      <c r="B83" s="855" t="s">
        <v>1056</v>
      </c>
      <c r="C83" s="856"/>
      <c r="D83" s="856"/>
      <c r="E83" s="856"/>
      <c r="F83" s="856"/>
      <c r="G83" s="856"/>
      <c r="H83" s="856"/>
      <c r="I83" s="93"/>
      <c r="J83" s="94"/>
      <c r="K83" s="313">
        <v>0.2</v>
      </c>
      <c r="L83" s="857">
        <f>N78*K83</f>
        <v>678.08402989248589</v>
      </c>
      <c r="M83" s="858"/>
      <c r="N83" s="57"/>
    </row>
    <row r="84" spans="1:16">
      <c r="B84" s="95" t="s">
        <v>1057</v>
      </c>
      <c r="C84" s="96"/>
      <c r="D84" s="96"/>
      <c r="E84" s="96"/>
      <c r="F84" s="96"/>
      <c r="G84" s="96"/>
      <c r="H84" s="96"/>
      <c r="I84" s="93"/>
      <c r="J84" s="94"/>
      <c r="K84" s="313">
        <v>0.05</v>
      </c>
      <c r="L84" s="857">
        <f>N78*K84</f>
        <v>169.52100747312147</v>
      </c>
      <c r="M84" s="858"/>
      <c r="N84" s="57"/>
    </row>
    <row r="85" spans="1:16" ht="15" thickBot="1">
      <c r="B85" s="97" t="s">
        <v>1058</v>
      </c>
      <c r="C85" s="98"/>
      <c r="D85" s="98"/>
      <c r="E85" s="98"/>
      <c r="F85" s="98"/>
      <c r="G85" s="98"/>
      <c r="H85" s="98"/>
      <c r="I85" s="99"/>
      <c r="J85" s="100"/>
      <c r="K85" s="314">
        <v>0.05</v>
      </c>
      <c r="L85" s="859">
        <f>N78*K85</f>
        <v>169.52100747312147</v>
      </c>
      <c r="M85" s="860"/>
      <c r="N85" s="57"/>
    </row>
    <row r="86" spans="1:16" ht="15" thickBot="1">
      <c r="B86" s="822" t="s">
        <v>1037</v>
      </c>
      <c r="C86" s="823"/>
      <c r="D86" s="823"/>
      <c r="E86" s="823"/>
      <c r="F86" s="823"/>
      <c r="G86" s="823"/>
      <c r="H86" s="823"/>
      <c r="I86" s="823"/>
      <c r="J86" s="823"/>
      <c r="K86" s="823"/>
      <c r="L86" s="823"/>
      <c r="M86" s="824"/>
      <c r="N86" s="58">
        <f>L83+L84+L85</f>
        <v>1017.1260448387288</v>
      </c>
    </row>
    <row r="87" spans="1:16" ht="15" thickBot="1">
      <c r="B87" s="39"/>
      <c r="C87" s="40"/>
      <c r="D87" s="40"/>
      <c r="E87" s="40"/>
      <c r="F87" s="40"/>
      <c r="G87" s="40"/>
      <c r="H87" s="40"/>
      <c r="I87" s="40"/>
      <c r="J87" s="40"/>
      <c r="K87" s="40"/>
      <c r="L87" s="40"/>
      <c r="M87" s="40"/>
      <c r="N87" s="41"/>
    </row>
    <row r="88" spans="1:16" ht="15" thickBot="1">
      <c r="A88" t="s">
        <v>2122</v>
      </c>
      <c r="B88" s="822" t="s">
        <v>1059</v>
      </c>
      <c r="C88" s="823"/>
      <c r="D88" s="823"/>
      <c r="E88" s="823"/>
      <c r="F88" s="823"/>
      <c r="G88" s="823"/>
      <c r="H88" s="823"/>
      <c r="I88" s="823"/>
      <c r="J88" s="823"/>
      <c r="K88" s="823"/>
      <c r="L88" s="823"/>
      <c r="M88" s="824"/>
      <c r="N88" s="196">
        <f>N78+N86</f>
        <v>4407.5461943011578</v>
      </c>
      <c r="O88">
        <v>3550.0445159616665</v>
      </c>
      <c r="P88" s="656">
        <f>+O88-N88</f>
        <v>-857.50167833949126</v>
      </c>
    </row>
    <row r="89" spans="1:16">
      <c r="B89" s="19"/>
      <c r="C89" s="20"/>
      <c r="D89" s="20"/>
      <c r="E89" s="20"/>
      <c r="F89" s="20"/>
      <c r="G89" s="20"/>
      <c r="H89" s="20"/>
      <c r="I89" s="20"/>
      <c r="J89" s="20"/>
      <c r="K89" s="20"/>
      <c r="L89" s="20"/>
      <c r="M89" s="20"/>
      <c r="N89" s="21"/>
    </row>
    <row r="90" spans="1:16">
      <c r="B90" s="22"/>
      <c r="C90" s="18"/>
      <c r="D90" s="18"/>
      <c r="E90" s="18"/>
      <c r="F90" s="18"/>
      <c r="G90" s="18"/>
      <c r="H90" s="18"/>
      <c r="I90" s="18"/>
      <c r="J90" s="18"/>
      <c r="K90" s="18"/>
      <c r="L90" s="18"/>
      <c r="M90" s="18"/>
      <c r="N90" s="23"/>
    </row>
    <row r="91" spans="1:16">
      <c r="B91" s="22"/>
      <c r="C91" s="18"/>
      <c r="D91" s="18"/>
      <c r="E91" s="18"/>
      <c r="F91" s="18"/>
      <c r="G91" s="18"/>
      <c r="H91" s="18"/>
      <c r="I91" s="18"/>
      <c r="J91" s="18"/>
      <c r="K91" s="18"/>
      <c r="L91" s="18"/>
      <c r="M91" s="18"/>
      <c r="N91" s="23"/>
    </row>
    <row r="92" spans="1:16">
      <c r="B92" s="22"/>
      <c r="C92" s="18"/>
      <c r="D92" s="18"/>
      <c r="E92" s="18"/>
      <c r="F92" s="18"/>
      <c r="G92" s="18"/>
      <c r="H92" s="18"/>
      <c r="I92" s="18"/>
      <c r="J92" s="18"/>
      <c r="K92" s="18"/>
      <c r="L92" s="18"/>
      <c r="M92" s="18"/>
      <c r="N92" s="23"/>
    </row>
    <row r="93" spans="1:16">
      <c r="B93" s="22"/>
      <c r="C93" s="18"/>
      <c r="D93" s="18"/>
      <c r="E93" s="59" t="s">
        <v>1060</v>
      </c>
      <c r="F93" s="59"/>
      <c r="G93" s="59"/>
      <c r="H93" s="59"/>
      <c r="I93" s="59"/>
      <c r="J93" s="59"/>
      <c r="K93" s="18"/>
      <c r="L93" s="18"/>
      <c r="M93" s="18"/>
      <c r="N93" s="23"/>
    </row>
    <row r="94" spans="1:16">
      <c r="B94" s="22"/>
      <c r="C94" s="18"/>
      <c r="D94" s="18"/>
      <c r="E94" s="18" t="s">
        <v>1061</v>
      </c>
      <c r="F94" s="18"/>
      <c r="G94" s="18"/>
      <c r="H94" s="18"/>
      <c r="I94" s="18"/>
      <c r="J94" s="18"/>
      <c r="K94" s="18"/>
      <c r="L94" s="18"/>
      <c r="M94" s="18"/>
      <c r="N94" s="23"/>
    </row>
    <row r="95" spans="1:16">
      <c r="B95" s="22"/>
      <c r="C95" s="18"/>
      <c r="D95" s="18"/>
      <c r="E95" s="18" t="s">
        <v>1062</v>
      </c>
      <c r="F95" s="18"/>
      <c r="G95" s="18"/>
      <c r="H95" s="18"/>
      <c r="I95" s="18"/>
      <c r="J95" s="18"/>
      <c r="K95" s="18"/>
      <c r="L95" s="18"/>
      <c r="M95" s="18"/>
      <c r="N95" s="23"/>
    </row>
    <row r="96" spans="1:16">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954" t="str">
        <f>VLOOKUP(A36,EQUIPOS!A6:D154,3,FALSE)</f>
        <v>Carrotanque Irrigador de asfalto, 1000 GALONES DE CAPACIDAD</v>
      </c>
      <c r="C36" s="955"/>
      <c r="D36" s="955"/>
      <c r="E36" s="955"/>
      <c r="F36" s="955"/>
      <c r="G36" s="955"/>
      <c r="H36" s="956"/>
      <c r="I36" s="276"/>
      <c r="J36" s="277"/>
      <c r="K36" s="278">
        <f>VLOOKUP(A36,EQUIPOS!A6:D163,4,FALSE)</f>
        <v>114490.67</v>
      </c>
      <c r="L36" s="279"/>
      <c r="M36" s="280">
        <v>500</v>
      </c>
      <c r="N36" s="281">
        <f>K36/M36</f>
        <v>228.98133999999999</v>
      </c>
    </row>
    <row r="37" spans="1:14">
      <c r="A37" s="119" t="s">
        <v>176</v>
      </c>
      <c r="B37" s="954" t="str">
        <f>VLOOKUP(A37,EQUIPOS!A7:D154,3,FALSE)</f>
        <v xml:space="preserve">Compresor (barrido y soplado)
</v>
      </c>
      <c r="C37" s="955"/>
      <c r="D37" s="955"/>
      <c r="E37" s="955"/>
      <c r="F37" s="955"/>
      <c r="G37" s="955"/>
      <c r="H37" s="956"/>
      <c r="I37" s="276"/>
      <c r="J37" s="277"/>
      <c r="K37" s="278">
        <f>VLOOKUP(A37,EQUIPOS!A7:D164,4,FALSE)</f>
        <v>71400</v>
      </c>
      <c r="L37" s="279"/>
      <c r="M37" s="280">
        <v>500</v>
      </c>
      <c r="N37" s="281">
        <f>K37/M37</f>
        <v>142.80000000000001</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0.51067205206099997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372.29201205206101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1801.5283029333334</v>
      </c>
      <c r="N48" s="281">
        <f>K48*M48</f>
        <v>810.68773632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810.68773632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51.067205206099999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1234.046953578161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246.80939071563222</v>
      </c>
      <c r="M83" s="858"/>
      <c r="N83" s="57"/>
    </row>
    <row r="84" spans="1:14">
      <c r="B84" s="95" t="s">
        <v>1057</v>
      </c>
      <c r="C84" s="96"/>
      <c r="D84" s="96"/>
      <c r="E84" s="96"/>
      <c r="F84" s="96"/>
      <c r="G84" s="96"/>
      <c r="H84" s="96"/>
      <c r="I84" s="93"/>
      <c r="J84" s="94"/>
      <c r="K84" s="313">
        <v>0.05</v>
      </c>
      <c r="L84" s="857">
        <f>N78*K84</f>
        <v>61.702347678908055</v>
      </c>
      <c r="M84" s="858"/>
      <c r="N84" s="57"/>
    </row>
    <row r="85" spans="1:14" ht="15" thickBot="1">
      <c r="B85" s="97" t="s">
        <v>1058</v>
      </c>
      <c r="C85" s="98"/>
      <c r="D85" s="98"/>
      <c r="E85" s="98"/>
      <c r="F85" s="98"/>
      <c r="G85" s="98"/>
      <c r="H85" s="98"/>
      <c r="I85" s="99"/>
      <c r="J85" s="100"/>
      <c r="K85" s="314">
        <v>0.05</v>
      </c>
      <c r="L85" s="859">
        <f>N78*K85</f>
        <v>61.702347678908055</v>
      </c>
      <c r="M85" s="860"/>
      <c r="N85" s="57"/>
    </row>
    <row r="86" spans="1:14" ht="15" thickBot="1">
      <c r="B86" s="822" t="s">
        <v>1037</v>
      </c>
      <c r="C86" s="823"/>
      <c r="D86" s="823"/>
      <c r="E86" s="823"/>
      <c r="F86" s="823"/>
      <c r="G86" s="823"/>
      <c r="H86" s="823"/>
      <c r="I86" s="823"/>
      <c r="J86" s="823"/>
      <c r="K86" s="823"/>
      <c r="L86" s="823"/>
      <c r="M86" s="824"/>
      <c r="N86" s="58">
        <f>L83+L84+L85</f>
        <v>370.2140860734483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1604.2610396516093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5"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500</v>
      </c>
      <c r="N36" s="281">
        <f>K36/M36</f>
        <v>228.98133999999999</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500</v>
      </c>
      <c r="N37" s="281">
        <f>K37/M37</f>
        <v>142.80000000000001</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0.51067205206099997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372.29201205206101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2089.3403794731694</v>
      </c>
      <c r="N48" s="281">
        <f>K48*M48</f>
        <v>940.20317076292622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940.20317076292622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51.067205206099999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1363.5623880210871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272.71247760421744</v>
      </c>
      <c r="M83" s="858"/>
      <c r="N83" s="57"/>
    </row>
    <row r="84" spans="1:14">
      <c r="B84" s="95" t="s">
        <v>1057</v>
      </c>
      <c r="C84" s="96"/>
      <c r="D84" s="96"/>
      <c r="E84" s="96"/>
      <c r="F84" s="96"/>
      <c r="G84" s="96"/>
      <c r="H84" s="96"/>
      <c r="I84" s="93"/>
      <c r="J84" s="94"/>
      <c r="K84" s="313">
        <v>0.05</v>
      </c>
      <c r="L84" s="857">
        <f>N78*K84</f>
        <v>68.17811940105436</v>
      </c>
      <c r="M84" s="858"/>
      <c r="N84" s="57"/>
    </row>
    <row r="85" spans="1:14" ht="15" thickBot="1">
      <c r="B85" s="97" t="s">
        <v>1058</v>
      </c>
      <c r="C85" s="98"/>
      <c r="D85" s="98"/>
      <c r="E85" s="98"/>
      <c r="F85" s="98"/>
      <c r="G85" s="98"/>
      <c r="H85" s="98"/>
      <c r="I85" s="99"/>
      <c r="J85" s="100"/>
      <c r="K85" s="314">
        <v>0.05</v>
      </c>
      <c r="L85" s="859">
        <f>N78*K85</f>
        <v>68.17811940105436</v>
      </c>
      <c r="M85" s="860"/>
      <c r="N85" s="57"/>
    </row>
    <row r="86" spans="1:14" ht="15" thickBot="1">
      <c r="B86" s="822" t="s">
        <v>1037</v>
      </c>
      <c r="C86" s="823"/>
      <c r="D86" s="823"/>
      <c r="E86" s="823"/>
      <c r="F86" s="823"/>
      <c r="G86" s="823"/>
      <c r="H86" s="823"/>
      <c r="I86" s="823"/>
      <c r="J86" s="823"/>
      <c r="K86" s="823"/>
      <c r="L86" s="823"/>
      <c r="M86" s="824"/>
      <c r="N86" s="58">
        <f>L83+L84+L85</f>
        <v>409.06871640632613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1772.6311044274132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500</v>
      </c>
      <c r="N36" s="281">
        <f>K36/M36</f>
        <v>228.98133999999999</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500</v>
      </c>
      <c r="N37" s="281">
        <f>K37/M37</f>
        <v>142.80000000000001</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0.51067205206099997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372.29201205206101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1981.8505681071606</v>
      </c>
      <c r="N48" s="281">
        <f>K48*M48</f>
        <v>891.83275564822225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891.83275564822225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51.067205206099999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1315.1919729063832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263.03839458127663</v>
      </c>
      <c r="M83" s="858"/>
      <c r="N83" s="57"/>
    </row>
    <row r="84" spans="1:14">
      <c r="B84" s="95" t="s">
        <v>1057</v>
      </c>
      <c r="C84" s="96"/>
      <c r="D84" s="96"/>
      <c r="E84" s="96"/>
      <c r="F84" s="96"/>
      <c r="G84" s="96"/>
      <c r="H84" s="96"/>
      <c r="I84" s="93"/>
      <c r="J84" s="94"/>
      <c r="K84" s="313">
        <v>0.05</v>
      </c>
      <c r="L84" s="857">
        <f>N78*K84</f>
        <v>65.759598645319159</v>
      </c>
      <c r="M84" s="858"/>
      <c r="N84" s="57"/>
    </row>
    <row r="85" spans="1:14" ht="15" thickBot="1">
      <c r="B85" s="97" t="s">
        <v>1058</v>
      </c>
      <c r="C85" s="98"/>
      <c r="D85" s="98"/>
      <c r="E85" s="98"/>
      <c r="F85" s="98"/>
      <c r="G85" s="98"/>
      <c r="H85" s="98"/>
      <c r="I85" s="99"/>
      <c r="J85" s="100"/>
      <c r="K85" s="314">
        <v>0.05</v>
      </c>
      <c r="L85" s="859">
        <f>N78*K85</f>
        <v>65.759598645319159</v>
      </c>
      <c r="M85" s="860"/>
      <c r="N85" s="57"/>
    </row>
    <row r="86" spans="1:14" ht="15" thickBot="1">
      <c r="B86" s="822" t="s">
        <v>1037</v>
      </c>
      <c r="C86" s="823"/>
      <c r="D86" s="823"/>
      <c r="E86" s="823"/>
      <c r="F86" s="823"/>
      <c r="G86" s="823"/>
      <c r="H86" s="823"/>
      <c r="I86" s="823"/>
      <c r="J86" s="823"/>
      <c r="K86" s="823"/>
      <c r="L86" s="823"/>
      <c r="M86" s="824"/>
      <c r="N86" s="58">
        <f>L83+L84+L85</f>
        <v>394.55759187191495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1709.749564778298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500</v>
      </c>
      <c r="N36" s="281">
        <f>K36/M36</f>
        <v>228.98133999999999</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500</v>
      </c>
      <c r="N37" s="281">
        <f>K37/M37</f>
        <v>142.80000000000001</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0.51067205206099997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372.29201205206101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2224.7298761693401</v>
      </c>
      <c r="N48" s="281">
        <f>K48*M48</f>
        <v>1001.128444276203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1001.128444276203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51.067205206099999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1424.487661534364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284.89753230687279</v>
      </c>
      <c r="M83" s="858"/>
      <c r="N83" s="57"/>
    </row>
    <row r="84" spans="1:14">
      <c r="B84" s="95" t="s">
        <v>1057</v>
      </c>
      <c r="C84" s="96"/>
      <c r="D84" s="96"/>
      <c r="E84" s="96"/>
      <c r="F84" s="96"/>
      <c r="G84" s="96"/>
      <c r="H84" s="96"/>
      <c r="I84" s="93"/>
      <c r="J84" s="94"/>
      <c r="K84" s="313">
        <v>0.05</v>
      </c>
      <c r="L84" s="857">
        <f>N78*K84</f>
        <v>71.224383076718198</v>
      </c>
      <c r="M84" s="858"/>
      <c r="N84" s="57"/>
    </row>
    <row r="85" spans="1:14" ht="15" thickBot="1">
      <c r="B85" s="97" t="s">
        <v>1058</v>
      </c>
      <c r="C85" s="98"/>
      <c r="D85" s="98"/>
      <c r="E85" s="98"/>
      <c r="F85" s="98"/>
      <c r="G85" s="98"/>
      <c r="H85" s="98"/>
      <c r="I85" s="99"/>
      <c r="J85" s="100"/>
      <c r="K85" s="314">
        <v>0.05</v>
      </c>
      <c r="L85" s="859">
        <f>N78*K85</f>
        <v>71.224383076718198</v>
      </c>
      <c r="M85" s="860"/>
      <c r="N85" s="57"/>
    </row>
    <row r="86" spans="1:14" ht="15" thickBot="1">
      <c r="B86" s="822" t="s">
        <v>1037</v>
      </c>
      <c r="C86" s="823"/>
      <c r="D86" s="823"/>
      <c r="E86" s="823"/>
      <c r="F86" s="823"/>
      <c r="G86" s="823"/>
      <c r="H86" s="823"/>
      <c r="I86" s="823"/>
      <c r="J86" s="823"/>
      <c r="K86" s="823"/>
      <c r="L86" s="823"/>
      <c r="M86" s="824"/>
      <c r="N86" s="58">
        <f>L83+L84+L85</f>
        <v>427.34629846030919</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1851.833959994673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400</v>
      </c>
      <c r="N36" s="281">
        <f>K36/M36</f>
        <v>286.226675</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400</v>
      </c>
      <c r="N37" s="281">
        <f>K37/M37</f>
        <v>371.09048600812491</v>
      </c>
    </row>
    <row r="38" spans="1:14">
      <c r="A38" t="s">
        <v>176</v>
      </c>
      <c r="B38" s="871" t="str">
        <f>VLOOKUP(A38,EQUIPOS!A8:D154,3,FALSE)</f>
        <v xml:space="preserve">Compresor (barrido y soplado)
</v>
      </c>
      <c r="C38" s="872"/>
      <c r="D38" s="872"/>
      <c r="E38" s="872"/>
      <c r="F38" s="872"/>
      <c r="G38" s="872"/>
      <c r="H38" s="873"/>
      <c r="I38" s="276"/>
      <c r="J38" s="277"/>
      <c r="K38" s="278">
        <f>VLOOKUP(A38,EQUIPOS!A8:D165,4,FALSE)</f>
        <v>71400</v>
      </c>
      <c r="L38" s="279"/>
      <c r="M38" s="280">
        <v>400</v>
      </c>
      <c r="N38" s="281">
        <f>K38/M38</f>
        <v>178.5</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8">
        <f>VLOOKUP(A39,EQUIPOS!A9:D166,4,FALSE)</f>
        <v>93150</v>
      </c>
      <c r="L39" s="876">
        <v>400</v>
      </c>
      <c r="M39" s="877"/>
      <c r="N39" s="281">
        <f>K39/L39</f>
        <v>232.875</v>
      </c>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N75*M41</f>
        <v>0.957510097614375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1069.6496711057393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2089.3403794731694</v>
      </c>
      <c r="N48" s="281">
        <f>K48*M48</f>
        <v>3823.4928944359003</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66416.450100000002</v>
      </c>
      <c r="N49" s="281">
        <f>K49*M49</f>
        <v>1261.9125518999999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5085.4054463359007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9">
        <f>VLOOKUP(A58,TRANSPORTE!A5:D117,4,FALSE)</f>
        <v>1200</v>
      </c>
      <c r="M58" s="910"/>
      <c r="N58" s="296">
        <f>K58*L58</f>
        <v>22.8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22.8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911" t="s">
        <v>1037</v>
      </c>
      <c r="C75" s="865"/>
      <c r="D75" s="865"/>
      <c r="E75" s="865"/>
      <c r="F75" s="865"/>
      <c r="G75" s="865"/>
      <c r="H75" s="865"/>
      <c r="I75" s="865"/>
      <c r="J75" s="865"/>
      <c r="K75" s="865"/>
      <c r="L75" s="865"/>
      <c r="M75" s="866"/>
      <c r="N75" s="310">
        <f>SUM(N69:N74)</f>
        <v>95.751009761437501</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6273.6061272030774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1254.7212254406156</v>
      </c>
      <c r="M82" s="858"/>
      <c r="N82" s="57"/>
    </row>
    <row r="83" spans="1:14">
      <c r="B83" s="95" t="s">
        <v>1057</v>
      </c>
      <c r="C83" s="96"/>
      <c r="D83" s="96"/>
      <c r="E83" s="96"/>
      <c r="F83" s="96"/>
      <c r="G83" s="96"/>
      <c r="H83" s="96"/>
      <c r="I83" s="93"/>
      <c r="J83" s="94"/>
      <c r="K83" s="313">
        <v>0.05</v>
      </c>
      <c r="L83" s="857">
        <f>N77*K83</f>
        <v>313.68030636015391</v>
      </c>
      <c r="M83" s="858"/>
      <c r="N83" s="57"/>
    </row>
    <row r="84" spans="1:14" ht="15" thickBot="1">
      <c r="B84" s="97" t="s">
        <v>1058</v>
      </c>
      <c r="C84" s="98"/>
      <c r="D84" s="98"/>
      <c r="E84" s="98"/>
      <c r="F84" s="98"/>
      <c r="G84" s="98"/>
      <c r="H84" s="98"/>
      <c r="I84" s="99"/>
      <c r="J84" s="100"/>
      <c r="K84" s="314">
        <v>0.05</v>
      </c>
      <c r="L84" s="859">
        <f>N77*K84</f>
        <v>313.68030636015391</v>
      </c>
      <c r="M84" s="860"/>
      <c r="N84" s="57"/>
    </row>
    <row r="85" spans="1:14" ht="15" thickBot="1">
      <c r="B85" s="822" t="s">
        <v>1037</v>
      </c>
      <c r="C85" s="823"/>
      <c r="D85" s="823"/>
      <c r="E85" s="823"/>
      <c r="F85" s="823"/>
      <c r="G85" s="823"/>
      <c r="H85" s="823"/>
      <c r="I85" s="823"/>
      <c r="J85" s="823"/>
      <c r="K85" s="823"/>
      <c r="L85" s="823"/>
      <c r="M85" s="824"/>
      <c r="N85" s="58">
        <f>L82+L83+L84</f>
        <v>1882.0818381609236</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8155.6879653640008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 thickBot="1">
      <c r="B118" s="270" t="s">
        <v>2327</v>
      </c>
      <c r="C118" s="402"/>
      <c r="D118" s="402"/>
      <c r="E118" s="63"/>
      <c r="F118" s="63"/>
      <c r="G118" s="63"/>
      <c r="H118" s="63"/>
      <c r="I118" s="63"/>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400</v>
      </c>
      <c r="N36" s="281">
        <f>K36/M36</f>
        <v>286.226675</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400</v>
      </c>
      <c r="N37" s="281">
        <f>K37/M37</f>
        <v>371.09048600812491</v>
      </c>
    </row>
    <row r="38" spans="1:14">
      <c r="A38" t="s">
        <v>176</v>
      </c>
      <c r="B38" s="871" t="str">
        <f>VLOOKUP(A38,EQUIPOS!A8:D154,3,FALSE)</f>
        <v xml:space="preserve">Compresor (barrido y soplado)
</v>
      </c>
      <c r="C38" s="872"/>
      <c r="D38" s="872"/>
      <c r="E38" s="872"/>
      <c r="F38" s="872"/>
      <c r="G38" s="872"/>
      <c r="H38" s="873"/>
      <c r="I38" s="276"/>
      <c r="J38" s="277"/>
      <c r="K38" s="278">
        <f>VLOOKUP(A38,EQUIPOS!A8:D165,4,FALSE)</f>
        <v>71400</v>
      </c>
      <c r="L38" s="279"/>
      <c r="M38" s="280">
        <v>400</v>
      </c>
      <c r="N38" s="281">
        <f>K38/M38</f>
        <v>178.5</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8">
        <f>VLOOKUP(A39,EQUIPOS!A9:D166,4,FALSE)</f>
        <v>93150</v>
      </c>
      <c r="L39" s="876">
        <v>400</v>
      </c>
      <c r="M39" s="877"/>
      <c r="N39" s="281">
        <f>K39/L39</f>
        <v>232.875</v>
      </c>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0.957510097614375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1069.6496711057393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2089.3403794731694</v>
      </c>
      <c r="N48" s="281">
        <f>K48*M48</f>
        <v>3134.0105692097541</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66416.450100000002</v>
      </c>
      <c r="N49" s="281">
        <f>K49*M49</f>
        <v>863.41385130000003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3997.4244205097539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9">
        <f>VLOOKUP(A58,TRANSPORTE!A5:D117,4,FALSE)</f>
        <v>1200</v>
      </c>
      <c r="M58" s="910"/>
      <c r="N58" s="296">
        <f>K58*L58</f>
        <v>15.6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SUM(N69:N75)</f>
        <v>95.751009761437501</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5178.4251013769317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1035.6850202753865</v>
      </c>
      <c r="M83" s="858"/>
      <c r="N83" s="57"/>
    </row>
    <row r="84" spans="1:14">
      <c r="B84" s="95" t="s">
        <v>1057</v>
      </c>
      <c r="C84" s="96"/>
      <c r="D84" s="96"/>
      <c r="E84" s="96"/>
      <c r="F84" s="96"/>
      <c r="G84" s="96"/>
      <c r="H84" s="96"/>
      <c r="I84" s="93"/>
      <c r="J84" s="94"/>
      <c r="K84" s="313">
        <v>0.05</v>
      </c>
      <c r="L84" s="857">
        <f>N78*K84</f>
        <v>258.92125506884662</v>
      </c>
      <c r="M84" s="858"/>
      <c r="N84" s="57"/>
    </row>
    <row r="85" spans="1:14" ht="15" thickBot="1">
      <c r="B85" s="97" t="s">
        <v>1058</v>
      </c>
      <c r="C85" s="98"/>
      <c r="D85" s="98"/>
      <c r="E85" s="98"/>
      <c r="F85" s="98"/>
      <c r="G85" s="98"/>
      <c r="H85" s="98"/>
      <c r="I85" s="99"/>
      <c r="J85" s="100"/>
      <c r="K85" s="314">
        <v>0.05</v>
      </c>
      <c r="L85" s="859">
        <f>N78*K85</f>
        <v>258.92125506884662</v>
      </c>
      <c r="M85" s="860"/>
      <c r="N85" s="57"/>
    </row>
    <row r="86" spans="1:14" ht="15" thickBot="1">
      <c r="B86" s="822" t="s">
        <v>1037</v>
      </c>
      <c r="C86" s="823"/>
      <c r="D86" s="823"/>
      <c r="E86" s="823"/>
      <c r="F86" s="823"/>
      <c r="G86" s="823"/>
      <c r="H86" s="823"/>
      <c r="I86" s="823"/>
      <c r="J86" s="823"/>
      <c r="K86" s="823"/>
      <c r="L86" s="823"/>
      <c r="M86" s="824"/>
      <c r="N86" s="58">
        <f>L83+L84+L85</f>
        <v>1553.5275304130798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6731.9526317900118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400</v>
      </c>
      <c r="N36" s="281">
        <f>K36/M36</f>
        <v>286.226675</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400</v>
      </c>
      <c r="N37" s="281">
        <f>K37/M37</f>
        <v>371.09048600812491</v>
      </c>
    </row>
    <row r="38" spans="1:14">
      <c r="A38" t="s">
        <v>176</v>
      </c>
      <c r="B38" s="871" t="str">
        <f>VLOOKUP(A38,EQUIPOS!A8:D154,3,FALSE)</f>
        <v xml:space="preserve">Compresor (barrido y soplado)
</v>
      </c>
      <c r="C38" s="872"/>
      <c r="D38" s="872"/>
      <c r="E38" s="872"/>
      <c r="F38" s="872"/>
      <c r="G38" s="872"/>
      <c r="H38" s="873"/>
      <c r="I38" s="276"/>
      <c r="J38" s="277"/>
      <c r="K38" s="278">
        <f>VLOOKUP(A38,EQUIPOS!A8:D165,4,FALSE)</f>
        <v>71400</v>
      </c>
      <c r="L38" s="279"/>
      <c r="M38" s="280">
        <v>400</v>
      </c>
      <c r="N38" s="281">
        <f>K38/M38</f>
        <v>178.5</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8">
        <f>VLOOKUP(A39,EQUIPOS!A9:D166,4,FALSE)</f>
        <v>93150</v>
      </c>
      <c r="L39" s="876">
        <v>400</v>
      </c>
      <c r="M39" s="877"/>
      <c r="N39" s="281">
        <f>K39/L39</f>
        <v>232.875</v>
      </c>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0.957510097614375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1069.6496711057393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2089.3403794731694</v>
      </c>
      <c r="N48" s="281">
        <f>K48*M48</f>
        <v>3823.4928944359003</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66416.450100000002</v>
      </c>
      <c r="N49" s="281">
        <f>K49*M49</f>
        <v>1261.9125518999999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5085.4054463359007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9">
        <f>VLOOKUP(A58,TRANSPORTE!A5:D117,4,FALSE)</f>
        <v>1200</v>
      </c>
      <c r="M58" s="910"/>
      <c r="N58" s="296">
        <f>K58*L58</f>
        <v>22.8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22.8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SUM(N69:N75)</f>
        <v>95.751009761437501</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6273.6061272030774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1254.7212254406156</v>
      </c>
      <c r="M83" s="858"/>
      <c r="N83" s="57"/>
    </row>
    <row r="84" spans="1:14">
      <c r="B84" s="95" t="s">
        <v>1057</v>
      </c>
      <c r="C84" s="96"/>
      <c r="D84" s="96"/>
      <c r="E84" s="96"/>
      <c r="F84" s="96"/>
      <c r="G84" s="96"/>
      <c r="H84" s="96"/>
      <c r="I84" s="93"/>
      <c r="J84" s="94"/>
      <c r="K84" s="313">
        <v>0.05</v>
      </c>
      <c r="L84" s="857">
        <f>N78*K84</f>
        <v>313.68030636015391</v>
      </c>
      <c r="M84" s="858"/>
      <c r="N84" s="57"/>
    </row>
    <row r="85" spans="1:14" ht="15" thickBot="1">
      <c r="B85" s="97" t="s">
        <v>1058</v>
      </c>
      <c r="C85" s="98"/>
      <c r="D85" s="98"/>
      <c r="E85" s="98"/>
      <c r="F85" s="98"/>
      <c r="G85" s="98"/>
      <c r="H85" s="98"/>
      <c r="I85" s="99"/>
      <c r="J85" s="100"/>
      <c r="K85" s="314">
        <v>0.05</v>
      </c>
      <c r="L85" s="859">
        <f>N78*K85</f>
        <v>313.68030636015391</v>
      </c>
      <c r="M85" s="860"/>
      <c r="N85" s="57"/>
    </row>
    <row r="86" spans="1:14" ht="15" thickBot="1">
      <c r="B86" s="822" t="s">
        <v>1037</v>
      </c>
      <c r="C86" s="823"/>
      <c r="D86" s="823"/>
      <c r="E86" s="823"/>
      <c r="F86" s="823"/>
      <c r="G86" s="823"/>
      <c r="H86" s="823"/>
      <c r="I86" s="823"/>
      <c r="J86" s="823"/>
      <c r="K86" s="823"/>
      <c r="L86" s="823"/>
      <c r="M86" s="824"/>
      <c r="N86" s="58">
        <f>L83+L84+L85</f>
        <v>1882.0818381609236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8155.6879653640008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400</v>
      </c>
      <c r="N36" s="281">
        <f>K36/M36</f>
        <v>286.226675</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400</v>
      </c>
      <c r="N37" s="281">
        <f>K37/M37</f>
        <v>371.09048600812491</v>
      </c>
    </row>
    <row r="38" spans="1:14">
      <c r="A38" t="s">
        <v>176</v>
      </c>
      <c r="B38" s="871" t="str">
        <f>VLOOKUP(A38,EQUIPOS!A8:D154,3,FALSE)</f>
        <v xml:space="preserve">Compresor (barrido y soplado)
</v>
      </c>
      <c r="C38" s="872"/>
      <c r="D38" s="872"/>
      <c r="E38" s="872"/>
      <c r="F38" s="872"/>
      <c r="G38" s="872"/>
      <c r="H38" s="873"/>
      <c r="I38" s="276"/>
      <c r="J38" s="277"/>
      <c r="K38" s="278">
        <f>VLOOKUP(A38,EQUIPOS!A8:D165,4,FALSE)</f>
        <v>71400</v>
      </c>
      <c r="L38" s="279"/>
      <c r="M38" s="280">
        <v>400</v>
      </c>
      <c r="N38" s="281">
        <f>K38/M38</f>
        <v>178.5</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8">
        <f>VLOOKUP(A39,EQUIPOS!A9:D166,4,FALSE)</f>
        <v>93150</v>
      </c>
      <c r="L39" s="876">
        <v>400</v>
      </c>
      <c r="M39" s="877"/>
      <c r="N39" s="281">
        <f>K39/L39</f>
        <v>232.875</v>
      </c>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0.957510097614375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1069.6496711057393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66416.450100000002</v>
      </c>
      <c r="N48" s="281">
        <f>K48*M48</f>
        <v>863.41385130000003</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2089.3403794731694</v>
      </c>
      <c r="N49" s="281">
        <f>K49*M49</f>
        <v>3134.0105692097541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3997.4244205097539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9">
        <f>VLOOKUP(A58,TRANSPORTE!A5:D117,4,FALSE)</f>
        <v>1200</v>
      </c>
      <c r="M58" s="910"/>
      <c r="N58" s="296">
        <f>K58*L58</f>
        <v>15.6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SUM(N69:N75)</f>
        <v>95.751009761437501</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5178.4251013769317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1035.6850202753865</v>
      </c>
      <c r="M83" s="858"/>
      <c r="N83" s="57"/>
    </row>
    <row r="84" spans="1:14">
      <c r="B84" s="95" t="s">
        <v>1057</v>
      </c>
      <c r="C84" s="96"/>
      <c r="D84" s="96"/>
      <c r="E84" s="96"/>
      <c r="F84" s="96"/>
      <c r="G84" s="96"/>
      <c r="H84" s="96"/>
      <c r="I84" s="93"/>
      <c r="J84" s="94"/>
      <c r="K84" s="313">
        <v>0.05</v>
      </c>
      <c r="L84" s="857">
        <f>N78*K84</f>
        <v>258.92125506884662</v>
      </c>
      <c r="M84" s="858"/>
      <c r="N84" s="57"/>
    </row>
    <row r="85" spans="1:14" ht="15" thickBot="1">
      <c r="B85" s="97" t="s">
        <v>1058</v>
      </c>
      <c r="C85" s="98"/>
      <c r="D85" s="98"/>
      <c r="E85" s="98"/>
      <c r="F85" s="98"/>
      <c r="G85" s="98"/>
      <c r="H85" s="98"/>
      <c r="I85" s="99"/>
      <c r="J85" s="100"/>
      <c r="K85" s="314">
        <v>0.05</v>
      </c>
      <c r="L85" s="859">
        <f>N78*K85</f>
        <v>258.92125506884662</v>
      </c>
      <c r="M85" s="860"/>
      <c r="N85" s="57"/>
    </row>
    <row r="86" spans="1:14" ht="15" thickBot="1">
      <c r="B86" s="822" t="s">
        <v>1037</v>
      </c>
      <c r="C86" s="823"/>
      <c r="D86" s="823"/>
      <c r="E86" s="823"/>
      <c r="F86" s="823"/>
      <c r="G86" s="823"/>
      <c r="H86" s="823"/>
      <c r="I86" s="823"/>
      <c r="J86" s="823"/>
      <c r="K86" s="823"/>
      <c r="L86" s="823"/>
      <c r="M86" s="824"/>
      <c r="N86" s="58">
        <f>L83+L84+L85</f>
        <v>1553.5275304130798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6731.9526317900118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92">
        <v>275</v>
      </c>
      <c r="N36" s="281">
        <f>K36/M36</f>
        <v>416.32970909090909</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92">
        <f>M36</f>
        <v>275</v>
      </c>
      <c r="N37" s="281">
        <f>K37/M37</f>
        <v>539.76797964818172</v>
      </c>
    </row>
    <row r="38" spans="1:14">
      <c r="A38" t="s">
        <v>176</v>
      </c>
      <c r="B38" s="871" t="str">
        <f>VLOOKUP(A38,EQUIPOS!A8:D154,3,FALSE)</f>
        <v xml:space="preserve">Compresor (barrido y soplado)
</v>
      </c>
      <c r="C38" s="872"/>
      <c r="D38" s="872"/>
      <c r="E38" s="872"/>
      <c r="F38" s="872"/>
      <c r="G38" s="872"/>
      <c r="H38" s="873"/>
      <c r="I38" s="276"/>
      <c r="J38" s="277"/>
      <c r="K38" s="278">
        <f>VLOOKUP(A38,EQUIPOS!A8:D165,4,FALSE)</f>
        <v>71400</v>
      </c>
      <c r="L38" s="279"/>
      <c r="M38" s="292">
        <v>275</v>
      </c>
      <c r="N38" s="281">
        <f>K38/M38</f>
        <v>259.63636363636363</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8">
        <f>VLOOKUP(A39,EQUIPOS!A9:D166,4,FALSE)</f>
        <v>93150</v>
      </c>
      <c r="L39" s="952">
        <v>275</v>
      </c>
      <c r="M39" s="953"/>
      <c r="N39" s="281">
        <f>K39/L39</f>
        <v>338.72727272727275</v>
      </c>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1.3927419601663635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1555.8540670628936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68480.050100000008</v>
      </c>
      <c r="N48" s="281">
        <f>K48*M48</f>
        <v>1712.0012525000002</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68480.050100000008</v>
      </c>
      <c r="N49" s="281">
        <f>K49*M49</f>
        <v>890.24065130000008</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2089.3403794731694</v>
      </c>
      <c r="N50" s="281">
        <f>K50*M50</f>
        <v>8858.8032089662393</v>
      </c>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11461.04511276624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9">
        <f>VLOOKUP(A58,TRANSPORTE!A5:D117,4,FALSE)</f>
        <v>1200</v>
      </c>
      <c r="M58" s="910"/>
      <c r="N58" s="296">
        <f>K58*L58</f>
        <v>45.6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45.6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911" t="s">
        <v>1037</v>
      </c>
      <c r="C76" s="865"/>
      <c r="D76" s="865"/>
      <c r="E76" s="865"/>
      <c r="F76" s="865"/>
      <c r="G76" s="865"/>
      <c r="H76" s="865"/>
      <c r="I76" s="865"/>
      <c r="J76" s="865"/>
      <c r="K76" s="865"/>
      <c r="L76" s="865"/>
      <c r="M76" s="866"/>
      <c r="N76" s="469">
        <f>SUM(N69:N75)</f>
        <v>139.27419601663635</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13201.773375845771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2640.3546751691542</v>
      </c>
      <c r="M83" s="858"/>
      <c r="N83" s="57"/>
    </row>
    <row r="84" spans="1:14">
      <c r="B84" s="95" t="s">
        <v>1057</v>
      </c>
      <c r="C84" s="96"/>
      <c r="D84" s="96"/>
      <c r="E84" s="96"/>
      <c r="F84" s="96"/>
      <c r="G84" s="96"/>
      <c r="H84" s="96"/>
      <c r="I84" s="93"/>
      <c r="J84" s="94"/>
      <c r="K84" s="313">
        <v>0.05</v>
      </c>
      <c r="L84" s="857">
        <f>N78*K84</f>
        <v>660.08866879228856</v>
      </c>
      <c r="M84" s="858"/>
      <c r="N84" s="57"/>
    </row>
    <row r="85" spans="1:14" ht="15" thickBot="1">
      <c r="B85" s="97" t="s">
        <v>1058</v>
      </c>
      <c r="C85" s="98"/>
      <c r="D85" s="98"/>
      <c r="E85" s="98"/>
      <c r="F85" s="98"/>
      <c r="G85" s="98"/>
      <c r="H85" s="98"/>
      <c r="I85" s="99"/>
      <c r="J85" s="100"/>
      <c r="K85" s="314">
        <v>0.05</v>
      </c>
      <c r="L85" s="859">
        <f>N78*K85</f>
        <v>660.08866879228856</v>
      </c>
      <c r="M85" s="860"/>
      <c r="N85" s="57"/>
    </row>
    <row r="86" spans="1:14" ht="15" thickBot="1">
      <c r="B86" s="822" t="s">
        <v>1037</v>
      </c>
      <c r="C86" s="823"/>
      <c r="D86" s="823"/>
      <c r="E86" s="823"/>
      <c r="F86" s="823"/>
      <c r="G86" s="823"/>
      <c r="H86" s="823"/>
      <c r="I86" s="823"/>
      <c r="J86" s="823"/>
      <c r="K86" s="823"/>
      <c r="L86" s="823"/>
      <c r="M86" s="824"/>
      <c r="N86" s="58">
        <f>L83+L84+L85</f>
        <v>3960.5320127537311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17162.305388599503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92">
        <v>275</v>
      </c>
      <c r="N36" s="281">
        <f>K36/M36</f>
        <v>416.32970909090909</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92">
        <v>275</v>
      </c>
      <c r="N37" s="281">
        <f>K37/M37</f>
        <v>539.76797964818172</v>
      </c>
    </row>
    <row r="38" spans="1:14">
      <c r="A38" t="s">
        <v>176</v>
      </c>
      <c r="B38" s="871" t="str">
        <f>VLOOKUP(A38,EQUIPOS!A8:D154,3,FALSE)</f>
        <v xml:space="preserve">Compresor (barrido y soplado)
</v>
      </c>
      <c r="C38" s="872"/>
      <c r="D38" s="872"/>
      <c r="E38" s="872"/>
      <c r="F38" s="872"/>
      <c r="G38" s="872"/>
      <c r="H38" s="873"/>
      <c r="I38" s="276"/>
      <c r="J38" s="277"/>
      <c r="K38" s="278">
        <f>VLOOKUP(A38,EQUIPOS!A8:D165,4,FALSE)</f>
        <v>71400</v>
      </c>
      <c r="L38" s="279"/>
      <c r="M38" s="292">
        <v>275</v>
      </c>
      <c r="N38" s="281">
        <f>K38/M38</f>
        <v>259.63636363636363</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8">
        <f>VLOOKUP(A39,EQUIPOS!A9:D166,4,FALSE)</f>
        <v>93150</v>
      </c>
      <c r="L39" s="952">
        <v>275</v>
      </c>
      <c r="M39" s="953"/>
      <c r="N39" s="281">
        <f>K39/L39</f>
        <v>338.72727272727275</v>
      </c>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1.3927419601663635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1555.8540670628936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68480.050100000008</v>
      </c>
      <c r="N48" s="281">
        <f>K48*M48</f>
        <v>1301.1209519000001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68480.050100000008</v>
      </c>
      <c r="N49" s="281">
        <f>K49*M49</f>
        <v>684.80050100000005</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2089.3403794731694</v>
      </c>
      <c r="N50" s="281">
        <f>K50*M50</f>
        <v>6769.462829493069</v>
      </c>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8755.3842823930681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9">
        <f>VLOOKUP(A58,TRANSPORTE!A5:D117,4,FALSE)</f>
        <v>1200</v>
      </c>
      <c r="M58" s="910"/>
      <c r="N58" s="296">
        <f>K58*L58</f>
        <v>34.800000000000004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34.800000000000004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SUM(N69:N75)</f>
        <v>139.27419601663635</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10485.312545472598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2097.0625090945196</v>
      </c>
      <c r="M83" s="858"/>
      <c r="N83" s="57"/>
    </row>
    <row r="84" spans="1:14">
      <c r="B84" s="95" t="s">
        <v>1057</v>
      </c>
      <c r="C84" s="96"/>
      <c r="D84" s="96"/>
      <c r="E84" s="96"/>
      <c r="F84" s="96"/>
      <c r="G84" s="96"/>
      <c r="H84" s="96"/>
      <c r="I84" s="93"/>
      <c r="J84" s="94"/>
      <c r="K84" s="313">
        <v>0.05</v>
      </c>
      <c r="L84" s="857">
        <f>N78*K84</f>
        <v>524.26562727362989</v>
      </c>
      <c r="M84" s="858"/>
      <c r="N84" s="57"/>
    </row>
    <row r="85" spans="1:14" ht="15" thickBot="1">
      <c r="B85" s="97" t="s">
        <v>1058</v>
      </c>
      <c r="C85" s="98"/>
      <c r="D85" s="98"/>
      <c r="E85" s="98"/>
      <c r="F85" s="98"/>
      <c r="G85" s="98"/>
      <c r="H85" s="98"/>
      <c r="I85" s="99"/>
      <c r="J85" s="100"/>
      <c r="K85" s="314">
        <v>0.05</v>
      </c>
      <c r="L85" s="859">
        <f>N78*K85</f>
        <v>524.26562727362989</v>
      </c>
      <c r="M85" s="860"/>
      <c r="N85" s="57"/>
    </row>
    <row r="86" spans="1:14" ht="15" thickBot="1">
      <c r="B86" s="822" t="s">
        <v>1037</v>
      </c>
      <c r="C86" s="823"/>
      <c r="D86" s="823"/>
      <c r="E86" s="823"/>
      <c r="F86" s="823"/>
      <c r="G86" s="823"/>
      <c r="H86" s="823"/>
      <c r="I86" s="823"/>
      <c r="J86" s="823"/>
      <c r="K86" s="823"/>
      <c r="L86" s="823"/>
      <c r="M86" s="824"/>
      <c r="N86" s="58">
        <f>L83+L84+L85</f>
        <v>3145.5937636417793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13630.906309114376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275</v>
      </c>
      <c r="N36" s="281">
        <f>K36/M36</f>
        <v>416.32970909090909</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275</v>
      </c>
      <c r="N37" s="281">
        <f>K37/M37</f>
        <v>539.76797964818172</v>
      </c>
    </row>
    <row r="38" spans="1:14">
      <c r="A38" t="s">
        <v>176</v>
      </c>
      <c r="B38" s="871" t="str">
        <f>VLOOKUP(A38,EQUIPOS!A8:D154,3,FALSE)</f>
        <v xml:space="preserve">Compresor (barrido y soplado)
</v>
      </c>
      <c r="C38" s="872"/>
      <c r="D38" s="872"/>
      <c r="E38" s="872"/>
      <c r="F38" s="872"/>
      <c r="G38" s="872"/>
      <c r="H38" s="873"/>
      <c r="I38" s="276"/>
      <c r="J38" s="277"/>
      <c r="K38" s="278">
        <f>VLOOKUP(A38,EQUIPOS!A8:D165,4,FALSE)</f>
        <v>71400</v>
      </c>
      <c r="L38" s="279"/>
      <c r="M38" s="280">
        <v>275</v>
      </c>
      <c r="N38" s="281">
        <f>K38/M38</f>
        <v>259.63636363636363</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8">
        <f>VLOOKUP(A39,EQUIPOS!A9:D166,4,FALSE)</f>
        <v>93150</v>
      </c>
      <c r="L39" s="876">
        <v>275</v>
      </c>
      <c r="M39" s="877"/>
      <c r="N39" s="281">
        <f>K39/L39</f>
        <v>338.72727272727275</v>
      </c>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1.3927419601663635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1555.8540670628936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68480.050100000008</v>
      </c>
      <c r="N48" s="281">
        <f>K48*M48</f>
        <v>1712.0012525000002</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68480.050100000008</v>
      </c>
      <c r="N49" s="281">
        <f>K49*M49</f>
        <v>890.24065130000008</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2224.7298761693401</v>
      </c>
      <c r="N50" s="281">
        <f>K50*M50</f>
        <v>9432.8546749580019</v>
      </c>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12035.096578758003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9">
        <f>VLOOKUP(A58,TRANSPORTE!A5:D117,4,FALSE)</f>
        <v>1200</v>
      </c>
      <c r="M58" s="910"/>
      <c r="N58" s="296">
        <f>K58*L58</f>
        <v>45.6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45.6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SUM(N69:N75)</f>
        <v>139.27419601663635</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13775.824841837533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2755.1649683675068</v>
      </c>
      <c r="M83" s="858"/>
      <c r="N83" s="57"/>
    </row>
    <row r="84" spans="1:14">
      <c r="B84" s="95" t="s">
        <v>1057</v>
      </c>
      <c r="C84" s="96"/>
      <c r="D84" s="96"/>
      <c r="E84" s="96"/>
      <c r="F84" s="96"/>
      <c r="G84" s="96"/>
      <c r="H84" s="96"/>
      <c r="I84" s="93"/>
      <c r="J84" s="94"/>
      <c r="K84" s="313">
        <v>0.05</v>
      </c>
      <c r="L84" s="857">
        <f>N78*K84</f>
        <v>688.79124209187671</v>
      </c>
      <c r="M84" s="858"/>
      <c r="N84" s="57"/>
    </row>
    <row r="85" spans="1:14" ht="15" thickBot="1">
      <c r="B85" s="97" t="s">
        <v>1058</v>
      </c>
      <c r="C85" s="98"/>
      <c r="D85" s="98"/>
      <c r="E85" s="98"/>
      <c r="F85" s="98"/>
      <c r="G85" s="98"/>
      <c r="H85" s="98"/>
      <c r="I85" s="99"/>
      <c r="J85" s="100"/>
      <c r="K85" s="314">
        <v>0.05</v>
      </c>
      <c r="L85" s="859">
        <f>N78*K85</f>
        <v>688.79124209187671</v>
      </c>
      <c r="M85" s="860"/>
      <c r="N85" s="57"/>
    </row>
    <row r="86" spans="1:14" ht="15" thickBot="1">
      <c r="B86" s="822" t="s">
        <v>1037</v>
      </c>
      <c r="C86" s="823"/>
      <c r="D86" s="823"/>
      <c r="E86" s="823"/>
      <c r="F86" s="823"/>
      <c r="G86" s="823"/>
      <c r="H86" s="823"/>
      <c r="I86" s="823"/>
      <c r="J86" s="823"/>
      <c r="K86" s="823"/>
      <c r="L86" s="823"/>
      <c r="M86" s="824"/>
      <c r="N86" s="58">
        <f>L83+L84+L85</f>
        <v>4132.7474525512598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17908.572294388792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275</v>
      </c>
      <c r="N36" s="281">
        <f>K36/M36</f>
        <v>416.32970909090909</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275</v>
      </c>
      <c r="N37" s="281">
        <f>K37/M37</f>
        <v>539.76797964818172</v>
      </c>
    </row>
    <row r="38" spans="1:14">
      <c r="A38" t="s">
        <v>176</v>
      </c>
      <c r="B38" s="871" t="str">
        <f>VLOOKUP(A38,EQUIPOS!A8:D154,3,FALSE)</f>
        <v xml:space="preserve">Compresor (barrido y soplado)
</v>
      </c>
      <c r="C38" s="872"/>
      <c r="D38" s="872"/>
      <c r="E38" s="872"/>
      <c r="F38" s="872"/>
      <c r="G38" s="872"/>
      <c r="H38" s="873"/>
      <c r="I38" s="276"/>
      <c r="J38" s="277"/>
      <c r="K38" s="278">
        <f>VLOOKUP(A38,EQUIPOS!A8:D165,4,FALSE)</f>
        <v>71400</v>
      </c>
      <c r="L38" s="279"/>
      <c r="M38" s="280">
        <v>275</v>
      </c>
      <c r="N38" s="281">
        <f>K38/M38</f>
        <v>259.63636363636363</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8">
        <f>VLOOKUP(A39,EQUIPOS!A9:D166,4,FALSE)</f>
        <v>93150</v>
      </c>
      <c r="L39" s="876">
        <v>275</v>
      </c>
      <c r="M39" s="877"/>
      <c r="N39" s="281">
        <f>K39/L39</f>
        <v>338.72727272727275</v>
      </c>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1.3927419601663635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1555.8540670628936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68480.050100000008</v>
      </c>
      <c r="N48" s="281">
        <f>K48*M48</f>
        <v>1301.1209519000001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68480.050100000008</v>
      </c>
      <c r="N49" s="281">
        <f>K49*M49</f>
        <v>684.80050100000005</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2224.7298761693401</v>
      </c>
      <c r="N50" s="281">
        <f>K50*M50</f>
        <v>7208.1247987886627</v>
      </c>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9194.0462516886619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9">
        <f>VLOOKUP(A58,TRANSPORTE!A5:D117,4,FALSE)</f>
        <v>1200</v>
      </c>
      <c r="M58" s="910"/>
      <c r="N58" s="296">
        <f>K58*L58</f>
        <v>34.800000000000004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34.800000000000004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SUM(N69:N75)</f>
        <v>139.27419601663635</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10923.974514768192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2184.7949029536385</v>
      </c>
      <c r="M83" s="858"/>
      <c r="N83" s="57"/>
    </row>
    <row r="84" spans="1:14">
      <c r="B84" s="95" t="s">
        <v>1057</v>
      </c>
      <c r="C84" s="96"/>
      <c r="D84" s="96"/>
      <c r="E84" s="96"/>
      <c r="F84" s="96"/>
      <c r="G84" s="96"/>
      <c r="H84" s="96"/>
      <c r="I84" s="93"/>
      <c r="J84" s="94"/>
      <c r="K84" s="313">
        <v>0.05</v>
      </c>
      <c r="L84" s="857">
        <f>N78*K84</f>
        <v>546.19872573840962</v>
      </c>
      <c r="M84" s="858"/>
      <c r="N84" s="57"/>
    </row>
    <row r="85" spans="1:14" ht="15" thickBot="1">
      <c r="B85" s="97" t="s">
        <v>1058</v>
      </c>
      <c r="C85" s="98"/>
      <c r="D85" s="98"/>
      <c r="E85" s="98"/>
      <c r="F85" s="98"/>
      <c r="G85" s="98"/>
      <c r="H85" s="98"/>
      <c r="I85" s="99"/>
      <c r="J85" s="100"/>
      <c r="K85" s="314">
        <v>0.05</v>
      </c>
      <c r="L85" s="859">
        <f>N78*K85</f>
        <v>546.19872573840962</v>
      </c>
      <c r="M85" s="860"/>
      <c r="N85" s="57"/>
    </row>
    <row r="86" spans="1:14" ht="15" thickBot="1">
      <c r="B86" s="822" t="s">
        <v>1037</v>
      </c>
      <c r="C86" s="823"/>
      <c r="D86" s="823"/>
      <c r="E86" s="823"/>
      <c r="F86" s="823"/>
      <c r="G86" s="823"/>
      <c r="H86" s="823"/>
      <c r="I86" s="823"/>
      <c r="J86" s="823"/>
      <c r="K86" s="823"/>
      <c r="L86" s="823"/>
      <c r="M86" s="824"/>
      <c r="N86" s="58">
        <f>L83+L84+L85</f>
        <v>3277.1923544304582</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14201.166869198649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418</v>
      </c>
      <c r="N36" s="281">
        <f>K36/M36</f>
        <v>273.90112440191388</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418</v>
      </c>
      <c r="N37" s="281">
        <f>K37/M37</f>
        <v>355.11051292643532</v>
      </c>
    </row>
    <row r="38" spans="1:14">
      <c r="A38" t="s">
        <v>225</v>
      </c>
      <c r="B38" s="871" t="str">
        <f>VLOOKUP(A38,EQUIPOS!A8:D154,3,FALSE)</f>
        <v>Esparcidor de gravilla, Ancho de esparcimiento 3100mm, Velocidad de trabajo 10—20km2/h</v>
      </c>
      <c r="C38" s="872"/>
      <c r="D38" s="872"/>
      <c r="E38" s="872"/>
      <c r="F38" s="872"/>
      <c r="G38" s="872"/>
      <c r="H38" s="873"/>
      <c r="I38" s="276"/>
      <c r="J38" s="277"/>
      <c r="K38" s="278">
        <f>VLOOKUP(A38,EQUIPOS!A8:D165,4,FALSE)</f>
        <v>93150</v>
      </c>
      <c r="L38" s="279"/>
      <c r="M38" s="280">
        <v>418</v>
      </c>
      <c r="N38" s="281">
        <f>K38/M38</f>
        <v>222.84688995215311</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0.91627760537260772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852.77480488587491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38080</v>
      </c>
      <c r="N48" s="281">
        <f>K48*M48</f>
        <v>380.8</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2089.3403794731694</v>
      </c>
      <c r="N49" s="281">
        <f>K49*M49</f>
        <v>2611.6754743414617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2992.4754743414619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09">
        <f>VLOOKUP(A58,TRANSPORTE!A5:D117,4,FALSE)</f>
        <v>1250</v>
      </c>
      <c r="M58" s="910"/>
      <c r="N58" s="296">
        <f>K58*L58</f>
        <v>12.5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SUM(N69:N75)</f>
        <v>91.62776053726077</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3949.3780397645974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789.87560795291949</v>
      </c>
      <c r="M83" s="858"/>
      <c r="N83" s="57"/>
    </row>
    <row r="84" spans="1:14">
      <c r="B84" s="95" t="s">
        <v>1057</v>
      </c>
      <c r="C84" s="96"/>
      <c r="D84" s="96"/>
      <c r="E84" s="96"/>
      <c r="F84" s="96"/>
      <c r="G84" s="96"/>
      <c r="H84" s="96"/>
      <c r="I84" s="93"/>
      <c r="J84" s="94"/>
      <c r="K84" s="313">
        <v>0.05</v>
      </c>
      <c r="L84" s="857">
        <f>N78*K84</f>
        <v>197.46890198822987</v>
      </c>
      <c r="M84" s="858"/>
      <c r="N84" s="57"/>
    </row>
    <row r="85" spans="1:14" ht="15" thickBot="1">
      <c r="B85" s="97" t="s">
        <v>1058</v>
      </c>
      <c r="C85" s="98"/>
      <c r="D85" s="98"/>
      <c r="E85" s="98"/>
      <c r="F85" s="98"/>
      <c r="G85" s="98"/>
      <c r="H85" s="98"/>
      <c r="I85" s="99"/>
      <c r="J85" s="100"/>
      <c r="K85" s="314">
        <v>0.05</v>
      </c>
      <c r="L85" s="859">
        <f>N78*K85</f>
        <v>197.46890198822987</v>
      </c>
      <c r="M85" s="860"/>
      <c r="N85" s="57"/>
    </row>
    <row r="86" spans="1:14" ht="15" thickBot="1">
      <c r="B86" s="822" t="s">
        <v>1037</v>
      </c>
      <c r="C86" s="823"/>
      <c r="D86" s="823"/>
      <c r="E86" s="823"/>
      <c r="F86" s="823"/>
      <c r="G86" s="823"/>
      <c r="H86" s="823"/>
      <c r="I86" s="823"/>
      <c r="J86" s="823"/>
      <c r="K86" s="823"/>
      <c r="L86" s="823"/>
      <c r="M86" s="824"/>
      <c r="N86" s="58">
        <f>L83+L84+L85</f>
        <v>1184.8134119293793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5134.1914516939769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6"/>
      <c r="J36" s="277"/>
      <c r="K36" s="278">
        <f>VLOOKUP(A36,EQUIPOS!A6:D163,4,FALSE)</f>
        <v>114490.67</v>
      </c>
      <c r="L36" s="279"/>
      <c r="M36" s="280">
        <v>418</v>
      </c>
      <c r="N36" s="281">
        <f>K36/M36</f>
        <v>273.90112440191388</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418</v>
      </c>
      <c r="N37" s="281">
        <f>K37/M37</f>
        <v>355.11051292643532</v>
      </c>
    </row>
    <row r="38" spans="1:14">
      <c r="A38" t="s">
        <v>225</v>
      </c>
      <c r="B38" s="871" t="str">
        <f>VLOOKUP(A38,EQUIPOS!A8:D154,3,FALSE)</f>
        <v>Esparcidor de gravilla, Ancho de esparcimiento 3100mm, Velocidad de trabajo 10—20km2/h</v>
      </c>
      <c r="C38" s="872"/>
      <c r="D38" s="872"/>
      <c r="E38" s="872"/>
      <c r="F38" s="872"/>
      <c r="G38" s="872"/>
      <c r="H38" s="873"/>
      <c r="I38" s="276"/>
      <c r="J38" s="277"/>
      <c r="K38" s="278">
        <f>VLOOKUP(A38,EQUIPOS!A8:D165,4,FALSE)</f>
        <v>93150</v>
      </c>
      <c r="L38" s="279"/>
      <c r="M38" s="280">
        <v>418</v>
      </c>
      <c r="N38" s="281">
        <f>K38/M38</f>
        <v>222.84688995215311</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0.91627760537260772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852.77480488587491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38080</v>
      </c>
      <c r="N48" s="281">
        <f>K48*M48</f>
        <v>380.8</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1801.5283029333334</v>
      </c>
      <c r="N49" s="281">
        <f>K49*M49</f>
        <v>2251.9103786666669</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904"/>
      <c r="C52" s="905"/>
      <c r="D52" s="905"/>
      <c r="E52" s="905"/>
      <c r="F52" s="905"/>
      <c r="G52" s="905"/>
      <c r="H52" s="905"/>
      <c r="I52" s="875"/>
      <c r="J52" s="48"/>
      <c r="K52" s="50"/>
      <c r="L52" s="906"/>
      <c r="M52" s="907"/>
      <c r="N52" s="51"/>
    </row>
    <row r="53" spans="1:72" ht="15" thickBot="1">
      <c r="B53" s="822" t="s">
        <v>1037</v>
      </c>
      <c r="C53" s="823"/>
      <c r="D53" s="823"/>
      <c r="E53" s="823"/>
      <c r="F53" s="823"/>
      <c r="G53" s="823"/>
      <c r="H53" s="823"/>
      <c r="I53" s="823"/>
      <c r="J53" s="823"/>
      <c r="K53" s="823"/>
      <c r="L53" s="823"/>
      <c r="M53" s="824"/>
      <c r="N53" s="403">
        <f>SUM(N48:N52)</f>
        <v>2632.7103786666671</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908" t="s">
        <v>1045</v>
      </c>
      <c r="M57" s="887"/>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09">
        <f>VLOOKUP(A58,TRANSPORTE!A5:D117,4,FALSE)</f>
        <v>1250</v>
      </c>
      <c r="M58" s="910"/>
      <c r="N58" s="296">
        <f>K58*L58</f>
        <v>12.5</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900"/>
      <c r="M63" s="901"/>
      <c r="N63" s="133"/>
    </row>
    <row r="64" spans="1:72" ht="15" thickBot="1">
      <c r="B64" s="911" t="s">
        <v>1037</v>
      </c>
      <c r="C64" s="865"/>
      <c r="D64" s="865"/>
      <c r="E64" s="865"/>
      <c r="F64" s="865"/>
      <c r="G64" s="865"/>
      <c r="H64" s="865"/>
      <c r="I64" s="865"/>
      <c r="J64" s="865"/>
      <c r="K64" s="865"/>
      <c r="L64" s="865"/>
      <c r="M64" s="866"/>
      <c r="N64" s="110">
        <f>N58+N59+N60+N61+N62</f>
        <v>12.5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SUM(N69:N75)</f>
        <v>91.62776053726077</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3589.6129440898026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717.92258881796056</v>
      </c>
      <c r="M83" s="858"/>
      <c r="N83" s="57"/>
    </row>
    <row r="84" spans="1:14">
      <c r="B84" s="95" t="s">
        <v>1057</v>
      </c>
      <c r="C84" s="96"/>
      <c r="D84" s="96"/>
      <c r="E84" s="96"/>
      <c r="F84" s="96"/>
      <c r="G84" s="96"/>
      <c r="H84" s="96"/>
      <c r="I84" s="93"/>
      <c r="J84" s="94"/>
      <c r="K84" s="313">
        <v>0.05</v>
      </c>
      <c r="L84" s="857">
        <f>N78*K84</f>
        <v>179.48064720449014</v>
      </c>
      <c r="M84" s="858"/>
      <c r="N84" s="57"/>
    </row>
    <row r="85" spans="1:14" ht="15" thickBot="1">
      <c r="B85" s="97" t="s">
        <v>1058</v>
      </c>
      <c r="C85" s="98"/>
      <c r="D85" s="98"/>
      <c r="E85" s="98"/>
      <c r="F85" s="98"/>
      <c r="G85" s="98"/>
      <c r="H85" s="98"/>
      <c r="I85" s="99"/>
      <c r="J85" s="100"/>
      <c r="K85" s="314">
        <v>0.05</v>
      </c>
      <c r="L85" s="859">
        <f>N78*K85</f>
        <v>179.48064720449014</v>
      </c>
      <c r="M85" s="860"/>
      <c r="N85" s="57"/>
    </row>
    <row r="86" spans="1:14" ht="15" thickBot="1">
      <c r="B86" s="822" t="s">
        <v>1037</v>
      </c>
      <c r="C86" s="823"/>
      <c r="D86" s="823"/>
      <c r="E86" s="823"/>
      <c r="F86" s="823"/>
      <c r="G86" s="823"/>
      <c r="H86" s="823"/>
      <c r="I86" s="823"/>
      <c r="J86" s="823"/>
      <c r="K86" s="823"/>
      <c r="L86" s="823"/>
      <c r="M86" s="824"/>
      <c r="N86" s="58">
        <f>L83+L84+L85</f>
        <v>1076.883883226941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4666.4968273167433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6"/>
      <c r="J36" s="277"/>
      <c r="K36" s="278">
        <f>VLOOKUP(A36,EQUIPOS!A6:D163,4,FALSE)</f>
        <v>165600</v>
      </c>
      <c r="L36" s="279"/>
      <c r="M36" s="280">
        <v>600</v>
      </c>
      <c r="N36" s="281">
        <f>K36/M36</f>
        <v>276</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600</v>
      </c>
      <c r="N37" s="281">
        <f>K37/M37</f>
        <v>119</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0.63834006507624996</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395.63834006507625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63369.290877200001</v>
      </c>
      <c r="N48" s="281">
        <f>K48*M48</f>
        <v>792.11613596500001</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1927.9967167999998</v>
      </c>
      <c r="N49" s="281">
        <f>K49*M49</f>
        <v>2819.6951983200001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3611.8113342850002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9">
        <f>VLOOKUP(A58,TRANSPORTE!A5:D117,4,FALSE)</f>
        <v>1250</v>
      </c>
      <c r="M58" s="910"/>
      <c r="N58" s="296">
        <f>K58*L58</f>
        <v>15.625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15.625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SUM(N69:N75)</f>
        <v>63.834006507624991</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4086.9086808577013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817.3817361715403</v>
      </c>
      <c r="M83" s="858"/>
      <c r="N83" s="57"/>
    </row>
    <row r="84" spans="1:14">
      <c r="B84" s="95" t="s">
        <v>1057</v>
      </c>
      <c r="C84" s="96"/>
      <c r="D84" s="96"/>
      <c r="E84" s="96"/>
      <c r="F84" s="96"/>
      <c r="G84" s="96"/>
      <c r="H84" s="96"/>
      <c r="I84" s="93"/>
      <c r="J84" s="94"/>
      <c r="K84" s="313">
        <v>0.05</v>
      </c>
      <c r="L84" s="857">
        <f>N78*K84</f>
        <v>204.34543404288507</v>
      </c>
      <c r="M84" s="858"/>
      <c r="N84" s="57"/>
    </row>
    <row r="85" spans="1:14" ht="15" thickBot="1">
      <c r="B85" s="97" t="s">
        <v>1058</v>
      </c>
      <c r="C85" s="98"/>
      <c r="D85" s="98"/>
      <c r="E85" s="98"/>
      <c r="F85" s="98"/>
      <c r="G85" s="98"/>
      <c r="H85" s="98"/>
      <c r="I85" s="99"/>
      <c r="J85" s="100"/>
      <c r="K85" s="314">
        <v>0.05</v>
      </c>
      <c r="L85" s="859">
        <f>N78*K85</f>
        <v>204.34543404288507</v>
      </c>
      <c r="M85" s="860"/>
      <c r="N85" s="57"/>
    </row>
    <row r="86" spans="1:14" ht="15" thickBot="1">
      <c r="B86" s="822" t="s">
        <v>1037</v>
      </c>
      <c r="C86" s="823"/>
      <c r="D86" s="823"/>
      <c r="E86" s="823"/>
      <c r="F86" s="823"/>
      <c r="G86" s="823"/>
      <c r="H86" s="823"/>
      <c r="I86" s="823"/>
      <c r="J86" s="823"/>
      <c r="K86" s="823"/>
      <c r="L86" s="823"/>
      <c r="M86" s="824"/>
      <c r="N86" s="58">
        <f>L83+L84+L85</f>
        <v>1226.0726042573103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5312.9812851150118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6"/>
      <c r="J36" s="277"/>
      <c r="K36" s="278">
        <f>VLOOKUP(A36,EQUIPOS!A6:D163,4,FALSE)</f>
        <v>165600</v>
      </c>
      <c r="L36" s="279"/>
      <c r="M36" s="280">
        <v>600</v>
      </c>
      <c r="N36" s="281">
        <f>K36/M36</f>
        <v>276</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600</v>
      </c>
      <c r="N37" s="281">
        <f>K37/M37</f>
        <v>119</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0.63834006507624996</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395.63834006507625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63324.026843000007</v>
      </c>
      <c r="N48" s="281">
        <f>K48*M48</f>
        <v>601.57825500850004</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1927.9967167999998</v>
      </c>
      <c r="N49" s="281">
        <f>K49*M49</f>
        <v>2719.9213682255995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3321.4996232340995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9">
        <f>VLOOKUP(A58,TRANSPORTE!A5:D117,4,FALSE)</f>
        <v>1250</v>
      </c>
      <c r="M58" s="910"/>
      <c r="N58" s="296">
        <f>K58*L58</f>
        <v>11.875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11.875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SUM(N69:N75)</f>
        <v>63.834006507624991</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3792.8469698068006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758.56939396136022</v>
      </c>
      <c r="M83" s="858"/>
      <c r="N83" s="57"/>
    </row>
    <row r="84" spans="1:14">
      <c r="B84" s="95" t="s">
        <v>1057</v>
      </c>
      <c r="C84" s="96"/>
      <c r="D84" s="96"/>
      <c r="E84" s="96"/>
      <c r="F84" s="96"/>
      <c r="G84" s="96"/>
      <c r="H84" s="96"/>
      <c r="I84" s="93"/>
      <c r="J84" s="94"/>
      <c r="K84" s="313">
        <v>0.05</v>
      </c>
      <c r="L84" s="857">
        <f>N78*K84</f>
        <v>189.64234849034005</v>
      </c>
      <c r="M84" s="858"/>
      <c r="N84" s="57"/>
    </row>
    <row r="85" spans="1:14" ht="15" thickBot="1">
      <c r="B85" s="97" t="s">
        <v>1058</v>
      </c>
      <c r="C85" s="98"/>
      <c r="D85" s="98"/>
      <c r="E85" s="98"/>
      <c r="F85" s="98"/>
      <c r="G85" s="98"/>
      <c r="H85" s="98"/>
      <c r="I85" s="99"/>
      <c r="J85" s="100"/>
      <c r="K85" s="314">
        <v>0.05</v>
      </c>
      <c r="L85" s="859">
        <f>N78*K85</f>
        <v>189.64234849034005</v>
      </c>
      <c r="M85" s="860"/>
      <c r="N85" s="57"/>
    </row>
    <row r="86" spans="1:14" ht="15" thickBot="1">
      <c r="B86" s="822" t="s">
        <v>1037</v>
      </c>
      <c r="C86" s="823"/>
      <c r="D86" s="823"/>
      <c r="E86" s="823"/>
      <c r="F86" s="823"/>
      <c r="G86" s="823"/>
      <c r="H86" s="823"/>
      <c r="I86" s="823"/>
      <c r="J86" s="823"/>
      <c r="K86" s="823"/>
      <c r="L86" s="823"/>
      <c r="M86" s="824"/>
      <c r="N86" s="58">
        <f>L83+L84+L85</f>
        <v>1137.8540909420403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4930.701060748841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6"/>
      <c r="J36" s="277"/>
      <c r="K36" s="278">
        <f>VLOOKUP(A36,EQUIPOS!A6:D163,4,FALSE)</f>
        <v>165600</v>
      </c>
      <c r="L36" s="279"/>
      <c r="M36" s="280">
        <v>600</v>
      </c>
      <c r="N36" s="281">
        <f>K36/M36</f>
        <v>276</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600</v>
      </c>
      <c r="N37" s="281">
        <f>K37/M37</f>
        <v>119</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0.63834006507624996</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395.63834006507625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65166.425431800002</v>
      </c>
      <c r="N48" s="281">
        <f>K48*M48</f>
        <v>619.08104160209996</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1927.9967167999998</v>
      </c>
      <c r="N49" s="281">
        <f>K49*M49</f>
        <v>3296.8743857279997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SUM(N48:N53)</f>
        <v>3915.9554273300996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09">
        <f>VLOOKUP(A59,TRANSPORTE!A5:D117,4,FALSE)</f>
        <v>1250</v>
      </c>
      <c r="M59" s="910"/>
      <c r="N59" s="296">
        <f>K59*L59</f>
        <v>11.875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11.875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63.834006507624991</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4387.3027739028012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877.4605547805603</v>
      </c>
      <c r="M83" s="858"/>
      <c r="N83" s="57"/>
    </row>
    <row r="84" spans="1:14">
      <c r="B84" s="95" t="s">
        <v>1057</v>
      </c>
      <c r="C84" s="96"/>
      <c r="D84" s="96"/>
      <c r="E84" s="96"/>
      <c r="F84" s="96"/>
      <c r="G84" s="96"/>
      <c r="H84" s="96"/>
      <c r="I84" s="93"/>
      <c r="J84" s="94"/>
      <c r="K84" s="313">
        <v>0.05</v>
      </c>
      <c r="L84" s="857">
        <f>N78*K84</f>
        <v>219.36513869514008</v>
      </c>
      <c r="M84" s="858"/>
      <c r="N84" s="57"/>
    </row>
    <row r="85" spans="1:14" ht="15" thickBot="1">
      <c r="B85" s="97" t="s">
        <v>1058</v>
      </c>
      <c r="C85" s="98"/>
      <c r="D85" s="98"/>
      <c r="E85" s="98"/>
      <c r="F85" s="98"/>
      <c r="G85" s="98"/>
      <c r="H85" s="98"/>
      <c r="I85" s="99"/>
      <c r="J85" s="100"/>
      <c r="K85" s="314">
        <v>0.05</v>
      </c>
      <c r="L85" s="859">
        <f>N78*K85</f>
        <v>219.36513869514008</v>
      </c>
      <c r="M85" s="860"/>
      <c r="N85" s="57"/>
    </row>
    <row r="86" spans="1:14" ht="15" thickBot="1">
      <c r="B86" s="822" t="s">
        <v>1037</v>
      </c>
      <c r="C86" s="823"/>
      <c r="D86" s="823"/>
      <c r="E86" s="823"/>
      <c r="F86" s="823"/>
      <c r="G86" s="823"/>
      <c r="H86" s="823"/>
      <c r="I86" s="823"/>
      <c r="J86" s="823"/>
      <c r="K86" s="823"/>
      <c r="L86" s="823"/>
      <c r="M86" s="824"/>
      <c r="N86" s="58">
        <f>L83+L84+L85</f>
        <v>1316.1908321708404</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5703.4936060736418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6"/>
      <c r="J36" s="277"/>
      <c r="K36" s="278">
        <f>VLOOKUP(A36,EQUIPOS!A6:D163,4,FALSE)</f>
        <v>165600</v>
      </c>
      <c r="L36" s="279"/>
      <c r="M36" s="280">
        <v>600</v>
      </c>
      <c r="N36" s="281">
        <f>K36/M36</f>
        <v>276</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600</v>
      </c>
      <c r="N37" s="281">
        <f>K37/M37</f>
        <v>119</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0.63834006507624996</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395.63834006507625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65193.589630400005</v>
      </c>
      <c r="N48" s="281">
        <f>K48*M48</f>
        <v>309.6695507444</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1927.9967167999998</v>
      </c>
      <c r="N49" s="281">
        <f>K49*M49</f>
        <v>2060.5464910799997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2370.2160418243998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9">
        <f>VLOOKUP(A58,TRANSPORTE!A5:D117,4,FALSE)</f>
        <v>1250</v>
      </c>
      <c r="M58" s="910"/>
      <c r="N58" s="296">
        <f>K58*L58</f>
        <v>5.9375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5.9375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SUM(N69:N75)</f>
        <v>63.834006507624991</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2835.6258883971009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567.12517767942018</v>
      </c>
      <c r="M83" s="858"/>
      <c r="N83" s="57"/>
    </row>
    <row r="84" spans="1:14">
      <c r="B84" s="95" t="s">
        <v>1057</v>
      </c>
      <c r="C84" s="96"/>
      <c r="D84" s="96"/>
      <c r="E84" s="96"/>
      <c r="F84" s="96"/>
      <c r="G84" s="96"/>
      <c r="H84" s="96"/>
      <c r="I84" s="93"/>
      <c r="J84" s="94"/>
      <c r="K84" s="313">
        <v>0.05</v>
      </c>
      <c r="L84" s="857">
        <f>N78*K84</f>
        <v>141.78129441985504</v>
      </c>
      <c r="M84" s="858"/>
      <c r="N84" s="57"/>
    </row>
    <row r="85" spans="1:14" ht="15" thickBot="1">
      <c r="B85" s="97" t="s">
        <v>1058</v>
      </c>
      <c r="C85" s="98"/>
      <c r="D85" s="98"/>
      <c r="E85" s="98"/>
      <c r="F85" s="98"/>
      <c r="G85" s="98"/>
      <c r="H85" s="98"/>
      <c r="I85" s="99"/>
      <c r="J85" s="100"/>
      <c r="K85" s="314">
        <v>0.05</v>
      </c>
      <c r="L85" s="859">
        <f>N78*K85</f>
        <v>141.78129441985504</v>
      </c>
      <c r="M85" s="860"/>
      <c r="N85" s="57"/>
    </row>
    <row r="86" spans="1:14" ht="15" thickBot="1">
      <c r="B86" s="822" t="s">
        <v>1037</v>
      </c>
      <c r="C86" s="823"/>
      <c r="D86" s="823"/>
      <c r="E86" s="823"/>
      <c r="F86" s="823"/>
      <c r="G86" s="823"/>
      <c r="H86" s="823"/>
      <c r="I86" s="823"/>
      <c r="J86" s="823"/>
      <c r="K86" s="823"/>
      <c r="L86" s="823"/>
      <c r="M86" s="824"/>
      <c r="N86" s="58">
        <f>L83+L84+L85</f>
        <v>850.68776651913026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3686.3136549162309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6"/>
      <c r="J36" s="277"/>
      <c r="K36" s="278">
        <f>VLOOKUP(A36,EQUIPOS!A6:D163,4,FALSE)</f>
        <v>165600</v>
      </c>
      <c r="L36" s="279"/>
      <c r="M36" s="280">
        <v>600</v>
      </c>
      <c r="N36" s="281">
        <f>K36/M36</f>
        <v>276</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600</v>
      </c>
      <c r="N37" s="281">
        <f>K37/M37</f>
        <v>119</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0.63834006507624996</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395.63834006507625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63369.290877200001</v>
      </c>
      <c r="N48" s="281">
        <f>K48*M48</f>
        <v>792.11613596500001</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2591.3533048196209</v>
      </c>
      <c r="N49" s="281">
        <f>K49*M49</f>
        <v>3789.854208298696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4581.9703442636965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9">
        <f>VLOOKUP(A58,TRANSPORTE!A5:D117,4,FALSE)</f>
        <v>1250</v>
      </c>
      <c r="M58" s="910"/>
      <c r="N58" s="296">
        <f>K58*L58</f>
        <v>15.625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15.625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911" t="s">
        <v>1037</v>
      </c>
      <c r="C76" s="865"/>
      <c r="D76" s="865"/>
      <c r="E76" s="865"/>
      <c r="F76" s="865"/>
      <c r="G76" s="865"/>
      <c r="H76" s="865"/>
      <c r="I76" s="865"/>
      <c r="J76" s="865"/>
      <c r="K76" s="865"/>
      <c r="L76" s="865"/>
      <c r="M76" s="866"/>
      <c r="N76" s="469">
        <f>SUM(N69:N75)</f>
        <v>63.834006507624991</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5057.0676908363985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1011.4135381672797</v>
      </c>
      <c r="M83" s="858"/>
      <c r="N83" s="57"/>
    </row>
    <row r="84" spans="1:14">
      <c r="B84" s="95" t="s">
        <v>1057</v>
      </c>
      <c r="C84" s="96"/>
      <c r="D84" s="96"/>
      <c r="E84" s="96"/>
      <c r="F84" s="96"/>
      <c r="G84" s="96"/>
      <c r="H84" s="96"/>
      <c r="I84" s="93"/>
      <c r="J84" s="94"/>
      <c r="K84" s="313">
        <v>0.05</v>
      </c>
      <c r="L84" s="857">
        <f>N78*K84</f>
        <v>252.85338454181993</v>
      </c>
      <c r="M84" s="858"/>
      <c r="N84" s="57"/>
    </row>
    <row r="85" spans="1:14" ht="15" thickBot="1">
      <c r="B85" s="97" t="s">
        <v>1058</v>
      </c>
      <c r="C85" s="98"/>
      <c r="D85" s="98"/>
      <c r="E85" s="98"/>
      <c r="F85" s="98"/>
      <c r="G85" s="98"/>
      <c r="H85" s="98"/>
      <c r="I85" s="99"/>
      <c r="J85" s="100"/>
      <c r="K85" s="314">
        <v>0.05</v>
      </c>
      <c r="L85" s="859">
        <f>N78*K85</f>
        <v>252.85338454181993</v>
      </c>
      <c r="M85" s="860"/>
      <c r="N85" s="57"/>
    </row>
    <row r="86" spans="1:14" ht="15" thickBot="1">
      <c r="B86" s="822" t="s">
        <v>1037</v>
      </c>
      <c r="C86" s="823"/>
      <c r="D86" s="823"/>
      <c r="E86" s="823"/>
      <c r="F86" s="823"/>
      <c r="G86" s="823"/>
      <c r="H86" s="823"/>
      <c r="I86" s="823"/>
      <c r="J86" s="823"/>
      <c r="K86" s="823"/>
      <c r="L86" s="823"/>
      <c r="M86" s="824"/>
      <c r="N86" s="58">
        <f>L83+L84+L85</f>
        <v>1517.1203072509195</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6574.1879980873182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6"/>
      <c r="J36" s="277"/>
      <c r="K36" s="278">
        <f>VLOOKUP(A36,EQUIPOS!A6:D163,4,FALSE)</f>
        <v>165600</v>
      </c>
      <c r="L36" s="279"/>
      <c r="M36" s="280">
        <v>600</v>
      </c>
      <c r="N36" s="281">
        <f>K36/M36</f>
        <v>276</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600</v>
      </c>
      <c r="N37" s="281">
        <f>K37/M37</f>
        <v>119</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0.63834006507624996</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395.63834006507625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63324.026843000007</v>
      </c>
      <c r="N48" s="281">
        <f>K48*M48</f>
        <v>601.57825500850004</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2591.3533048196209</v>
      </c>
      <c r="N49" s="281">
        <f>K49*M49</f>
        <v>3655.7516747742802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4257.3299297827798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9">
        <f>VLOOKUP(A58,TRANSPORTE!A5:D117,4,FALSE)</f>
        <v>1250</v>
      </c>
      <c r="M58" s="910"/>
      <c r="N58" s="296">
        <f>K58*L58</f>
        <v>11.875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11.875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SUM(N69:N75)</f>
        <v>63.834006507624991</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4728.6772763554818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945.73545527109638</v>
      </c>
      <c r="M83" s="858"/>
      <c r="N83" s="57"/>
    </row>
    <row r="84" spans="1:14">
      <c r="B84" s="95" t="s">
        <v>1057</v>
      </c>
      <c r="C84" s="96"/>
      <c r="D84" s="96"/>
      <c r="E84" s="96"/>
      <c r="F84" s="96"/>
      <c r="G84" s="96"/>
      <c r="H84" s="96"/>
      <c r="I84" s="93"/>
      <c r="J84" s="94"/>
      <c r="K84" s="313">
        <v>0.05</v>
      </c>
      <c r="L84" s="857">
        <f>N78*K84</f>
        <v>236.4338638177741</v>
      </c>
      <c r="M84" s="858"/>
      <c r="N84" s="57"/>
    </row>
    <row r="85" spans="1:14" ht="15" thickBot="1">
      <c r="B85" s="97" t="s">
        <v>1058</v>
      </c>
      <c r="C85" s="98"/>
      <c r="D85" s="98"/>
      <c r="E85" s="98"/>
      <c r="F85" s="98"/>
      <c r="G85" s="98"/>
      <c r="H85" s="98"/>
      <c r="I85" s="99"/>
      <c r="J85" s="100"/>
      <c r="K85" s="314">
        <v>0.05</v>
      </c>
      <c r="L85" s="859">
        <f>N78*K85</f>
        <v>236.4338638177741</v>
      </c>
      <c r="M85" s="860"/>
      <c r="N85" s="57"/>
    </row>
    <row r="86" spans="1:14" ht="15" thickBot="1">
      <c r="B86" s="822" t="s">
        <v>1037</v>
      </c>
      <c r="C86" s="823"/>
      <c r="D86" s="823"/>
      <c r="E86" s="823"/>
      <c r="F86" s="823"/>
      <c r="G86" s="823"/>
      <c r="H86" s="823"/>
      <c r="I86" s="823"/>
      <c r="J86" s="823"/>
      <c r="K86" s="823"/>
      <c r="L86" s="823"/>
      <c r="M86" s="824"/>
      <c r="N86" s="58">
        <f>L83+L84+L85</f>
        <v>1418.6031829066446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6147.2804592621269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6"/>
      <c r="J36" s="277"/>
      <c r="K36" s="278">
        <f>VLOOKUP(A36,EQUIPOS!A6:D163,4,FALSE)</f>
        <v>165600</v>
      </c>
      <c r="L36" s="279"/>
      <c r="M36" s="280">
        <v>600</v>
      </c>
      <c r="N36" s="281">
        <f>K36/M36</f>
        <v>276</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600</v>
      </c>
      <c r="N37" s="281">
        <f>K37/M37</f>
        <v>119</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0.63834006507624996</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395.63834006507625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65166.425431800002</v>
      </c>
      <c r="N48" s="281">
        <f>K48*M48</f>
        <v>619.08104160209996</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2591.3533048196209</v>
      </c>
      <c r="N49" s="281">
        <f>K49*M49</f>
        <v>4431.2141512415519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5050.2951928436523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09">
        <f>VLOOKUP(A58,TRANSPORTE!A5:D117,4,FALSE)</f>
        <v>1250</v>
      </c>
      <c r="M58" s="910"/>
      <c r="N58" s="296">
        <f>K58*L58</f>
        <v>11.875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11.875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SUM(N69:N75)</f>
        <v>63.834006507624991</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5521.6425394163543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1104.328507883271</v>
      </c>
      <c r="M83" s="858"/>
      <c r="N83" s="57"/>
    </row>
    <row r="84" spans="1:14">
      <c r="B84" s="95" t="s">
        <v>1057</v>
      </c>
      <c r="C84" s="96"/>
      <c r="D84" s="96"/>
      <c r="E84" s="96"/>
      <c r="F84" s="96"/>
      <c r="G84" s="96"/>
      <c r="H84" s="96"/>
      <c r="I84" s="93"/>
      <c r="J84" s="94"/>
      <c r="K84" s="313">
        <v>0.05</v>
      </c>
      <c r="L84" s="857">
        <f>N78*K84</f>
        <v>276.08212697081774</v>
      </c>
      <c r="M84" s="858"/>
      <c r="N84" s="57"/>
    </row>
    <row r="85" spans="1:14" ht="15" thickBot="1">
      <c r="B85" s="97" t="s">
        <v>1058</v>
      </c>
      <c r="C85" s="98"/>
      <c r="D85" s="98"/>
      <c r="E85" s="98"/>
      <c r="F85" s="98"/>
      <c r="G85" s="98"/>
      <c r="H85" s="98"/>
      <c r="I85" s="99"/>
      <c r="J85" s="100"/>
      <c r="K85" s="314">
        <v>0.05</v>
      </c>
      <c r="L85" s="859">
        <f>N78*K85</f>
        <v>276.08212697081774</v>
      </c>
      <c r="M85" s="860"/>
      <c r="N85" s="57"/>
    </row>
    <row r="86" spans="1:14" ht="15" thickBot="1">
      <c r="B86" s="822" t="s">
        <v>1037</v>
      </c>
      <c r="C86" s="823"/>
      <c r="D86" s="823"/>
      <c r="E86" s="823"/>
      <c r="F86" s="823"/>
      <c r="G86" s="823"/>
      <c r="H86" s="823"/>
      <c r="I86" s="823"/>
      <c r="J86" s="823"/>
      <c r="K86" s="823"/>
      <c r="L86" s="823"/>
      <c r="M86" s="824"/>
      <c r="N86" s="58">
        <f>L83+L84+L85</f>
        <v>1656.4927618249062</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7178.1353012412601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6"/>
      <c r="J36" s="277"/>
      <c r="K36" s="278">
        <f>VLOOKUP(A36,EQUIPOS!A6:D163,4,FALSE)</f>
        <v>165600</v>
      </c>
      <c r="L36" s="279"/>
      <c r="M36" s="280">
        <v>600</v>
      </c>
      <c r="N36" s="281">
        <f>K36/M36</f>
        <v>276</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600</v>
      </c>
      <c r="N37" s="281">
        <f>K37/M37</f>
        <v>119</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N76*M41</f>
        <v>0.63834006507624996</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395.63834006507625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65193.589630400005</v>
      </c>
      <c r="N48" s="281">
        <f>K48*M48</f>
        <v>309.6695507444</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2591.3533048196209</v>
      </c>
      <c r="N49" s="281">
        <f>K49*M49</f>
        <v>2769.5088445259694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3079.1783952703695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9">
        <f>VLOOKUP(A58,TRANSPORTE!A5:D117,4,FALSE)</f>
        <v>1250</v>
      </c>
      <c r="M58" s="910"/>
      <c r="N58" s="296">
        <f>K58*L58</f>
        <v>5.9375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5.9375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SUM(N69:N75)</f>
        <v>63.834006507624991</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N43+N53+N64+N76</f>
        <v>3544.5882418430706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708.91764836861421</v>
      </c>
      <c r="M83" s="858"/>
      <c r="N83" s="57"/>
    </row>
    <row r="84" spans="1:14">
      <c r="B84" s="95" t="s">
        <v>1057</v>
      </c>
      <c r="C84" s="96"/>
      <c r="D84" s="96"/>
      <c r="E84" s="96"/>
      <c r="F84" s="96"/>
      <c r="G84" s="96"/>
      <c r="H84" s="96"/>
      <c r="I84" s="93"/>
      <c r="J84" s="94"/>
      <c r="K84" s="313">
        <v>0.05</v>
      </c>
      <c r="L84" s="857">
        <f>N78*K84</f>
        <v>177.22941209215355</v>
      </c>
      <c r="M84" s="858"/>
      <c r="N84" s="57"/>
    </row>
    <row r="85" spans="1:14" ht="15" thickBot="1">
      <c r="B85" s="97" t="s">
        <v>1058</v>
      </c>
      <c r="C85" s="98"/>
      <c r="D85" s="98"/>
      <c r="E85" s="98"/>
      <c r="F85" s="98"/>
      <c r="G85" s="98"/>
      <c r="H85" s="98"/>
      <c r="I85" s="99"/>
      <c r="J85" s="100"/>
      <c r="K85" s="314">
        <v>0.05</v>
      </c>
      <c r="L85" s="859">
        <f>N78*K85</f>
        <v>177.22941209215355</v>
      </c>
      <c r="M85" s="860"/>
      <c r="N85" s="57"/>
    </row>
    <row r="86" spans="1:14" ht="15" thickBot="1">
      <c r="B86" s="822" t="s">
        <v>1037</v>
      </c>
      <c r="C86" s="823"/>
      <c r="D86" s="823"/>
      <c r="E86" s="823"/>
      <c r="F86" s="823"/>
      <c r="G86" s="823"/>
      <c r="H86" s="823"/>
      <c r="I86" s="823"/>
      <c r="J86" s="823"/>
      <c r="K86" s="823"/>
      <c r="L86" s="823"/>
      <c r="M86" s="824"/>
      <c r="N86" s="58">
        <f>L83+L84+L85</f>
        <v>1063.3764725529213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4607.9647143959919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290</v>
      </c>
      <c r="B37" s="871" t="str">
        <f>VLOOKUP(A37,EQUIPOS!A7:D154,3,FALSE)</f>
        <v>Planta trituradora</v>
      </c>
      <c r="C37" s="872"/>
      <c r="D37" s="872"/>
      <c r="E37" s="872"/>
      <c r="F37" s="872"/>
      <c r="G37" s="872"/>
      <c r="H37" s="873"/>
      <c r="I37" s="276"/>
      <c r="J37" s="277"/>
      <c r="K37" s="278">
        <f>VLOOKUP(A37,EQUIPOS!A7:D164,4,FALSE)</f>
        <v>496799.99999999994</v>
      </c>
      <c r="L37" s="279"/>
      <c r="M37" s="280">
        <v>30</v>
      </c>
      <c r="N37" s="281">
        <f t="shared" ref="N37:N43" si="0">K37/M37</f>
        <v>16559.999999999996</v>
      </c>
    </row>
    <row r="38" spans="1:14">
      <c r="A38" t="s">
        <v>168</v>
      </c>
      <c r="B38" s="871" t="str">
        <f>VLOOKUP(A38,EQUIPOS!A8:D154,3,FALSE)</f>
        <v>Compactador tipo  POTENCIA: 105 HP, PESO: 6 ton</v>
      </c>
      <c r="C38" s="872"/>
      <c r="D38" s="872"/>
      <c r="E38" s="872"/>
      <c r="F38" s="872"/>
      <c r="G38" s="872"/>
      <c r="H38" s="873"/>
      <c r="I38" s="276"/>
      <c r="J38" s="277"/>
      <c r="K38" s="278">
        <f>VLOOKUP(A38,EQUIPOS!A8:D165,4,FALSE)</f>
        <v>95000</v>
      </c>
      <c r="L38" s="279"/>
      <c r="M38" s="280">
        <v>9</v>
      </c>
      <c r="N38" s="281">
        <f t="shared" si="0"/>
        <v>10555.555555555555</v>
      </c>
    </row>
    <row r="39" spans="1:14">
      <c r="A39" t="s">
        <v>173</v>
      </c>
      <c r="B39" s="871" t="str">
        <f>VLOOKUP(A39,EQUIPOS!A9:D154,3,FALSE)</f>
        <v>Compactador neumático de Potencia 70 HP, peso de 13 ton</v>
      </c>
      <c r="C39" s="872"/>
      <c r="D39" s="872"/>
      <c r="E39" s="872"/>
      <c r="F39" s="872"/>
      <c r="G39" s="872"/>
      <c r="H39" s="873"/>
      <c r="I39" s="276"/>
      <c r="J39" s="277"/>
      <c r="K39" s="278">
        <f>VLOOKUP(A39,EQUIPOS!A9:D166,4,FALSE)</f>
        <v>148436.19440324997</v>
      </c>
      <c r="L39" s="279"/>
      <c r="M39" s="280">
        <v>9</v>
      </c>
      <c r="N39" s="281">
        <f t="shared" si="0"/>
        <v>16492.910489249996</v>
      </c>
    </row>
    <row r="40" spans="1:14">
      <c r="A40" t="s">
        <v>286</v>
      </c>
      <c r="B40" s="871" t="str">
        <f>VLOOKUP(A40,EQUIPOS!A10:D154,3,FALSE)</f>
        <v>Planta de asfalto en frio</v>
      </c>
      <c r="C40" s="872"/>
      <c r="D40" s="872"/>
      <c r="E40" s="872"/>
      <c r="F40" s="872"/>
      <c r="G40" s="872"/>
      <c r="H40" s="873"/>
      <c r="I40" s="276"/>
      <c r="J40" s="277"/>
      <c r="K40" s="278">
        <f>VLOOKUP(A40,EQUIPOS!A10:D167,4,FALSE)</f>
        <v>243225</v>
      </c>
      <c r="L40" s="279"/>
      <c r="M40" s="280">
        <v>9</v>
      </c>
      <c r="N40" s="281">
        <f t="shared" si="0"/>
        <v>27025</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9</v>
      </c>
      <c r="N42" s="281">
        <f t="shared" si="0"/>
        <v>50887.499999999993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9</v>
      </c>
      <c r="N43" s="281">
        <f t="shared" si="0"/>
        <v>7777.7777777777774</v>
      </c>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N77*M46</f>
        <v>922.04676066569448</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142094.04992991567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17850</v>
      </c>
      <c r="N53" s="281">
        <f>K53*M53</f>
        <v>24990</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0</v>
      </c>
      <c r="N54" s="281">
        <f>K54*M54</f>
        <v>0</v>
      </c>
    </row>
    <row r="55" spans="1:14" ht="15" thickBot="1">
      <c r="B55" s="49"/>
      <c r="C55" s="290"/>
      <c r="D55" s="290"/>
      <c r="E55" s="290"/>
      <c r="F55" s="290"/>
      <c r="G55" s="290"/>
      <c r="H55" s="290"/>
      <c r="I55" s="277"/>
      <c r="J55" s="233"/>
      <c r="K55" s="291"/>
      <c r="L55" s="276"/>
      <c r="M55" s="292"/>
      <c r="N55" s="293"/>
    </row>
    <row r="56" spans="1:14" ht="15" thickBot="1">
      <c r="B56" s="822" t="s">
        <v>1037</v>
      </c>
      <c r="C56" s="823"/>
      <c r="D56" s="823"/>
      <c r="E56" s="823"/>
      <c r="F56" s="823"/>
      <c r="G56" s="823"/>
      <c r="H56" s="823"/>
      <c r="I56" s="823"/>
      <c r="J56" s="823"/>
      <c r="K56" s="823"/>
      <c r="L56" s="823"/>
      <c r="M56" s="824"/>
      <c r="N56" s="403">
        <f>SUM(N53:N55)</f>
        <v>24990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8" t="s">
        <v>1045</v>
      </c>
      <c r="M60" s="887"/>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09">
        <f>VLOOKUP(A61,TRANSPORTE!A5:D117,4,FALSE)</f>
        <v>1250</v>
      </c>
      <c r="M61" s="910"/>
      <c r="N61" s="296">
        <f>K61*L61</f>
        <v>1562.5</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09">
        <f>VLOOKUP(A62,TRANSPORTE!A6:D117,4,FALSE)</f>
        <v>1250</v>
      </c>
      <c r="M62" s="910"/>
      <c r="N62" s="296">
        <f>K62*L62</f>
        <v>1750</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0"/>
      <c r="M66" s="901"/>
      <c r="N66" s="133"/>
    </row>
    <row r="67" spans="1:15" ht="15" thickBot="1">
      <c r="B67" s="911" t="s">
        <v>1037</v>
      </c>
      <c r="C67" s="865"/>
      <c r="D67" s="865"/>
      <c r="E67" s="865"/>
      <c r="F67" s="865"/>
      <c r="G67" s="865"/>
      <c r="H67" s="865"/>
      <c r="I67" s="865"/>
      <c r="J67" s="865"/>
      <c r="K67" s="865"/>
      <c r="L67" s="865"/>
      <c r="M67" s="866"/>
      <c r="N67" s="110">
        <f>N61+N62+N63+N64+N65</f>
        <v>3312.5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1" t="s">
        <v>1047</v>
      </c>
      <c r="C71" s="862"/>
      <c r="D71" s="862"/>
      <c r="E71" s="862"/>
      <c r="F71" s="862"/>
      <c r="G71" s="862"/>
      <c r="H71" s="862"/>
      <c r="I71" s="79" t="s">
        <v>1048</v>
      </c>
      <c r="J71" s="81" t="s">
        <v>1494</v>
      </c>
      <c r="K71" s="80" t="s">
        <v>1050</v>
      </c>
      <c r="L71" s="863" t="s">
        <v>1034</v>
      </c>
      <c r="M71" s="864"/>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SUM(N72:N76)</f>
        <v>9220.4676066569446</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N48+N56+N67+N77</f>
        <v>179617.01753657262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35923.403507314528</v>
      </c>
      <c r="M84" s="858"/>
      <c r="N84" s="57"/>
    </row>
    <row r="85" spans="1:14">
      <c r="B85" s="95" t="s">
        <v>1057</v>
      </c>
      <c r="C85" s="96"/>
      <c r="D85" s="96"/>
      <c r="E85" s="96"/>
      <c r="F85" s="96"/>
      <c r="G85" s="96"/>
      <c r="H85" s="96"/>
      <c r="I85" s="93"/>
      <c r="J85" s="94"/>
      <c r="K85" s="313">
        <v>0.05</v>
      </c>
      <c r="L85" s="857">
        <f>N79*K85</f>
        <v>8980.850876828632</v>
      </c>
      <c r="M85" s="858"/>
      <c r="N85" s="57"/>
    </row>
    <row r="86" spans="1:14" ht="15" thickBot="1">
      <c r="B86" s="97" t="s">
        <v>1058</v>
      </c>
      <c r="C86" s="98"/>
      <c r="D86" s="98"/>
      <c r="E86" s="98"/>
      <c r="F86" s="98"/>
      <c r="G86" s="98"/>
      <c r="H86" s="98"/>
      <c r="I86" s="99"/>
      <c r="J86" s="100"/>
      <c r="K86" s="314">
        <v>0.05</v>
      </c>
      <c r="L86" s="859">
        <f>N79*K86</f>
        <v>8980.850876828632</v>
      </c>
      <c r="M86" s="860"/>
      <c r="N86" s="57"/>
    </row>
    <row r="87" spans="1:14" ht="15" thickBot="1">
      <c r="B87" s="822" t="s">
        <v>1037</v>
      </c>
      <c r="C87" s="823"/>
      <c r="D87" s="823"/>
      <c r="E87" s="823"/>
      <c r="F87" s="823"/>
      <c r="G87" s="823"/>
      <c r="H87" s="823"/>
      <c r="I87" s="823"/>
      <c r="J87" s="823"/>
      <c r="K87" s="823"/>
      <c r="L87" s="823"/>
      <c r="M87" s="824"/>
      <c r="N87" s="58">
        <f>L84+L85+L86</f>
        <v>53885.105260971795</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233502.12279754441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5" t="s">
        <v>2324</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2325</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8"/>
      <c r="K119" s="888"/>
      <c r="L119" s="888"/>
      <c r="M119" s="888"/>
      <c r="N119" s="889"/>
    </row>
    <row r="120" spans="2:14" ht="15" thickBot="1">
      <c r="B120" s="270" t="s">
        <v>2327</v>
      </c>
      <c r="C120" s="402"/>
      <c r="D120" s="402"/>
      <c r="E120" s="63"/>
      <c r="F120" s="63"/>
      <c r="G120" s="63"/>
      <c r="H120" s="63"/>
      <c r="I120" s="63"/>
      <c r="J120" s="890"/>
      <c r="K120" s="890"/>
      <c r="L120" s="890"/>
      <c r="M120" s="890"/>
      <c r="N120" s="891"/>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168</v>
      </c>
      <c r="B37" s="871" t="str">
        <f>VLOOKUP(A37,EQUIPOS!A7:D154,3,FALSE)</f>
        <v>Compactador tipo  POTENCIA: 105 HP, PESO: 6 ton</v>
      </c>
      <c r="C37" s="872"/>
      <c r="D37" s="872"/>
      <c r="E37" s="872"/>
      <c r="F37" s="872"/>
      <c r="G37" s="872"/>
      <c r="H37" s="873"/>
      <c r="I37" s="276"/>
      <c r="J37" s="277"/>
      <c r="K37" s="278">
        <f>VLOOKUP(A37,EQUIPOS!A7:D164,4,FALSE)</f>
        <v>95000</v>
      </c>
      <c r="L37" s="279"/>
      <c r="M37" s="280">
        <v>9</v>
      </c>
      <c r="N37" s="281">
        <f t="shared" ref="N37:N43" si="0">K37/M37</f>
        <v>10555.555555555555</v>
      </c>
    </row>
    <row r="38" spans="1:14">
      <c r="A38" t="s">
        <v>173</v>
      </c>
      <c r="B38" s="871" t="str">
        <f>VLOOKUP(A38,EQUIPOS!A8:D154,3,FALSE)</f>
        <v>Compactador neumático de Potencia 70 HP, peso de 13 ton</v>
      </c>
      <c r="C38" s="872"/>
      <c r="D38" s="872"/>
      <c r="E38" s="872"/>
      <c r="F38" s="872"/>
      <c r="G38" s="872"/>
      <c r="H38" s="873"/>
      <c r="I38" s="276"/>
      <c r="J38" s="277"/>
      <c r="K38" s="278">
        <f>VLOOKUP(A38,EQUIPOS!A8:D165,4,FALSE)</f>
        <v>148436.19440324997</v>
      </c>
      <c r="L38" s="279"/>
      <c r="M38" s="280">
        <v>9</v>
      </c>
      <c r="N38" s="281">
        <f t="shared" si="0"/>
        <v>16492.910489249996</v>
      </c>
    </row>
    <row r="39" spans="1:14">
      <c r="A39" t="s">
        <v>286</v>
      </c>
      <c r="B39" s="871" t="str">
        <f>VLOOKUP(A39,EQUIPOS!A9:D154,3,FALSE)</f>
        <v>Planta de asfalto en frio</v>
      </c>
      <c r="C39" s="872"/>
      <c r="D39" s="872"/>
      <c r="E39" s="872"/>
      <c r="F39" s="872"/>
      <c r="G39" s="872"/>
      <c r="H39" s="873"/>
      <c r="I39" s="276"/>
      <c r="J39" s="277"/>
      <c r="K39" s="278">
        <f>VLOOKUP(A39,EQUIPOS!A9:D166,4,FALSE)</f>
        <v>243225</v>
      </c>
      <c r="L39" s="279"/>
      <c r="M39" s="280">
        <v>9</v>
      </c>
      <c r="N39" s="281">
        <f t="shared" si="0"/>
        <v>27025</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9</v>
      </c>
      <c r="N42" s="281">
        <f t="shared" si="0"/>
        <v>50887.499999999993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9</v>
      </c>
      <c r="N43" s="281">
        <f t="shared" si="0"/>
        <v>7777.7777777777774</v>
      </c>
    </row>
    <row r="44" spans="1:14">
      <c r="B44" s="329"/>
      <c r="C44" s="330"/>
      <c r="D44" s="330"/>
      <c r="E44" s="330"/>
      <c r="F44" s="330"/>
      <c r="G44" s="330"/>
      <c r="H44" s="331"/>
      <c r="I44" s="276"/>
      <c r="J44" s="277"/>
      <c r="K44" s="278"/>
      <c r="L44" s="279"/>
      <c r="M44" s="280"/>
      <c r="N44" s="281"/>
    </row>
    <row r="45" spans="1:14">
      <c r="B45" s="871"/>
      <c r="C45" s="872"/>
      <c r="D45" s="872"/>
      <c r="E45" s="872"/>
      <c r="F45" s="872"/>
      <c r="G45" s="872"/>
      <c r="H45" s="873"/>
      <c r="I45" s="874"/>
      <c r="J45" s="875"/>
      <c r="K45" s="278"/>
      <c r="L45" s="876"/>
      <c r="M45" s="877"/>
      <c r="N45" s="281"/>
    </row>
    <row r="46" spans="1:14">
      <c r="B46" s="871"/>
      <c r="C46" s="872"/>
      <c r="D46" s="872"/>
      <c r="E46" s="878"/>
      <c r="F46" s="872"/>
      <c r="G46" s="872"/>
      <c r="H46" s="873"/>
      <c r="I46" s="42"/>
      <c r="J46" s="43"/>
      <c r="K46" s="283"/>
      <c r="L46" s="285"/>
      <c r="M46" s="286"/>
      <c r="N46" s="287"/>
    </row>
    <row r="47" spans="1:14">
      <c r="B47" s="879" t="s">
        <v>1036</v>
      </c>
      <c r="C47" s="880"/>
      <c r="D47" s="880"/>
      <c r="E47" s="44"/>
      <c r="F47" s="45"/>
      <c r="G47" s="45"/>
      <c r="H47" s="46"/>
      <c r="I47" s="42"/>
      <c r="J47" s="43"/>
      <c r="K47" s="288"/>
      <c r="L47" s="285"/>
      <c r="M47" s="410">
        <v>0.1</v>
      </c>
      <c r="N47" s="353">
        <f>N81*M47</f>
        <v>922.04676066569448</v>
      </c>
    </row>
    <row r="48" spans="1:14" ht="15" thickBot="1">
      <c r="B48" s="871"/>
      <c r="C48" s="872"/>
      <c r="D48" s="872"/>
      <c r="E48" s="872"/>
      <c r="F48" s="872"/>
      <c r="G48" s="872"/>
      <c r="H48" s="873"/>
      <c r="I48" s="881"/>
      <c r="J48" s="882"/>
      <c r="K48" s="47"/>
      <c r="L48" s="883"/>
      <c r="M48" s="884"/>
      <c r="N48" s="111"/>
    </row>
    <row r="49" spans="1:14" ht="15" thickBot="1">
      <c r="B49" s="822" t="s">
        <v>1037</v>
      </c>
      <c r="C49" s="823"/>
      <c r="D49" s="823"/>
      <c r="E49" s="823"/>
      <c r="F49" s="823"/>
      <c r="G49" s="823"/>
      <c r="H49" s="823"/>
      <c r="I49" s="823"/>
      <c r="J49" s="823"/>
      <c r="K49" s="823"/>
      <c r="L49" s="823"/>
      <c r="M49" s="824"/>
      <c r="N49" s="403">
        <f>SUM(N36:N48)</f>
        <v>142094.04992991567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4" t="s">
        <v>1029</v>
      </c>
      <c r="K53" s="91" t="s">
        <v>1030</v>
      </c>
      <c r="L53" s="903" t="s">
        <v>1039</v>
      </c>
      <c r="M53" s="902"/>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17850</v>
      </c>
      <c r="N54" s="281">
        <f>K54*M54</f>
        <v>24990</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0</v>
      </c>
      <c r="N55" s="281">
        <f>K55*M55</f>
        <v>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4"/>
      <c r="C58" s="905"/>
      <c r="D58" s="905"/>
      <c r="E58" s="905"/>
      <c r="F58" s="905"/>
      <c r="G58" s="905"/>
      <c r="H58" s="905"/>
      <c r="I58" s="875"/>
      <c r="J58" s="48"/>
      <c r="K58" s="50"/>
      <c r="L58" s="906"/>
      <c r="M58" s="907"/>
      <c r="N58" s="51"/>
    </row>
    <row r="59" spans="1:14" ht="15" thickBot="1">
      <c r="B59" s="822" t="s">
        <v>1037</v>
      </c>
      <c r="C59" s="823"/>
      <c r="D59" s="823"/>
      <c r="E59" s="823"/>
      <c r="F59" s="823"/>
      <c r="G59" s="823"/>
      <c r="H59" s="823"/>
      <c r="I59" s="823"/>
      <c r="J59" s="823"/>
      <c r="K59" s="823"/>
      <c r="L59" s="823"/>
      <c r="M59" s="824"/>
      <c r="N59" s="403">
        <f>SUM(N54:N58)</f>
        <v>24990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9">
        <f>VLOOKUP(A64,TRANSPORTE!A5:D117,4,FALSE)</f>
        <v>1250</v>
      </c>
      <c r="M64" s="910"/>
      <c r="N64" s="296">
        <f>K64*L64</f>
        <v>1750</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09">
        <f>VLOOKUP(A65,TRANSPORTE!A6:D117,4,FALSE)</f>
        <v>1250</v>
      </c>
      <c r="M65" s="910"/>
      <c r="N65" s="296">
        <f>K65*L65</f>
        <v>1562.5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3312.5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9220.4676066569446</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N49+N59+N70+N81</f>
        <v>179617.01753657262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35923.403507314528</v>
      </c>
      <c r="M88" s="858"/>
      <c r="N88" s="57"/>
    </row>
    <row r="89" spans="1:14">
      <c r="B89" s="95" t="s">
        <v>1057</v>
      </c>
      <c r="C89" s="96"/>
      <c r="D89" s="96"/>
      <c r="E89" s="96"/>
      <c r="F89" s="96"/>
      <c r="G89" s="96"/>
      <c r="H89" s="96"/>
      <c r="I89" s="93"/>
      <c r="J89" s="94"/>
      <c r="K89" s="313">
        <v>0.05</v>
      </c>
      <c r="L89" s="857">
        <f>N83*K89</f>
        <v>8980.850876828632</v>
      </c>
      <c r="M89" s="858"/>
      <c r="N89" s="57"/>
    </row>
    <row r="90" spans="1:14" ht="15" thickBot="1">
      <c r="B90" s="97" t="s">
        <v>1058</v>
      </c>
      <c r="C90" s="98"/>
      <c r="D90" s="98"/>
      <c r="E90" s="98"/>
      <c r="F90" s="98"/>
      <c r="G90" s="98"/>
      <c r="H90" s="98"/>
      <c r="I90" s="99"/>
      <c r="J90" s="100"/>
      <c r="K90" s="314">
        <v>0.05</v>
      </c>
      <c r="L90" s="859">
        <f>N83*K90</f>
        <v>8980.850876828632</v>
      </c>
      <c r="M90" s="860"/>
      <c r="N90" s="57"/>
    </row>
    <row r="91" spans="1:14" ht="15" thickBot="1">
      <c r="B91" s="822" t="s">
        <v>1037</v>
      </c>
      <c r="C91" s="823"/>
      <c r="D91" s="823"/>
      <c r="E91" s="823"/>
      <c r="F91" s="823"/>
      <c r="G91" s="823"/>
      <c r="H91" s="823"/>
      <c r="I91" s="823"/>
      <c r="J91" s="823"/>
      <c r="K91" s="823"/>
      <c r="L91" s="823"/>
      <c r="M91" s="824"/>
      <c r="N91" s="58">
        <f>L88+L89+L90</f>
        <v>53885.105260971795</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233502.12279754441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 thickBot="1">
      <c r="B124" s="270" t="s">
        <v>2327</v>
      </c>
      <c r="C124" s="402"/>
      <c r="D124" s="402"/>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168</v>
      </c>
      <c r="B37" s="871" t="str">
        <f>VLOOKUP(A37,EQUIPOS!A7:D154,3,FALSE)</f>
        <v>Compactador tipo  POTENCIA: 105 HP, PESO: 6 ton</v>
      </c>
      <c r="C37" s="872"/>
      <c r="D37" s="872"/>
      <c r="E37" s="872"/>
      <c r="F37" s="872"/>
      <c r="G37" s="872"/>
      <c r="H37" s="873"/>
      <c r="I37" s="276"/>
      <c r="J37" s="277"/>
      <c r="K37" s="278">
        <f>VLOOKUP(A37,EQUIPOS!A7:D164,4,FALSE)</f>
        <v>95000</v>
      </c>
      <c r="L37" s="279"/>
      <c r="M37" s="280">
        <v>9</v>
      </c>
      <c r="N37" s="281">
        <f t="shared" ref="N37:N43" si="0">K37/M37</f>
        <v>10555.555555555555</v>
      </c>
    </row>
    <row r="38" spans="1:14">
      <c r="A38" t="s">
        <v>173</v>
      </c>
      <c r="B38" s="871" t="str">
        <f>VLOOKUP(A38,EQUIPOS!A8:D154,3,FALSE)</f>
        <v>Compactador neumático de Potencia 70 HP, peso de 13 ton</v>
      </c>
      <c r="C38" s="872"/>
      <c r="D38" s="872"/>
      <c r="E38" s="872"/>
      <c r="F38" s="872"/>
      <c r="G38" s="872"/>
      <c r="H38" s="873"/>
      <c r="I38" s="276"/>
      <c r="J38" s="277"/>
      <c r="K38" s="278">
        <f>VLOOKUP(A38,EQUIPOS!A8:D165,4,FALSE)</f>
        <v>148436.19440324997</v>
      </c>
      <c r="L38" s="279"/>
      <c r="M38" s="280">
        <v>9</v>
      </c>
      <c r="N38" s="281">
        <f t="shared" si="0"/>
        <v>16492.910489249996</v>
      </c>
    </row>
    <row r="39" spans="1:14">
      <c r="A39" t="s">
        <v>286</v>
      </c>
      <c r="B39" s="871" t="str">
        <f>VLOOKUP(A39,EQUIPOS!A9:D154,3,FALSE)</f>
        <v>Planta de asfalto en frio</v>
      </c>
      <c r="C39" s="872"/>
      <c r="D39" s="872"/>
      <c r="E39" s="872"/>
      <c r="F39" s="872"/>
      <c r="G39" s="872"/>
      <c r="H39" s="873"/>
      <c r="I39" s="276"/>
      <c r="J39" s="277"/>
      <c r="K39" s="278">
        <f>VLOOKUP(A39,EQUIPOS!A9:D166,4,FALSE)</f>
        <v>243225</v>
      </c>
      <c r="L39" s="279"/>
      <c r="M39" s="280">
        <v>9</v>
      </c>
      <c r="N39" s="281">
        <f t="shared" si="0"/>
        <v>27025</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9</v>
      </c>
      <c r="N42" s="281">
        <f t="shared" si="0"/>
        <v>50887.499999999993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9</v>
      </c>
      <c r="N43" s="281">
        <f t="shared" si="0"/>
        <v>7777.7777777777774</v>
      </c>
    </row>
    <row r="44" spans="1:14">
      <c r="B44" s="329"/>
      <c r="C44" s="330"/>
      <c r="D44" s="330"/>
      <c r="E44" s="330"/>
      <c r="F44" s="330"/>
      <c r="G44" s="330"/>
      <c r="H44" s="331"/>
      <c r="I44" s="276"/>
      <c r="J44" s="277"/>
      <c r="K44" s="278"/>
      <c r="L44" s="279"/>
      <c r="M44" s="280"/>
      <c r="N44" s="281"/>
    </row>
    <row r="45" spans="1:14">
      <c r="B45" s="871"/>
      <c r="C45" s="872"/>
      <c r="D45" s="872"/>
      <c r="E45" s="872"/>
      <c r="F45" s="872"/>
      <c r="G45" s="872"/>
      <c r="H45" s="873"/>
      <c r="I45" s="874"/>
      <c r="J45" s="875"/>
      <c r="K45" s="278"/>
      <c r="L45" s="876"/>
      <c r="M45" s="877"/>
      <c r="N45" s="281"/>
    </row>
    <row r="46" spans="1:14">
      <c r="B46" s="871"/>
      <c r="C46" s="872"/>
      <c r="D46" s="872"/>
      <c r="E46" s="878"/>
      <c r="F46" s="872"/>
      <c r="G46" s="872"/>
      <c r="H46" s="873"/>
      <c r="I46" s="42"/>
      <c r="J46" s="43"/>
      <c r="K46" s="283"/>
      <c r="L46" s="285"/>
      <c r="M46" s="286"/>
      <c r="N46" s="287"/>
    </row>
    <row r="47" spans="1:14">
      <c r="B47" s="879" t="s">
        <v>1036</v>
      </c>
      <c r="C47" s="880"/>
      <c r="D47" s="880"/>
      <c r="E47" s="44"/>
      <c r="F47" s="45"/>
      <c r="G47" s="45"/>
      <c r="H47" s="46"/>
      <c r="I47" s="42"/>
      <c r="J47" s="43"/>
      <c r="K47" s="288"/>
      <c r="L47" s="285"/>
      <c r="M47" s="410">
        <v>0.1</v>
      </c>
      <c r="N47" s="353">
        <f>N81*M47</f>
        <v>922.04676066569448</v>
      </c>
    </row>
    <row r="48" spans="1:14" ht="15" thickBot="1">
      <c r="B48" s="871"/>
      <c r="C48" s="872"/>
      <c r="D48" s="872"/>
      <c r="E48" s="872"/>
      <c r="F48" s="872"/>
      <c r="G48" s="872"/>
      <c r="H48" s="873"/>
      <c r="I48" s="881"/>
      <c r="J48" s="882"/>
      <c r="K48" s="47"/>
      <c r="L48" s="883"/>
      <c r="M48" s="884"/>
      <c r="N48" s="111"/>
    </row>
    <row r="49" spans="1:14" ht="15" thickBot="1">
      <c r="B49" s="822" t="s">
        <v>1037</v>
      </c>
      <c r="C49" s="823"/>
      <c r="D49" s="823"/>
      <c r="E49" s="823"/>
      <c r="F49" s="823"/>
      <c r="G49" s="823"/>
      <c r="H49" s="823"/>
      <c r="I49" s="823"/>
      <c r="J49" s="823"/>
      <c r="K49" s="823"/>
      <c r="L49" s="823"/>
      <c r="M49" s="824"/>
      <c r="N49" s="403">
        <f>SUM(N36:N48)</f>
        <v>142094.04992991567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4" t="s">
        <v>1029</v>
      </c>
      <c r="K53" s="91" t="s">
        <v>1030</v>
      </c>
      <c r="L53" s="903" t="s">
        <v>1039</v>
      </c>
      <c r="M53" s="902"/>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17850</v>
      </c>
      <c r="N54" s="281">
        <f>K54*M54</f>
        <v>24990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0</v>
      </c>
      <c r="N55" s="281">
        <f>K55*M55</f>
        <v>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4"/>
      <c r="C58" s="905"/>
      <c r="D58" s="905"/>
      <c r="E58" s="905"/>
      <c r="F58" s="905"/>
      <c r="G58" s="905"/>
      <c r="H58" s="905"/>
      <c r="I58" s="875"/>
      <c r="J58" s="48"/>
      <c r="K58" s="50"/>
      <c r="L58" s="906"/>
      <c r="M58" s="907"/>
      <c r="N58" s="51"/>
    </row>
    <row r="59" spans="1:14" ht="15" thickBot="1">
      <c r="B59" s="822" t="s">
        <v>1037</v>
      </c>
      <c r="C59" s="823"/>
      <c r="D59" s="823"/>
      <c r="E59" s="823"/>
      <c r="F59" s="823"/>
      <c r="G59" s="823"/>
      <c r="H59" s="823"/>
      <c r="I59" s="823"/>
      <c r="J59" s="823"/>
      <c r="K59" s="823"/>
      <c r="L59" s="823"/>
      <c r="M59" s="824"/>
      <c r="N59" s="420">
        <f>SUM(N54:N58)</f>
        <v>24990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09">
        <f>VLOOKUP(A64,TRANSPORTE!A5:D117,4,FALSE)</f>
        <v>1250</v>
      </c>
      <c r="M64" s="910"/>
      <c r="N64" s="296">
        <f>K64*L64</f>
        <v>1750</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09">
        <f>VLOOKUP(A65,TRANSPORTE!A6:D117,4,FALSE)</f>
        <v>1250</v>
      </c>
      <c r="M65" s="910"/>
      <c r="N65" s="296">
        <f>K65*L65</f>
        <v>1562.5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3312.5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9220.4676066569446</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N49+N59+N70+N81</f>
        <v>179617.01753657262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35923.403507314528</v>
      </c>
      <c r="M88" s="858"/>
      <c r="N88" s="57"/>
    </row>
    <row r="89" spans="1:14">
      <c r="B89" s="95" t="s">
        <v>1057</v>
      </c>
      <c r="C89" s="96"/>
      <c r="D89" s="96"/>
      <c r="E89" s="96"/>
      <c r="F89" s="96"/>
      <c r="G89" s="96"/>
      <c r="H89" s="96"/>
      <c r="I89" s="93"/>
      <c r="J89" s="94"/>
      <c r="K89" s="313">
        <v>0.05</v>
      </c>
      <c r="L89" s="857">
        <f>N83*K89</f>
        <v>8980.850876828632</v>
      </c>
      <c r="M89" s="858"/>
      <c r="N89" s="57"/>
    </row>
    <row r="90" spans="1:14" ht="15" thickBot="1">
      <c r="B90" s="97" t="s">
        <v>1058</v>
      </c>
      <c r="C90" s="98"/>
      <c r="D90" s="98"/>
      <c r="E90" s="98"/>
      <c r="F90" s="98"/>
      <c r="G90" s="98"/>
      <c r="H90" s="98"/>
      <c r="I90" s="99"/>
      <c r="J90" s="100"/>
      <c r="K90" s="314">
        <v>0.05</v>
      </c>
      <c r="L90" s="859">
        <f>N83*K90</f>
        <v>8980.850876828632</v>
      </c>
      <c r="M90" s="860"/>
      <c r="N90" s="57"/>
    </row>
    <row r="91" spans="1:14" ht="15" thickBot="1">
      <c r="B91" s="822" t="s">
        <v>1037</v>
      </c>
      <c r="C91" s="823"/>
      <c r="D91" s="823"/>
      <c r="E91" s="823"/>
      <c r="F91" s="823"/>
      <c r="G91" s="823"/>
      <c r="H91" s="823"/>
      <c r="I91" s="823"/>
      <c r="J91" s="823"/>
      <c r="K91" s="823"/>
      <c r="L91" s="823"/>
      <c r="M91" s="824"/>
      <c r="N91" s="58">
        <f>L88+L89+L90</f>
        <v>53885.105260971795</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58">
        <f>N83+N91</f>
        <v>233502.12279754441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 thickBot="1">
      <c r="B124" s="270" t="s">
        <v>2327</v>
      </c>
      <c r="C124" s="402"/>
      <c r="D124" s="402"/>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168</v>
      </c>
      <c r="B37" s="871" t="str">
        <f>VLOOKUP(A37,EQUIPOS!A7:D154,3,FALSE)</f>
        <v>Compactador tipo  POTENCIA: 105 HP, PESO: 6 ton</v>
      </c>
      <c r="C37" s="872"/>
      <c r="D37" s="872"/>
      <c r="E37" s="872"/>
      <c r="F37" s="872"/>
      <c r="G37" s="872"/>
      <c r="H37" s="873"/>
      <c r="I37" s="276"/>
      <c r="J37" s="277"/>
      <c r="K37" s="278">
        <f>VLOOKUP(A37,EQUIPOS!A7:D164,4,FALSE)</f>
        <v>95000</v>
      </c>
      <c r="L37" s="279"/>
      <c r="M37" s="280">
        <v>7</v>
      </c>
      <c r="N37" s="281">
        <f t="shared" ref="N37:N43" si="0">K37/M37</f>
        <v>13571.428571428571</v>
      </c>
    </row>
    <row r="38" spans="1:14">
      <c r="A38" t="s">
        <v>173</v>
      </c>
      <c r="B38" s="871" t="str">
        <f>VLOOKUP(A38,EQUIPOS!A8:D154,3,FALSE)</f>
        <v>Compactador neumático de Potencia 70 HP, peso de 13 ton</v>
      </c>
      <c r="C38" s="872"/>
      <c r="D38" s="872"/>
      <c r="E38" s="872"/>
      <c r="F38" s="872"/>
      <c r="G38" s="872"/>
      <c r="H38" s="873"/>
      <c r="I38" s="276"/>
      <c r="J38" s="277"/>
      <c r="K38" s="278">
        <f>VLOOKUP(A38,EQUIPOS!A8:D165,4,FALSE)</f>
        <v>148436.19440324997</v>
      </c>
      <c r="L38" s="279"/>
      <c r="M38" s="280">
        <v>7</v>
      </c>
      <c r="N38" s="281">
        <f t="shared" si="0"/>
        <v>21205.170629035711</v>
      </c>
    </row>
    <row r="39" spans="1:14">
      <c r="A39" t="s">
        <v>286</v>
      </c>
      <c r="B39" s="871" t="str">
        <f>VLOOKUP(A39,EQUIPOS!A9:D154,3,FALSE)</f>
        <v>Planta de asfalto en frio</v>
      </c>
      <c r="C39" s="872"/>
      <c r="D39" s="872"/>
      <c r="E39" s="872"/>
      <c r="F39" s="872"/>
      <c r="G39" s="872"/>
      <c r="H39" s="873"/>
      <c r="I39" s="276"/>
      <c r="J39" s="277"/>
      <c r="K39" s="278">
        <f>VLOOKUP(A39,EQUIPOS!A9:D166,4,FALSE)</f>
        <v>243225</v>
      </c>
      <c r="L39" s="279"/>
      <c r="M39" s="280">
        <v>9</v>
      </c>
      <c r="N39" s="281">
        <f t="shared" si="0"/>
        <v>27025</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7</v>
      </c>
      <c r="N42" s="281">
        <f t="shared" si="0"/>
        <v>65426.785714285703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9</v>
      </c>
      <c r="N43" s="281">
        <f t="shared" si="0"/>
        <v>7777.7777777777774</v>
      </c>
    </row>
    <row r="44" spans="1:14">
      <c r="B44" s="329"/>
      <c r="C44" s="330"/>
      <c r="D44" s="330"/>
      <c r="E44" s="330"/>
      <c r="F44" s="330"/>
      <c r="G44" s="330"/>
      <c r="H44" s="331"/>
      <c r="I44" s="276"/>
      <c r="J44" s="277"/>
      <c r="K44" s="278"/>
      <c r="L44" s="279"/>
      <c r="M44" s="280"/>
      <c r="N44" s="281"/>
    </row>
    <row r="45" spans="1:14">
      <c r="B45" s="871"/>
      <c r="C45" s="872"/>
      <c r="D45" s="872"/>
      <c r="E45" s="872"/>
      <c r="F45" s="872"/>
      <c r="G45" s="872"/>
      <c r="H45" s="873"/>
      <c r="I45" s="874"/>
      <c r="J45" s="875"/>
      <c r="K45" s="278"/>
      <c r="L45" s="876"/>
      <c r="M45" s="877"/>
      <c r="N45" s="281"/>
    </row>
    <row r="46" spans="1:14">
      <c r="B46" s="871"/>
      <c r="C46" s="872"/>
      <c r="D46" s="872"/>
      <c r="E46" s="878"/>
      <c r="F46" s="872"/>
      <c r="G46" s="872"/>
      <c r="H46" s="873"/>
      <c r="I46" s="42"/>
      <c r="J46" s="43"/>
      <c r="K46" s="283"/>
      <c r="L46" s="285"/>
      <c r="M46" s="286"/>
      <c r="N46" s="287"/>
    </row>
    <row r="47" spans="1:14">
      <c r="B47" s="879" t="s">
        <v>1036</v>
      </c>
      <c r="C47" s="880"/>
      <c r="D47" s="880"/>
      <c r="E47" s="44"/>
      <c r="F47" s="45"/>
      <c r="G47" s="45"/>
      <c r="H47" s="46"/>
      <c r="I47" s="42"/>
      <c r="J47" s="43"/>
      <c r="K47" s="288"/>
      <c r="L47" s="285"/>
      <c r="M47" s="410">
        <v>0.1</v>
      </c>
      <c r="N47" s="353">
        <f>N81*M47</f>
        <v>1053.7677264750794</v>
      </c>
    </row>
    <row r="48" spans="1:14" ht="15" thickBot="1">
      <c r="B48" s="871"/>
      <c r="C48" s="872"/>
      <c r="D48" s="872"/>
      <c r="E48" s="872"/>
      <c r="F48" s="872"/>
      <c r="G48" s="872"/>
      <c r="H48" s="873"/>
      <c r="I48" s="881"/>
      <c r="J48" s="882"/>
      <c r="K48" s="47"/>
      <c r="L48" s="883"/>
      <c r="M48" s="884"/>
      <c r="N48" s="111"/>
    </row>
    <row r="49" spans="1:14" ht="15" thickBot="1">
      <c r="B49" s="822" t="s">
        <v>1037</v>
      </c>
      <c r="C49" s="823"/>
      <c r="D49" s="823"/>
      <c r="E49" s="823"/>
      <c r="F49" s="823"/>
      <c r="G49" s="823"/>
      <c r="H49" s="823"/>
      <c r="I49" s="823"/>
      <c r="J49" s="823"/>
      <c r="K49" s="823"/>
      <c r="L49" s="823"/>
      <c r="M49" s="824"/>
      <c r="N49" s="403">
        <f>SUM(N36:N48)</f>
        <v>164493.18976566952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4" t="s">
        <v>1029</v>
      </c>
      <c r="K53" s="91" t="s">
        <v>1030</v>
      </c>
      <c r="L53" s="903" t="s">
        <v>1039</v>
      </c>
      <c r="M53" s="902"/>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17850</v>
      </c>
      <c r="N54" s="281">
        <f>K54*M54</f>
        <v>24990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0</v>
      </c>
      <c r="N55" s="281">
        <f>K55*M55</f>
        <v>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4"/>
      <c r="C58" s="905"/>
      <c r="D58" s="905"/>
      <c r="E58" s="905"/>
      <c r="F58" s="905"/>
      <c r="G58" s="905"/>
      <c r="H58" s="905"/>
      <c r="I58" s="875"/>
      <c r="J58" s="48"/>
      <c r="K58" s="50"/>
      <c r="L58" s="906"/>
      <c r="M58" s="907"/>
      <c r="N58" s="51"/>
    </row>
    <row r="59" spans="1:14" ht="15" thickBot="1">
      <c r="B59" s="822" t="s">
        <v>1037</v>
      </c>
      <c r="C59" s="823"/>
      <c r="D59" s="823"/>
      <c r="E59" s="823"/>
      <c r="F59" s="823"/>
      <c r="G59" s="823"/>
      <c r="H59" s="823"/>
      <c r="I59" s="823"/>
      <c r="J59" s="823"/>
      <c r="K59" s="823"/>
      <c r="L59" s="823"/>
      <c r="M59" s="824"/>
      <c r="N59" s="403">
        <f>SUM(N54:N58)</f>
        <v>24990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9">
        <f>VLOOKUP(A64,TRANSPORTE!A5:D117,4,FALSE)</f>
        <v>1250</v>
      </c>
      <c r="M64" s="910"/>
      <c r="N64" s="296">
        <f>K64*L64</f>
        <v>1750</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1250</v>
      </c>
      <c r="N65" s="421">
        <f>K65*M65</f>
        <v>1562.5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3312.5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10537.677264750793</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N49+N59+N70+N81</f>
        <v>203333.36703042031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40666.673406084068</v>
      </c>
      <c r="M88" s="858"/>
      <c r="N88" s="57"/>
    </row>
    <row r="89" spans="1:14">
      <c r="B89" s="95" t="s">
        <v>1057</v>
      </c>
      <c r="C89" s="96"/>
      <c r="D89" s="96"/>
      <c r="E89" s="96"/>
      <c r="F89" s="96"/>
      <c r="G89" s="96"/>
      <c r="H89" s="96"/>
      <c r="I89" s="93"/>
      <c r="J89" s="94"/>
      <c r="K89" s="313">
        <v>0.05</v>
      </c>
      <c r="L89" s="857">
        <f>N83*K89</f>
        <v>10166.668351521017</v>
      </c>
      <c r="M89" s="858"/>
      <c r="N89" s="57"/>
    </row>
    <row r="90" spans="1:14" ht="15" thickBot="1">
      <c r="B90" s="97" t="s">
        <v>1058</v>
      </c>
      <c r="C90" s="98"/>
      <c r="D90" s="98"/>
      <c r="E90" s="98"/>
      <c r="F90" s="98"/>
      <c r="G90" s="98"/>
      <c r="H90" s="98"/>
      <c r="I90" s="99"/>
      <c r="J90" s="100"/>
      <c r="K90" s="314">
        <v>0.05</v>
      </c>
      <c r="L90" s="859">
        <f>N83*K90</f>
        <v>10166.668351521017</v>
      </c>
      <c r="M90" s="860"/>
      <c r="N90" s="57"/>
    </row>
    <row r="91" spans="1:14" ht="15" thickBot="1">
      <c r="B91" s="822" t="s">
        <v>1037</v>
      </c>
      <c r="C91" s="823"/>
      <c r="D91" s="823"/>
      <c r="E91" s="823"/>
      <c r="F91" s="823"/>
      <c r="G91" s="823"/>
      <c r="H91" s="823"/>
      <c r="I91" s="823"/>
      <c r="J91" s="823"/>
      <c r="K91" s="823"/>
      <c r="L91" s="823"/>
      <c r="M91" s="824"/>
      <c r="N91" s="58">
        <f>L88+L89+L90</f>
        <v>61000.010109126102</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264333.37713954644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 thickBot="1">
      <c r="B124" s="270" t="s">
        <v>2327</v>
      </c>
      <c r="C124" s="402"/>
      <c r="D124" s="402"/>
      <c r="E124" s="63"/>
      <c r="F124" s="63"/>
      <c r="G124" s="63"/>
      <c r="H124" s="63"/>
      <c r="I124" s="63"/>
      <c r="J124" s="890"/>
      <c r="K124" s="890"/>
      <c r="L124" s="890"/>
      <c r="M124" s="890"/>
      <c r="N124" s="891"/>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9</v>
      </c>
      <c r="N37" s="281">
        <f t="shared" ref="N37:N43" si="0">K37/M37</f>
        <v>16492.910489249996</v>
      </c>
    </row>
    <row r="38" spans="1:14">
      <c r="A38" t="s">
        <v>168</v>
      </c>
      <c r="B38" s="871" t="str">
        <f>VLOOKUP(A38,EQUIPOS!A8:D154,3,FALSE)</f>
        <v>Compactador tipo  POTENCIA: 105 HP, PESO: 6 ton</v>
      </c>
      <c r="C38" s="872"/>
      <c r="D38" s="872"/>
      <c r="E38" s="872"/>
      <c r="F38" s="872"/>
      <c r="G38" s="872"/>
      <c r="H38" s="873"/>
      <c r="I38" s="276"/>
      <c r="J38" s="277"/>
      <c r="K38" s="278">
        <f>VLOOKUP(A38,EQUIPOS!A8:D165,4,FALSE)</f>
        <v>95000</v>
      </c>
      <c r="L38" s="279"/>
      <c r="M38" s="280">
        <v>9</v>
      </c>
      <c r="N38" s="281">
        <f t="shared" si="0"/>
        <v>10555.555555555555</v>
      </c>
    </row>
    <row r="39" spans="1:14">
      <c r="A39" t="s">
        <v>286</v>
      </c>
      <c r="B39" s="871" t="str">
        <f>VLOOKUP(A39,EQUIPOS!A9:D154,3,FALSE)</f>
        <v>Planta de asfalto en frio</v>
      </c>
      <c r="C39" s="872"/>
      <c r="D39" s="872"/>
      <c r="E39" s="872"/>
      <c r="F39" s="872"/>
      <c r="G39" s="872"/>
      <c r="H39" s="873"/>
      <c r="I39" s="276"/>
      <c r="J39" s="277"/>
      <c r="K39" s="278">
        <f>VLOOKUP(A39,EQUIPOS!A9:D166,4,FALSE)</f>
        <v>243225</v>
      </c>
      <c r="L39" s="279"/>
      <c r="M39" s="280">
        <v>9</v>
      </c>
      <c r="N39" s="281">
        <f t="shared" si="0"/>
        <v>27025</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9</v>
      </c>
      <c r="N42" s="281">
        <f t="shared" si="0"/>
        <v>50887.499999999993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9</v>
      </c>
      <c r="N43" s="281">
        <f t="shared" si="0"/>
        <v>7777.7777777777774</v>
      </c>
    </row>
    <row r="44" spans="1:14">
      <c r="B44" s="329"/>
      <c r="C44" s="330"/>
      <c r="D44" s="330"/>
      <c r="E44" s="330"/>
      <c r="F44" s="330"/>
      <c r="G44" s="330"/>
      <c r="H44" s="331"/>
      <c r="I44" s="276"/>
      <c r="J44" s="277"/>
      <c r="K44" s="278"/>
      <c r="L44" s="279"/>
      <c r="M44" s="280"/>
      <c r="N44" s="281"/>
    </row>
    <row r="45" spans="1:14">
      <c r="B45" s="871"/>
      <c r="C45" s="872"/>
      <c r="D45" s="872"/>
      <c r="E45" s="872"/>
      <c r="F45" s="872"/>
      <c r="G45" s="872"/>
      <c r="H45" s="873"/>
      <c r="I45" s="874"/>
      <c r="J45" s="875"/>
      <c r="K45" s="278"/>
      <c r="L45" s="876"/>
      <c r="M45" s="877"/>
      <c r="N45" s="281"/>
    </row>
    <row r="46" spans="1:14">
      <c r="B46" s="871"/>
      <c r="C46" s="872"/>
      <c r="D46" s="872"/>
      <c r="E46" s="872"/>
      <c r="F46" s="872"/>
      <c r="G46" s="872"/>
      <c r="H46" s="873"/>
      <c r="I46" s="42"/>
      <c r="J46" s="43"/>
      <c r="K46" s="283"/>
      <c r="L46" s="285"/>
      <c r="M46" s="286"/>
      <c r="N46" s="287"/>
    </row>
    <row r="47" spans="1:14">
      <c r="B47" s="879" t="s">
        <v>1036</v>
      </c>
      <c r="C47" s="957"/>
      <c r="D47" s="957"/>
      <c r="E47" s="44"/>
      <c r="F47" s="45"/>
      <c r="G47" s="45"/>
      <c r="H47" s="46"/>
      <c r="I47" s="42"/>
      <c r="J47" s="43"/>
      <c r="K47" s="288"/>
      <c r="L47" s="285"/>
      <c r="M47" s="410">
        <v>0.1</v>
      </c>
      <c r="N47" s="353">
        <f>N81*M47</f>
        <v>922.04676066569448</v>
      </c>
    </row>
    <row r="48" spans="1:14" ht="15" thickBot="1">
      <c r="B48" s="958"/>
      <c r="C48" s="959"/>
      <c r="D48" s="959"/>
      <c r="E48" s="959"/>
      <c r="F48" s="959"/>
      <c r="G48" s="959"/>
      <c r="H48" s="960"/>
      <c r="I48" s="881"/>
      <c r="J48" s="882"/>
      <c r="K48" s="47"/>
      <c r="L48" s="883"/>
      <c r="M48" s="961"/>
      <c r="N48" s="111"/>
    </row>
    <row r="49" spans="1:14" ht="15" thickBot="1">
      <c r="B49" s="822" t="s">
        <v>1037</v>
      </c>
      <c r="C49" s="823"/>
      <c r="D49" s="823"/>
      <c r="E49" s="823"/>
      <c r="F49" s="823"/>
      <c r="G49" s="823"/>
      <c r="H49" s="823"/>
      <c r="I49" s="823"/>
      <c r="J49" s="823"/>
      <c r="K49" s="823"/>
      <c r="L49" s="823"/>
      <c r="M49" s="824"/>
      <c r="N49" s="403">
        <f>SUM(N36:N48)</f>
        <v>142094.04992991567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4" t="s">
        <v>1029</v>
      </c>
      <c r="K53" s="91" t="s">
        <v>1030</v>
      </c>
      <c r="L53" s="903" t="s">
        <v>1039</v>
      </c>
      <c r="M53" s="902"/>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17850</v>
      </c>
      <c r="N54" s="281">
        <f>K54*M54</f>
        <v>24990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0</v>
      </c>
      <c r="N55" s="281">
        <f>K55*M55</f>
        <v>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4"/>
      <c r="C58" s="905"/>
      <c r="D58" s="905"/>
      <c r="E58" s="905"/>
      <c r="F58" s="905"/>
      <c r="G58" s="905"/>
      <c r="H58" s="905"/>
      <c r="I58" s="875"/>
      <c r="J58" s="48"/>
      <c r="K58" s="50"/>
      <c r="L58" s="906"/>
      <c r="M58" s="907"/>
      <c r="N58" s="51"/>
    </row>
    <row r="59" spans="1:14" ht="15" thickBot="1">
      <c r="B59" s="822" t="s">
        <v>1037</v>
      </c>
      <c r="C59" s="823"/>
      <c r="D59" s="823"/>
      <c r="E59" s="823"/>
      <c r="F59" s="823"/>
      <c r="G59" s="823"/>
      <c r="H59" s="823"/>
      <c r="I59" s="823"/>
      <c r="J59" s="823"/>
      <c r="K59" s="823"/>
      <c r="L59" s="823"/>
      <c r="M59" s="824"/>
      <c r="N59" s="403">
        <f>SUM(N54:N58)</f>
        <v>24990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9">
        <f>VLOOKUP(A64,TRANSPORTE!A5:D117,4,FALSE)</f>
        <v>1250</v>
      </c>
      <c r="M64" s="910"/>
      <c r="N64" s="296">
        <f>K64*L64</f>
        <v>1750</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09">
        <f>VLOOKUP(A65,TRANSPORTE!A6:D117,4,FALSE)</f>
        <v>1250</v>
      </c>
      <c r="M65" s="910"/>
      <c r="N65" s="296">
        <f>K65*L65</f>
        <v>1562.5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3312.5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9220.4676066569446</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N49+N59+N70+N81</f>
        <v>179617.01753657262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35923.403507314528</v>
      </c>
      <c r="M88" s="858"/>
      <c r="N88" s="57"/>
    </row>
    <row r="89" spans="1:14">
      <c r="B89" s="95" t="s">
        <v>1057</v>
      </c>
      <c r="C89" s="96"/>
      <c r="D89" s="96"/>
      <c r="E89" s="96"/>
      <c r="F89" s="96"/>
      <c r="G89" s="96"/>
      <c r="H89" s="96"/>
      <c r="I89" s="93"/>
      <c r="J89" s="94"/>
      <c r="K89" s="313">
        <v>0.05</v>
      </c>
      <c r="L89" s="857">
        <f>N83*K89</f>
        <v>8980.850876828632</v>
      </c>
      <c r="M89" s="858"/>
      <c r="N89" s="57"/>
    </row>
    <row r="90" spans="1:14" ht="15" thickBot="1">
      <c r="B90" s="97" t="s">
        <v>1058</v>
      </c>
      <c r="C90" s="98"/>
      <c r="D90" s="98"/>
      <c r="E90" s="98"/>
      <c r="F90" s="98"/>
      <c r="G90" s="98"/>
      <c r="H90" s="98"/>
      <c r="I90" s="99"/>
      <c r="J90" s="100"/>
      <c r="K90" s="314">
        <v>0.05</v>
      </c>
      <c r="L90" s="859">
        <f>N83*K90</f>
        <v>8980.850876828632</v>
      </c>
      <c r="M90" s="860"/>
      <c r="N90" s="57"/>
    </row>
    <row r="91" spans="1:14" ht="15" thickBot="1">
      <c r="B91" s="822" t="s">
        <v>1037</v>
      </c>
      <c r="C91" s="823"/>
      <c r="D91" s="823"/>
      <c r="E91" s="823"/>
      <c r="F91" s="823"/>
      <c r="G91" s="823"/>
      <c r="H91" s="823"/>
      <c r="I91" s="823"/>
      <c r="J91" s="823"/>
      <c r="K91" s="823"/>
      <c r="L91" s="823"/>
      <c r="M91" s="824"/>
      <c r="N91" s="58">
        <f>L88+L89+L90</f>
        <v>53885.105260971795</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233502.12279754441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 thickBot="1">
      <c r="B124" s="270" t="s">
        <v>2327</v>
      </c>
      <c r="C124" s="402"/>
      <c r="D124" s="402"/>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9</v>
      </c>
      <c r="N37" s="281">
        <f t="shared" ref="N37:N43" si="0">K37/M37</f>
        <v>16492.910489249996</v>
      </c>
    </row>
    <row r="38" spans="1:14">
      <c r="A38" t="s">
        <v>168</v>
      </c>
      <c r="B38" s="871" t="str">
        <f>VLOOKUP(A38,EQUIPOS!A8:D154,3,FALSE)</f>
        <v>Compactador tipo  POTENCIA: 105 HP, PESO: 6 ton</v>
      </c>
      <c r="C38" s="872"/>
      <c r="D38" s="872"/>
      <c r="E38" s="872"/>
      <c r="F38" s="872"/>
      <c r="G38" s="872"/>
      <c r="H38" s="873"/>
      <c r="I38" s="276"/>
      <c r="J38" s="277"/>
      <c r="K38" s="278">
        <f>VLOOKUP(A38,EQUIPOS!A8:D165,4,FALSE)</f>
        <v>95000</v>
      </c>
      <c r="L38" s="279"/>
      <c r="M38" s="280">
        <v>9</v>
      </c>
      <c r="N38" s="281">
        <f t="shared" si="0"/>
        <v>10555.555555555555</v>
      </c>
    </row>
    <row r="39" spans="1:14">
      <c r="A39" t="s">
        <v>286</v>
      </c>
      <c r="B39" s="871" t="str">
        <f>VLOOKUP(A39,EQUIPOS!A9:D154,3,FALSE)</f>
        <v>Planta de asfalto en frio</v>
      </c>
      <c r="C39" s="872"/>
      <c r="D39" s="872"/>
      <c r="E39" s="872"/>
      <c r="F39" s="872"/>
      <c r="G39" s="872"/>
      <c r="H39" s="873"/>
      <c r="I39" s="276"/>
      <c r="J39" s="277"/>
      <c r="K39" s="278">
        <f>VLOOKUP(A39,EQUIPOS!A9:D166,4,FALSE)</f>
        <v>243225</v>
      </c>
      <c r="L39" s="279"/>
      <c r="M39" s="280">
        <v>9</v>
      </c>
      <c r="N39" s="281">
        <f t="shared" si="0"/>
        <v>27025</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9</v>
      </c>
      <c r="N42" s="281">
        <f t="shared" si="0"/>
        <v>50887.499999999993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9</v>
      </c>
      <c r="N43" s="281">
        <f t="shared" si="0"/>
        <v>7777.7777777777774</v>
      </c>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N80*M46</f>
        <v>922.04676066569448</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142094.04992991567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17850</v>
      </c>
      <c r="N53" s="281">
        <f>K53*M53</f>
        <v>24990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0</v>
      </c>
      <c r="N54" s="281">
        <f>K54*M54</f>
        <v>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4"/>
      <c r="C57" s="905"/>
      <c r="D57" s="905"/>
      <c r="E57" s="905"/>
      <c r="F57" s="905"/>
      <c r="G57" s="905"/>
      <c r="H57" s="905"/>
      <c r="I57" s="875"/>
      <c r="J57" s="48"/>
      <c r="K57" s="50"/>
      <c r="L57" s="906"/>
      <c r="M57" s="907"/>
      <c r="N57" s="51"/>
    </row>
    <row r="58" spans="1:14" ht="15" thickBot="1">
      <c r="B58" s="822" t="s">
        <v>1037</v>
      </c>
      <c r="C58" s="823"/>
      <c r="D58" s="823"/>
      <c r="E58" s="823"/>
      <c r="F58" s="823"/>
      <c r="G58" s="823"/>
      <c r="H58" s="823"/>
      <c r="I58" s="823"/>
      <c r="J58" s="823"/>
      <c r="K58" s="823"/>
      <c r="L58" s="823"/>
      <c r="M58" s="824"/>
      <c r="N58" s="403">
        <f>SUM(N53:N57)</f>
        <v>24990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9">
        <f>VLOOKUP(A63,TRANSPORTE!A5:D117,4,FALSE)</f>
        <v>1250</v>
      </c>
      <c r="M63" s="910"/>
      <c r="N63" s="296">
        <f>K63*L63</f>
        <v>1750</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09">
        <f>VLOOKUP(A64,TRANSPORTE!A6:D117,4,FALSE)</f>
        <v>1250</v>
      </c>
      <c r="M64" s="910"/>
      <c r="N64" s="296">
        <f>K64*L64</f>
        <v>1562.5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0"/>
      <c r="M68" s="901"/>
      <c r="N68" s="133"/>
    </row>
    <row r="69" spans="1:15" ht="15" thickBot="1">
      <c r="B69" s="911" t="s">
        <v>1037</v>
      </c>
      <c r="C69" s="865"/>
      <c r="D69" s="865"/>
      <c r="E69" s="865"/>
      <c r="F69" s="865"/>
      <c r="G69" s="865"/>
      <c r="H69" s="865"/>
      <c r="I69" s="865"/>
      <c r="J69" s="865"/>
      <c r="K69" s="865"/>
      <c r="L69" s="865"/>
      <c r="M69" s="866"/>
      <c r="N69" s="110">
        <f>N63+N64+N65+N66+N67</f>
        <v>3312.5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8"/>
      <c r="C79" s="899"/>
      <c r="D79" s="899"/>
      <c r="E79" s="899"/>
      <c r="F79" s="899"/>
      <c r="G79" s="899"/>
      <c r="H79" s="899"/>
      <c r="I79" s="132"/>
      <c r="J79" s="132"/>
      <c r="K79" s="132"/>
      <c r="L79" s="912"/>
      <c r="M79" s="912"/>
      <c r="N79" s="51"/>
    </row>
    <row r="80" spans="1:15" ht="15" thickBot="1">
      <c r="B80" s="911" t="s">
        <v>1037</v>
      </c>
      <c r="C80" s="865"/>
      <c r="D80" s="865"/>
      <c r="E80" s="865"/>
      <c r="F80" s="865"/>
      <c r="G80" s="865"/>
      <c r="H80" s="865"/>
      <c r="I80" s="865"/>
      <c r="J80" s="865"/>
      <c r="K80" s="865"/>
      <c r="L80" s="865"/>
      <c r="M80" s="866"/>
      <c r="N80" s="310">
        <f>SUM(N74:N79)</f>
        <v>9220.4676066569446</v>
      </c>
    </row>
    <row r="81" spans="1:14" ht="15" thickBot="1">
      <c r="B81" s="39"/>
      <c r="C81" s="40"/>
      <c r="D81" s="40"/>
      <c r="E81" s="40"/>
      <c r="F81" s="40"/>
      <c r="G81" s="40"/>
      <c r="H81" s="40"/>
      <c r="I81" s="40"/>
      <c r="J81" s="40"/>
      <c r="K81" s="40"/>
      <c r="L81" s="40"/>
      <c r="M81" s="40"/>
      <c r="N81" s="41"/>
    </row>
    <row r="82" spans="1:14" ht="15" thickBot="1">
      <c r="B82" s="822" t="s">
        <v>1051</v>
      </c>
      <c r="C82" s="823"/>
      <c r="D82" s="823"/>
      <c r="E82" s="823"/>
      <c r="F82" s="823"/>
      <c r="G82" s="823"/>
      <c r="H82" s="823"/>
      <c r="I82" s="823"/>
      <c r="J82" s="823"/>
      <c r="K82" s="823"/>
      <c r="L82" s="823"/>
      <c r="M82" s="824"/>
      <c r="N82" s="105">
        <f>N48+N58+N69+N80</f>
        <v>179617.01753657262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3"/>
      <c r="J86" s="343"/>
      <c r="K86" s="311" t="s">
        <v>1054</v>
      </c>
      <c r="L86" s="869" t="s">
        <v>1055</v>
      </c>
      <c r="M86" s="870"/>
      <c r="N86" s="312"/>
    </row>
    <row r="87" spans="1:14">
      <c r="B87" s="855" t="s">
        <v>1056</v>
      </c>
      <c r="C87" s="856"/>
      <c r="D87" s="856"/>
      <c r="E87" s="856"/>
      <c r="F87" s="856"/>
      <c r="G87" s="856"/>
      <c r="H87" s="856"/>
      <c r="I87" s="93"/>
      <c r="J87" s="94"/>
      <c r="K87" s="313">
        <v>0.2</v>
      </c>
      <c r="L87" s="857">
        <f>N82*K87</f>
        <v>35923.403507314528</v>
      </c>
      <c r="M87" s="858"/>
      <c r="N87" s="57"/>
    </row>
    <row r="88" spans="1:14">
      <c r="B88" s="95" t="s">
        <v>1057</v>
      </c>
      <c r="C88" s="96"/>
      <c r="D88" s="96"/>
      <c r="E88" s="96"/>
      <c r="F88" s="96"/>
      <c r="G88" s="96"/>
      <c r="H88" s="96"/>
      <c r="I88" s="93"/>
      <c r="J88" s="94"/>
      <c r="K88" s="313">
        <v>0.05</v>
      </c>
      <c r="L88" s="857">
        <f>N82*K88</f>
        <v>8980.850876828632</v>
      </c>
      <c r="M88" s="858"/>
      <c r="N88" s="57"/>
    </row>
    <row r="89" spans="1:14" ht="15" thickBot="1">
      <c r="B89" s="97" t="s">
        <v>1058</v>
      </c>
      <c r="C89" s="98"/>
      <c r="D89" s="98"/>
      <c r="E89" s="98"/>
      <c r="F89" s="98"/>
      <c r="G89" s="98"/>
      <c r="H89" s="98"/>
      <c r="I89" s="99"/>
      <c r="J89" s="100"/>
      <c r="K89" s="314">
        <v>0.05</v>
      </c>
      <c r="L89" s="859">
        <f>N82*K89</f>
        <v>8980.850876828632</v>
      </c>
      <c r="M89" s="860"/>
      <c r="N89" s="57"/>
    </row>
    <row r="90" spans="1:14" ht="15" thickBot="1">
      <c r="B90" s="822" t="s">
        <v>1037</v>
      </c>
      <c r="C90" s="823"/>
      <c r="D90" s="823"/>
      <c r="E90" s="823"/>
      <c r="F90" s="823"/>
      <c r="G90" s="823"/>
      <c r="H90" s="823"/>
      <c r="I90" s="823"/>
      <c r="J90" s="823"/>
      <c r="K90" s="823"/>
      <c r="L90" s="823"/>
      <c r="M90" s="824"/>
      <c r="N90" s="58">
        <f>L87+L88+L89</f>
        <v>53885.105260971795</v>
      </c>
    </row>
    <row r="91" spans="1:14" ht="15" thickBot="1">
      <c r="B91" s="39"/>
      <c r="C91" s="40"/>
      <c r="D91" s="40"/>
      <c r="E91" s="40"/>
      <c r="F91" s="40"/>
      <c r="G91" s="40"/>
      <c r="H91" s="40"/>
      <c r="I91" s="40"/>
      <c r="J91" s="40"/>
      <c r="K91" s="40"/>
      <c r="L91" s="40"/>
      <c r="M91" s="40"/>
      <c r="N91" s="41"/>
    </row>
    <row r="92" spans="1:14" ht="15" thickBot="1">
      <c r="A92" t="s">
        <v>2122</v>
      </c>
      <c r="B92" s="822" t="s">
        <v>1059</v>
      </c>
      <c r="C92" s="823"/>
      <c r="D92" s="823"/>
      <c r="E92" s="823"/>
      <c r="F92" s="823"/>
      <c r="G92" s="823"/>
      <c r="H92" s="823"/>
      <c r="I92" s="823"/>
      <c r="J92" s="823"/>
      <c r="K92" s="823"/>
      <c r="L92" s="823"/>
      <c r="M92" s="824"/>
      <c r="N92" s="196">
        <f>N82+N90</f>
        <v>233502.12279754441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 thickBot="1">
      <c r="B123" s="270" t="s">
        <v>2327</v>
      </c>
      <c r="C123" s="402"/>
      <c r="D123" s="402"/>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9</v>
      </c>
      <c r="N37" s="281">
        <f t="shared" ref="N37:N43" si="0">K37/M37</f>
        <v>16492.910489249996</v>
      </c>
    </row>
    <row r="38" spans="1:14">
      <c r="A38" t="s">
        <v>168</v>
      </c>
      <c r="B38" s="871" t="str">
        <f>VLOOKUP(A38,EQUIPOS!A8:D154,3,FALSE)</f>
        <v>Compactador tipo  POTENCIA: 105 HP, PESO: 6 ton</v>
      </c>
      <c r="C38" s="872"/>
      <c r="D38" s="872"/>
      <c r="E38" s="872"/>
      <c r="F38" s="872"/>
      <c r="G38" s="872"/>
      <c r="H38" s="873"/>
      <c r="I38" s="276"/>
      <c r="J38" s="277"/>
      <c r="K38" s="278">
        <f>VLOOKUP(A38,EQUIPOS!A8:D165,4,FALSE)</f>
        <v>95000</v>
      </c>
      <c r="L38" s="279"/>
      <c r="M38" s="280">
        <v>9</v>
      </c>
      <c r="N38" s="281">
        <f t="shared" si="0"/>
        <v>10555.555555555555</v>
      </c>
    </row>
    <row r="39" spans="1:14">
      <c r="A39" t="s">
        <v>286</v>
      </c>
      <c r="B39" s="871" t="str">
        <f>VLOOKUP(A39,EQUIPOS!A9:D154,3,FALSE)</f>
        <v>Planta de asfalto en frio</v>
      </c>
      <c r="C39" s="872"/>
      <c r="D39" s="872"/>
      <c r="E39" s="872"/>
      <c r="F39" s="872"/>
      <c r="G39" s="872"/>
      <c r="H39" s="873"/>
      <c r="I39" s="276"/>
      <c r="J39" s="277"/>
      <c r="K39" s="278">
        <f>VLOOKUP(A39,EQUIPOS!A9:D166,4,FALSE)</f>
        <v>243225</v>
      </c>
      <c r="L39" s="279"/>
      <c r="M39" s="280">
        <v>9</v>
      </c>
      <c r="N39" s="281">
        <f t="shared" si="0"/>
        <v>27025</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9</v>
      </c>
      <c r="N42" s="281">
        <f t="shared" si="0"/>
        <v>50887.499999999993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9</v>
      </c>
      <c r="N43" s="281">
        <f t="shared" si="0"/>
        <v>7777.7777777777774</v>
      </c>
    </row>
    <row r="44" spans="1:14">
      <c r="B44" s="329"/>
      <c r="C44" s="330"/>
      <c r="D44" s="330"/>
      <c r="E44" s="330"/>
      <c r="F44" s="330"/>
      <c r="G44" s="330"/>
      <c r="H44" s="331"/>
      <c r="I44" s="276"/>
      <c r="J44" s="277"/>
      <c r="K44" s="278"/>
      <c r="L44" s="279"/>
      <c r="M44" s="280"/>
      <c r="N44" s="281"/>
    </row>
    <row r="45" spans="1:14">
      <c r="B45" s="871"/>
      <c r="C45" s="872"/>
      <c r="D45" s="872"/>
      <c r="E45" s="872"/>
      <c r="F45" s="872"/>
      <c r="G45" s="872"/>
      <c r="H45" s="873"/>
      <c r="I45" s="874"/>
      <c r="J45" s="875"/>
      <c r="K45" s="278"/>
      <c r="L45" s="876"/>
      <c r="M45" s="877"/>
      <c r="N45" s="281"/>
    </row>
    <row r="46" spans="1:14">
      <c r="B46" s="871"/>
      <c r="C46" s="872"/>
      <c r="D46" s="872"/>
      <c r="E46" s="872"/>
      <c r="F46" s="872"/>
      <c r="G46" s="872"/>
      <c r="H46" s="873"/>
      <c r="I46" s="42"/>
      <c r="J46" s="43"/>
      <c r="K46" s="283"/>
      <c r="L46" s="285"/>
      <c r="M46" s="286"/>
      <c r="N46" s="287"/>
    </row>
    <row r="47" spans="1:14">
      <c r="B47" s="879" t="s">
        <v>1036</v>
      </c>
      <c r="C47" s="957"/>
      <c r="D47" s="957"/>
      <c r="E47" s="44"/>
      <c r="F47" s="45"/>
      <c r="G47" s="45"/>
      <c r="H47" s="46"/>
      <c r="I47" s="42"/>
      <c r="J47" s="43"/>
      <c r="K47" s="288"/>
      <c r="L47" s="285"/>
      <c r="M47" s="410">
        <v>0.1</v>
      </c>
      <c r="N47" s="353">
        <f>N81*M47</f>
        <v>922.04676066569448</v>
      </c>
    </row>
    <row r="48" spans="1:14" ht="15" thickBot="1">
      <c r="B48" s="958"/>
      <c r="C48" s="959"/>
      <c r="D48" s="959"/>
      <c r="E48" s="959"/>
      <c r="F48" s="959"/>
      <c r="G48" s="959"/>
      <c r="H48" s="960"/>
      <c r="I48" s="881"/>
      <c r="J48" s="882"/>
      <c r="K48" s="47"/>
      <c r="L48" s="883"/>
      <c r="M48" s="961"/>
      <c r="N48" s="111"/>
    </row>
    <row r="49" spans="1:14" ht="15" thickBot="1">
      <c r="B49" s="822" t="s">
        <v>1037</v>
      </c>
      <c r="C49" s="823"/>
      <c r="D49" s="823"/>
      <c r="E49" s="823"/>
      <c r="F49" s="823"/>
      <c r="G49" s="823"/>
      <c r="H49" s="823"/>
      <c r="I49" s="823"/>
      <c r="J49" s="823"/>
      <c r="K49" s="823"/>
      <c r="L49" s="823"/>
      <c r="M49" s="824"/>
      <c r="N49" s="403">
        <f>SUM(N36:N48)</f>
        <v>142094.04992991567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4" t="s">
        <v>1029</v>
      </c>
      <c r="K53" s="91" t="s">
        <v>1030</v>
      </c>
      <c r="L53" s="903" t="s">
        <v>1039</v>
      </c>
      <c r="M53" s="902"/>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17850</v>
      </c>
      <c r="N54" s="281">
        <f>K54*M54</f>
        <v>24990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0</v>
      </c>
      <c r="N55" s="281">
        <f>K55*M55</f>
        <v>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4"/>
      <c r="C58" s="905"/>
      <c r="D58" s="905"/>
      <c r="E58" s="905"/>
      <c r="F58" s="905"/>
      <c r="G58" s="905"/>
      <c r="H58" s="905"/>
      <c r="I58" s="875"/>
      <c r="J58" s="48"/>
      <c r="K58" s="50"/>
      <c r="L58" s="906"/>
      <c r="M58" s="907"/>
      <c r="N58" s="51"/>
    </row>
    <row r="59" spans="1:14" ht="15" thickBot="1">
      <c r="B59" s="822" t="s">
        <v>1037</v>
      </c>
      <c r="C59" s="823"/>
      <c r="D59" s="823"/>
      <c r="E59" s="823"/>
      <c r="F59" s="823"/>
      <c r="G59" s="823"/>
      <c r="H59" s="823"/>
      <c r="I59" s="823"/>
      <c r="J59" s="823"/>
      <c r="K59" s="823"/>
      <c r="L59" s="823"/>
      <c r="M59" s="824"/>
      <c r="N59" s="403">
        <f>SUM(N54:N58)</f>
        <v>24990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9">
        <f>VLOOKUP(A64,TRANSPORTE!A5:D117,4,FALSE)</f>
        <v>1250</v>
      </c>
      <c r="M64" s="910"/>
      <c r="N64" s="296">
        <f>K64*L64</f>
        <v>1750</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09">
        <f>VLOOKUP(A65,TRANSPORTE!A6:D117,4,FALSE)</f>
        <v>1250</v>
      </c>
      <c r="M65" s="910"/>
      <c r="N65" s="296">
        <f>K65*L65</f>
        <v>1562.5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3312.5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9220.4676066569446</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N49+N59+N70+N81</f>
        <v>179617.01753657262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35923.403507314528</v>
      </c>
      <c r="M88" s="858"/>
      <c r="N88" s="57"/>
    </row>
    <row r="89" spans="1:14">
      <c r="B89" s="95" t="s">
        <v>1057</v>
      </c>
      <c r="C89" s="96"/>
      <c r="D89" s="96"/>
      <c r="E89" s="96"/>
      <c r="F89" s="96"/>
      <c r="G89" s="96"/>
      <c r="H89" s="96"/>
      <c r="I89" s="93"/>
      <c r="J89" s="94"/>
      <c r="K89" s="313">
        <v>0.05</v>
      </c>
      <c r="L89" s="857">
        <f>N83*K89</f>
        <v>8980.850876828632</v>
      </c>
      <c r="M89" s="858"/>
      <c r="N89" s="57"/>
    </row>
    <row r="90" spans="1:14" ht="15" thickBot="1">
      <c r="B90" s="97" t="s">
        <v>1058</v>
      </c>
      <c r="C90" s="98"/>
      <c r="D90" s="98"/>
      <c r="E90" s="98"/>
      <c r="F90" s="98"/>
      <c r="G90" s="98"/>
      <c r="H90" s="98"/>
      <c r="I90" s="99"/>
      <c r="J90" s="100"/>
      <c r="K90" s="314">
        <v>0.05</v>
      </c>
      <c r="L90" s="859">
        <f>N83*K90</f>
        <v>8980.850876828632</v>
      </c>
      <c r="M90" s="860"/>
      <c r="N90" s="57"/>
    </row>
    <row r="91" spans="1:14" ht="15" thickBot="1">
      <c r="B91" s="822" t="s">
        <v>1037</v>
      </c>
      <c r="C91" s="823"/>
      <c r="D91" s="823"/>
      <c r="E91" s="823"/>
      <c r="F91" s="823"/>
      <c r="G91" s="823"/>
      <c r="H91" s="823"/>
      <c r="I91" s="823"/>
      <c r="J91" s="823"/>
      <c r="K91" s="823"/>
      <c r="L91" s="823"/>
      <c r="M91" s="824"/>
      <c r="N91" s="58">
        <f>L88+L89+L90</f>
        <v>53885.105260971795</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233502.12279754441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 thickBot="1">
      <c r="B124" s="270" t="s">
        <v>2327</v>
      </c>
      <c r="C124" s="402"/>
      <c r="D124" s="402"/>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customHeight="1" thickBot="1">
      <c r="A31" t="s">
        <v>1929</v>
      </c>
      <c r="B31" s="86" t="s">
        <v>1151</v>
      </c>
      <c r="C31" s="962" t="s">
        <v>1664</v>
      </c>
      <c r="D31" s="962"/>
      <c r="E31" s="962"/>
      <c r="F31" s="963"/>
      <c r="G31" s="963"/>
      <c r="H31" s="963"/>
      <c r="I31" s="963"/>
      <c r="J31" s="963"/>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7</v>
      </c>
      <c r="N37" s="281">
        <f t="shared" ref="N37:N43" si="0">K37/M37</f>
        <v>21205.170629035711</v>
      </c>
    </row>
    <row r="38" spans="1:14">
      <c r="A38" t="s">
        <v>168</v>
      </c>
      <c r="B38" s="871" t="str">
        <f>VLOOKUP(A38,EQUIPOS!A8:D154,3,FALSE)</f>
        <v>Compactador tipo  POTENCIA: 105 HP, PESO: 6 ton</v>
      </c>
      <c r="C38" s="872"/>
      <c r="D38" s="872"/>
      <c r="E38" s="872"/>
      <c r="F38" s="872"/>
      <c r="G38" s="872"/>
      <c r="H38" s="873"/>
      <c r="I38" s="276"/>
      <c r="J38" s="277"/>
      <c r="K38" s="278">
        <f>VLOOKUP(A38,EQUIPOS!A8:D165,4,FALSE)</f>
        <v>95000</v>
      </c>
      <c r="L38" s="279"/>
      <c r="M38" s="280">
        <v>7</v>
      </c>
      <c r="N38" s="281">
        <f t="shared" si="0"/>
        <v>13571.428571428571</v>
      </c>
    </row>
    <row r="39" spans="1:14">
      <c r="A39" t="s">
        <v>286</v>
      </c>
      <c r="B39" s="871" t="str">
        <f>VLOOKUP(A39,EQUIPOS!A9:D154,3,FALSE)</f>
        <v>Planta de asfalto en frio</v>
      </c>
      <c r="C39" s="872"/>
      <c r="D39" s="872"/>
      <c r="E39" s="872"/>
      <c r="F39" s="872"/>
      <c r="G39" s="872"/>
      <c r="H39" s="873"/>
      <c r="I39" s="276"/>
      <c r="J39" s="277"/>
      <c r="K39" s="278">
        <f>VLOOKUP(A39,EQUIPOS!A9:D166,4,FALSE)</f>
        <v>243225</v>
      </c>
      <c r="L39" s="279"/>
      <c r="M39" s="280">
        <v>9</v>
      </c>
      <c r="N39" s="281">
        <f t="shared" si="0"/>
        <v>27025</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7</v>
      </c>
      <c r="N42" s="281">
        <f t="shared" si="0"/>
        <v>65426.785714285703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9</v>
      </c>
      <c r="N43" s="281">
        <f t="shared" si="0"/>
        <v>7777.7777777777774</v>
      </c>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N80*M46</f>
        <v>1053.7677264750794</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164493.18976566949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17850</v>
      </c>
      <c r="N53" s="281">
        <f>K53*M53</f>
        <v>24990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0</v>
      </c>
      <c r="N54" s="281">
        <f>K54*M54</f>
        <v>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4"/>
      <c r="C57" s="905"/>
      <c r="D57" s="905"/>
      <c r="E57" s="905"/>
      <c r="F57" s="905"/>
      <c r="G57" s="905"/>
      <c r="H57" s="905"/>
      <c r="I57" s="875"/>
      <c r="J57" s="48"/>
      <c r="K57" s="50"/>
      <c r="L57" s="906"/>
      <c r="M57" s="907"/>
      <c r="N57" s="51"/>
    </row>
    <row r="58" spans="1:14" ht="15" thickBot="1">
      <c r="B58" s="822" t="s">
        <v>1037</v>
      </c>
      <c r="C58" s="823"/>
      <c r="D58" s="823"/>
      <c r="E58" s="823"/>
      <c r="F58" s="823"/>
      <c r="G58" s="823"/>
      <c r="H58" s="823"/>
      <c r="I58" s="823"/>
      <c r="J58" s="823"/>
      <c r="K58" s="823"/>
      <c r="L58" s="823"/>
      <c r="M58" s="824"/>
      <c r="N58" s="403">
        <f>SUM(N53:N57)</f>
        <v>24990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9">
        <f>VLOOKUP(A63,TRANSPORTE!A5:D117,4,FALSE)</f>
        <v>1250</v>
      </c>
      <c r="M63" s="910"/>
      <c r="N63" s="296">
        <f>K63*L63</f>
        <v>1750</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09">
        <f>VLOOKUP(A64,TRANSPORTE!A6:D117,4,FALSE)</f>
        <v>1250</v>
      </c>
      <c r="M64" s="910"/>
      <c r="N64" s="296">
        <f>K64*L64</f>
        <v>1562.5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900"/>
      <c r="M68" s="901"/>
      <c r="N68" s="133"/>
    </row>
    <row r="69" spans="1:15" ht="15" thickBot="1">
      <c r="B69" s="911" t="s">
        <v>1037</v>
      </c>
      <c r="C69" s="865"/>
      <c r="D69" s="865"/>
      <c r="E69" s="865"/>
      <c r="F69" s="865"/>
      <c r="G69" s="865"/>
      <c r="H69" s="865"/>
      <c r="I69" s="865"/>
      <c r="J69" s="865"/>
      <c r="K69" s="865"/>
      <c r="L69" s="865"/>
      <c r="M69" s="866"/>
      <c r="N69" s="110">
        <f>N63+N64+N65+N66+N67</f>
        <v>3312.5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8"/>
      <c r="C79" s="899"/>
      <c r="D79" s="899"/>
      <c r="E79" s="899"/>
      <c r="F79" s="899"/>
      <c r="G79" s="899"/>
      <c r="H79" s="899"/>
      <c r="I79" s="132"/>
      <c r="J79" s="132"/>
      <c r="K79" s="132"/>
      <c r="L79" s="912"/>
      <c r="M79" s="912"/>
      <c r="N79" s="51"/>
    </row>
    <row r="80" spans="1:15" ht="15" thickBot="1">
      <c r="B80" s="911" t="s">
        <v>1037</v>
      </c>
      <c r="C80" s="865"/>
      <c r="D80" s="865"/>
      <c r="E80" s="865"/>
      <c r="F80" s="865"/>
      <c r="G80" s="865"/>
      <c r="H80" s="865"/>
      <c r="I80" s="865"/>
      <c r="J80" s="865"/>
      <c r="K80" s="865"/>
      <c r="L80" s="865"/>
      <c r="M80" s="866"/>
      <c r="N80" s="310">
        <f>SUM(N74:N79)</f>
        <v>10537.677264750793</v>
      </c>
    </row>
    <row r="81" spans="1:14" ht="15" thickBot="1">
      <c r="B81" s="39"/>
      <c r="C81" s="40"/>
      <c r="D81" s="40"/>
      <c r="E81" s="40"/>
      <c r="F81" s="40"/>
      <c r="G81" s="40"/>
      <c r="H81" s="40"/>
      <c r="I81" s="40"/>
      <c r="J81" s="40"/>
      <c r="K81" s="40"/>
      <c r="L81" s="40"/>
      <c r="M81" s="40"/>
      <c r="N81" s="41"/>
    </row>
    <row r="82" spans="1:14" ht="15" thickBot="1">
      <c r="B82" s="822" t="s">
        <v>1051</v>
      </c>
      <c r="C82" s="823"/>
      <c r="D82" s="823"/>
      <c r="E82" s="823"/>
      <c r="F82" s="823"/>
      <c r="G82" s="823"/>
      <c r="H82" s="823"/>
      <c r="I82" s="823"/>
      <c r="J82" s="823"/>
      <c r="K82" s="823"/>
      <c r="L82" s="823"/>
      <c r="M82" s="824"/>
      <c r="N82" s="105">
        <f>N48+N58+N69+N80</f>
        <v>203333.36703042028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3"/>
      <c r="J86" s="343"/>
      <c r="K86" s="311" t="s">
        <v>1054</v>
      </c>
      <c r="L86" s="869" t="s">
        <v>1055</v>
      </c>
      <c r="M86" s="870"/>
      <c r="N86" s="312"/>
    </row>
    <row r="87" spans="1:14">
      <c r="B87" s="855" t="s">
        <v>1056</v>
      </c>
      <c r="C87" s="856"/>
      <c r="D87" s="856"/>
      <c r="E87" s="856"/>
      <c r="F87" s="856"/>
      <c r="G87" s="856"/>
      <c r="H87" s="856"/>
      <c r="I87" s="93"/>
      <c r="J87" s="94"/>
      <c r="K87" s="313">
        <v>0.2</v>
      </c>
      <c r="L87" s="857">
        <f>N82*K87</f>
        <v>40666.673406084061</v>
      </c>
      <c r="M87" s="858"/>
      <c r="N87" s="57"/>
    </row>
    <row r="88" spans="1:14">
      <c r="B88" s="95" t="s">
        <v>1057</v>
      </c>
      <c r="C88" s="96"/>
      <c r="D88" s="96"/>
      <c r="E88" s="96"/>
      <c r="F88" s="96"/>
      <c r="G88" s="96"/>
      <c r="H88" s="96"/>
      <c r="I88" s="93"/>
      <c r="J88" s="94"/>
      <c r="K88" s="313">
        <v>0.05</v>
      </c>
      <c r="L88" s="857">
        <f>N82*K88</f>
        <v>10166.668351521015</v>
      </c>
      <c r="M88" s="858"/>
      <c r="N88" s="57"/>
    </row>
    <row r="89" spans="1:14" ht="15" thickBot="1">
      <c r="B89" s="97" t="s">
        <v>1058</v>
      </c>
      <c r="C89" s="98"/>
      <c r="D89" s="98"/>
      <c r="E89" s="98"/>
      <c r="F89" s="98"/>
      <c r="G89" s="98"/>
      <c r="H89" s="98"/>
      <c r="I89" s="99"/>
      <c r="J89" s="100"/>
      <c r="K89" s="314">
        <v>0.05</v>
      </c>
      <c r="L89" s="859">
        <f>N82*K89</f>
        <v>10166.668351521015</v>
      </c>
      <c r="M89" s="860"/>
      <c r="N89" s="57"/>
    </row>
    <row r="90" spans="1:14" ht="15" thickBot="1">
      <c r="B90" s="822" t="s">
        <v>1037</v>
      </c>
      <c r="C90" s="823"/>
      <c r="D90" s="823"/>
      <c r="E90" s="823"/>
      <c r="F90" s="823"/>
      <c r="G90" s="823"/>
      <c r="H90" s="823"/>
      <c r="I90" s="823"/>
      <c r="J90" s="823"/>
      <c r="K90" s="823"/>
      <c r="L90" s="823"/>
      <c r="M90" s="824"/>
      <c r="N90" s="58">
        <f>L87+L88+L89</f>
        <v>61000.010109126095</v>
      </c>
    </row>
    <row r="91" spans="1:14" ht="15" thickBot="1">
      <c r="B91" s="39"/>
      <c r="C91" s="40"/>
      <c r="D91" s="40"/>
      <c r="E91" s="40"/>
      <c r="F91" s="40"/>
      <c r="G91" s="40"/>
      <c r="H91" s="40"/>
      <c r="I91" s="40"/>
      <c r="J91" s="40"/>
      <c r="K91" s="40"/>
      <c r="L91" s="40"/>
      <c r="M91" s="40"/>
      <c r="N91" s="41"/>
    </row>
    <row r="92" spans="1:14" ht="15" thickBot="1">
      <c r="A92" t="s">
        <v>2122</v>
      </c>
      <c r="B92" s="822" t="s">
        <v>1059</v>
      </c>
      <c r="C92" s="823"/>
      <c r="D92" s="823"/>
      <c r="E92" s="823"/>
      <c r="F92" s="823"/>
      <c r="G92" s="823"/>
      <c r="H92" s="823"/>
      <c r="I92" s="823"/>
      <c r="J92" s="823"/>
      <c r="K92" s="823"/>
      <c r="L92" s="823"/>
      <c r="M92" s="824"/>
      <c r="N92" s="196">
        <f>N82+N90</f>
        <v>264333.37713954638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 thickBot="1">
      <c r="B123" s="270" t="s">
        <v>2327</v>
      </c>
      <c r="C123" s="402"/>
      <c r="D123" s="402"/>
      <c r="E123" s="63"/>
      <c r="F123" s="63"/>
      <c r="G123" s="63"/>
      <c r="H123" s="63"/>
      <c r="I123" s="63"/>
      <c r="J123" s="890"/>
      <c r="K123" s="890"/>
      <c r="L123" s="890"/>
      <c r="M123" s="890"/>
      <c r="N123" s="891"/>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10</v>
      </c>
      <c r="N38" s="281">
        <f t="shared" si="0"/>
        <v>13328</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10</v>
      </c>
      <c r="N39" s="281">
        <f t="shared" si="0"/>
        <v>53820</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10</v>
      </c>
      <c r="N42" s="281">
        <f t="shared" si="0"/>
        <v>45798.749999999993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71"/>
      <c r="C47" s="872"/>
      <c r="D47" s="872"/>
      <c r="E47" s="872"/>
      <c r="F47" s="872"/>
      <c r="G47" s="872"/>
      <c r="H47" s="873"/>
      <c r="I47" s="874"/>
      <c r="J47" s="875"/>
      <c r="K47" s="278"/>
      <c r="L47" s="876"/>
      <c r="M47" s="877"/>
      <c r="N47" s="281"/>
    </row>
    <row r="48" spans="1:14">
      <c r="B48" s="871"/>
      <c r="C48" s="872"/>
      <c r="D48" s="872"/>
      <c r="E48" s="878"/>
      <c r="F48" s="872"/>
      <c r="G48" s="872"/>
      <c r="H48" s="873"/>
      <c r="I48" s="42"/>
      <c r="J48" s="43"/>
      <c r="K48" s="283"/>
      <c r="L48" s="285"/>
      <c r="M48" s="286"/>
      <c r="N48" s="287"/>
    </row>
    <row r="49" spans="1:14">
      <c r="B49" s="879" t="s">
        <v>1036</v>
      </c>
      <c r="C49" s="880"/>
      <c r="D49" s="880"/>
      <c r="E49" s="44"/>
      <c r="F49" s="45"/>
      <c r="G49" s="45"/>
      <c r="H49" s="46"/>
      <c r="I49" s="42"/>
      <c r="J49" s="43"/>
      <c r="K49" s="288"/>
      <c r="L49" s="285"/>
      <c r="M49" s="410">
        <v>0.1</v>
      </c>
      <c r="N49" s="353">
        <f>N83*M49</f>
        <v>829.84208459912497</v>
      </c>
    </row>
    <row r="50" spans="1:14" ht="15" thickBot="1">
      <c r="B50" s="871"/>
      <c r="C50" s="872"/>
      <c r="D50" s="872"/>
      <c r="E50" s="872"/>
      <c r="F50" s="872"/>
      <c r="G50" s="872"/>
      <c r="H50" s="873"/>
      <c r="I50" s="881"/>
      <c r="J50" s="882"/>
      <c r="K50" s="47"/>
      <c r="L50" s="883"/>
      <c r="M50" s="884"/>
      <c r="N50" s="111"/>
    </row>
    <row r="51" spans="1:14" ht="15" thickBot="1">
      <c r="B51" s="822" t="s">
        <v>1037</v>
      </c>
      <c r="C51" s="823"/>
      <c r="D51" s="823"/>
      <c r="E51" s="823"/>
      <c r="F51" s="823"/>
      <c r="G51" s="823"/>
      <c r="H51" s="823"/>
      <c r="I51" s="823"/>
      <c r="J51" s="823"/>
      <c r="K51" s="823"/>
      <c r="L51" s="823"/>
      <c r="M51" s="824"/>
      <c r="N51" s="403">
        <f>SUM(N36:N50)</f>
        <v>164053.47087159078</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67" t="s">
        <v>1028</v>
      </c>
      <c r="C55" s="868"/>
      <c r="D55" s="868"/>
      <c r="E55" s="868"/>
      <c r="F55" s="868"/>
      <c r="G55" s="868"/>
      <c r="H55" s="868"/>
      <c r="I55" s="902"/>
      <c r="J55" s="324" t="s">
        <v>1029</v>
      </c>
      <c r="K55" s="91" t="s">
        <v>1030</v>
      </c>
      <c r="L55" s="903" t="s">
        <v>1039</v>
      </c>
      <c r="M55" s="902"/>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17850</v>
      </c>
      <c r="N56" s="281">
        <f>K56*M56</f>
        <v>24990</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0</v>
      </c>
      <c r="N57" s="281">
        <f>K57*M57</f>
        <v>0</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904"/>
      <c r="C60" s="905"/>
      <c r="D60" s="905"/>
      <c r="E60" s="905"/>
      <c r="F60" s="905"/>
      <c r="G60" s="905"/>
      <c r="H60" s="905"/>
      <c r="I60" s="875"/>
      <c r="J60" s="48"/>
      <c r="K60" s="50"/>
      <c r="L60" s="906"/>
      <c r="M60" s="907"/>
      <c r="N60" s="51"/>
    </row>
    <row r="61" spans="1:14" ht="15" thickBot="1">
      <c r="B61" s="822" t="s">
        <v>1037</v>
      </c>
      <c r="C61" s="823"/>
      <c r="D61" s="823"/>
      <c r="E61" s="823"/>
      <c r="F61" s="823"/>
      <c r="G61" s="823"/>
      <c r="H61" s="823"/>
      <c r="I61" s="823"/>
      <c r="J61" s="823"/>
      <c r="K61" s="823"/>
      <c r="L61" s="823"/>
      <c r="M61" s="824"/>
      <c r="N61" s="403">
        <f>SUM(N56:N60)</f>
        <v>24990</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8" t="s">
        <v>1045</v>
      </c>
      <c r="M65" s="887"/>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09">
        <f>VLOOKUP(A66,TRANSPORTE!A5:D117,4,FALSE)</f>
        <v>1250</v>
      </c>
      <c r="M66" s="910"/>
      <c r="N66" s="296">
        <f>K66*L66</f>
        <v>1750</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09">
        <f>VLOOKUP(A67,TRANSPORTE!A6:D117,4,FALSE)</f>
        <v>1250</v>
      </c>
      <c r="M67" s="910"/>
      <c r="N67" s="296">
        <f>K67*L67</f>
        <v>1562.5</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900"/>
      <c r="M71" s="901"/>
      <c r="N71" s="133"/>
    </row>
    <row r="72" spans="1:15" ht="15" thickBot="1">
      <c r="B72" s="911" t="s">
        <v>1037</v>
      </c>
      <c r="C72" s="865"/>
      <c r="D72" s="865"/>
      <c r="E72" s="865"/>
      <c r="F72" s="865"/>
      <c r="G72" s="865"/>
      <c r="H72" s="865"/>
      <c r="I72" s="865"/>
      <c r="J72" s="865"/>
      <c r="K72" s="865"/>
      <c r="L72" s="865"/>
      <c r="M72" s="866"/>
      <c r="N72" s="110">
        <f>N66+N67+N68+N69+N70</f>
        <v>3312.5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1" t="s">
        <v>1047</v>
      </c>
      <c r="C76" s="862"/>
      <c r="D76" s="862"/>
      <c r="E76" s="862"/>
      <c r="F76" s="862"/>
      <c r="G76" s="862"/>
      <c r="H76" s="862"/>
      <c r="I76" s="79" t="s">
        <v>1048</v>
      </c>
      <c r="J76" s="81" t="s">
        <v>1494</v>
      </c>
      <c r="K76" s="80" t="s">
        <v>1050</v>
      </c>
      <c r="L76" s="863" t="s">
        <v>1034</v>
      </c>
      <c r="M76" s="864"/>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8"/>
      <c r="C82" s="899"/>
      <c r="D82" s="899"/>
      <c r="E82" s="899"/>
      <c r="F82" s="899"/>
      <c r="G82" s="899"/>
      <c r="H82" s="899"/>
      <c r="I82" s="132"/>
      <c r="J82" s="132"/>
      <c r="K82" s="132"/>
      <c r="L82" s="912"/>
      <c r="M82" s="912"/>
      <c r="N82" s="51"/>
    </row>
    <row r="83" spans="1:14" ht="15" thickBot="1">
      <c r="B83" s="911" t="s">
        <v>1037</v>
      </c>
      <c r="C83" s="865"/>
      <c r="D83" s="865"/>
      <c r="E83" s="865"/>
      <c r="F83" s="865"/>
      <c r="G83" s="865"/>
      <c r="H83" s="865"/>
      <c r="I83" s="865"/>
      <c r="J83" s="865"/>
      <c r="K83" s="865"/>
      <c r="L83" s="865"/>
      <c r="M83" s="866"/>
      <c r="N83" s="310">
        <f>SUM(N77:N82)</f>
        <v>8298.4208459912497</v>
      </c>
    </row>
    <row r="84" spans="1:14" ht="15" thickBot="1">
      <c r="B84" s="39"/>
      <c r="C84" s="40"/>
      <c r="D84" s="40"/>
      <c r="E84" s="40"/>
      <c r="F84" s="40"/>
      <c r="G84" s="40"/>
      <c r="H84" s="40"/>
      <c r="I84" s="40"/>
      <c r="J84" s="40"/>
      <c r="K84" s="40"/>
      <c r="L84" s="40"/>
      <c r="M84" s="40"/>
      <c r="N84" s="41"/>
    </row>
    <row r="85" spans="1:14" ht="15" thickBot="1">
      <c r="B85" s="822" t="s">
        <v>1051</v>
      </c>
      <c r="C85" s="823"/>
      <c r="D85" s="823"/>
      <c r="E85" s="823"/>
      <c r="F85" s="823"/>
      <c r="G85" s="823"/>
      <c r="H85" s="823"/>
      <c r="I85" s="823"/>
      <c r="J85" s="823"/>
      <c r="K85" s="823"/>
      <c r="L85" s="823"/>
      <c r="M85" s="824"/>
      <c r="N85" s="105">
        <f>N51+N61+N72+N83</f>
        <v>200654.39171758204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7" t="s">
        <v>1053</v>
      </c>
      <c r="C89" s="868"/>
      <c r="D89" s="868"/>
      <c r="E89" s="868"/>
      <c r="F89" s="868"/>
      <c r="G89" s="868"/>
      <c r="H89" s="868"/>
      <c r="I89" s="323"/>
      <c r="J89" s="343"/>
      <c r="K89" s="311" t="s">
        <v>1054</v>
      </c>
      <c r="L89" s="869" t="s">
        <v>1055</v>
      </c>
      <c r="M89" s="870"/>
      <c r="N89" s="312"/>
    </row>
    <row r="90" spans="1:14">
      <c r="B90" s="855" t="s">
        <v>1056</v>
      </c>
      <c r="C90" s="856"/>
      <c r="D90" s="856"/>
      <c r="E90" s="856"/>
      <c r="F90" s="856"/>
      <c r="G90" s="856"/>
      <c r="H90" s="856"/>
      <c r="I90" s="93"/>
      <c r="J90" s="94"/>
      <c r="K90" s="313">
        <v>0.2</v>
      </c>
      <c r="L90" s="857">
        <f>N85*K90</f>
        <v>40130.878343516408</v>
      </c>
      <c r="M90" s="858"/>
      <c r="N90" s="57"/>
    </row>
    <row r="91" spans="1:14">
      <c r="B91" s="95" t="s">
        <v>1057</v>
      </c>
      <c r="C91" s="96"/>
      <c r="D91" s="96"/>
      <c r="E91" s="96"/>
      <c r="F91" s="96"/>
      <c r="G91" s="96"/>
      <c r="H91" s="96"/>
      <c r="I91" s="93"/>
      <c r="J91" s="94"/>
      <c r="K91" s="313">
        <v>0.05</v>
      </c>
      <c r="L91" s="857">
        <f>N85*K91</f>
        <v>10032.719585879102</v>
      </c>
      <c r="M91" s="858"/>
      <c r="N91" s="57"/>
    </row>
    <row r="92" spans="1:14" ht="15" thickBot="1">
      <c r="B92" s="97" t="s">
        <v>1058</v>
      </c>
      <c r="C92" s="98"/>
      <c r="D92" s="98"/>
      <c r="E92" s="98"/>
      <c r="F92" s="98"/>
      <c r="G92" s="98"/>
      <c r="H92" s="98"/>
      <c r="I92" s="99"/>
      <c r="J92" s="100"/>
      <c r="K92" s="314">
        <v>0.05</v>
      </c>
      <c r="L92" s="859">
        <f>N85*K92</f>
        <v>10032.719585879102</v>
      </c>
      <c r="M92" s="860"/>
      <c r="N92" s="57"/>
    </row>
    <row r="93" spans="1:14" ht="15" thickBot="1">
      <c r="B93" s="822" t="s">
        <v>1037</v>
      </c>
      <c r="C93" s="823"/>
      <c r="D93" s="823"/>
      <c r="E93" s="823"/>
      <c r="F93" s="823"/>
      <c r="G93" s="823"/>
      <c r="H93" s="823"/>
      <c r="I93" s="823"/>
      <c r="J93" s="823"/>
      <c r="K93" s="823"/>
      <c r="L93" s="823"/>
      <c r="M93" s="824"/>
      <c r="N93" s="58">
        <f>L90+L91+L92</f>
        <v>60196.317515274612</v>
      </c>
    </row>
    <row r="94" spans="1:14" ht="15" thickBot="1">
      <c r="B94" s="39"/>
      <c r="C94" s="40"/>
      <c r="D94" s="40"/>
      <c r="E94" s="40"/>
      <c r="F94" s="40"/>
      <c r="G94" s="40"/>
      <c r="H94" s="40"/>
      <c r="I94" s="40"/>
      <c r="J94" s="40"/>
      <c r="K94" s="40"/>
      <c r="L94" s="40"/>
      <c r="M94" s="40"/>
      <c r="N94" s="41"/>
    </row>
    <row r="95" spans="1:14" ht="15" thickBot="1">
      <c r="A95" t="s">
        <v>2122</v>
      </c>
      <c r="B95" s="822" t="s">
        <v>1059</v>
      </c>
      <c r="C95" s="823"/>
      <c r="D95" s="823"/>
      <c r="E95" s="823"/>
      <c r="F95" s="823"/>
      <c r="G95" s="823"/>
      <c r="H95" s="823"/>
      <c r="I95" s="823"/>
      <c r="J95" s="823"/>
      <c r="K95" s="823"/>
      <c r="L95" s="823"/>
      <c r="M95" s="824"/>
      <c r="N95" s="196">
        <f>N85+N93</f>
        <v>260850.70923285664</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5" t="s">
        <v>2324</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2325</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8"/>
      <c r="K125" s="888"/>
      <c r="L125" s="888"/>
      <c r="M125" s="888"/>
      <c r="N125" s="889"/>
    </row>
    <row r="126" spans="2:14" ht="15" thickBot="1">
      <c r="B126" s="270" t="s">
        <v>2327</v>
      </c>
      <c r="C126" s="402"/>
      <c r="D126" s="402"/>
      <c r="E126" s="63"/>
      <c r="F126" s="63"/>
      <c r="G126" s="63"/>
      <c r="H126" s="63"/>
      <c r="I126" s="63"/>
      <c r="J126" s="890"/>
      <c r="K126" s="890"/>
      <c r="L126" s="890"/>
      <c r="M126" s="890"/>
      <c r="N126" s="891"/>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10</v>
      </c>
      <c r="N38" s="281">
        <f t="shared" si="0"/>
        <v>13328</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10</v>
      </c>
      <c r="N39" s="281">
        <f t="shared" si="0"/>
        <v>53820</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10</v>
      </c>
      <c r="N42" s="281">
        <f t="shared" si="0"/>
        <v>45798.749999999993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c r="B44" s="329"/>
      <c r="C44" s="330"/>
      <c r="D44" s="330"/>
      <c r="E44" s="330"/>
      <c r="F44" s="330"/>
      <c r="G44" s="330"/>
      <c r="H44" s="331"/>
      <c r="I44" s="276"/>
      <c r="J44" s="277"/>
      <c r="K44" s="278"/>
      <c r="L44" s="279"/>
      <c r="M44" s="280"/>
      <c r="N44" s="281"/>
    </row>
    <row r="45" spans="1:14">
      <c r="B45" s="871"/>
      <c r="C45" s="872"/>
      <c r="D45" s="872"/>
      <c r="E45" s="872"/>
      <c r="F45" s="872"/>
      <c r="G45" s="872"/>
      <c r="H45" s="873"/>
      <c r="I45" s="874"/>
      <c r="J45" s="875"/>
      <c r="K45" s="278"/>
      <c r="L45" s="876"/>
      <c r="M45" s="877"/>
      <c r="N45" s="281"/>
    </row>
    <row r="46" spans="1:14">
      <c r="B46" s="871"/>
      <c r="C46" s="872"/>
      <c r="D46" s="872"/>
      <c r="E46" s="878"/>
      <c r="F46" s="872"/>
      <c r="G46" s="872"/>
      <c r="H46" s="873"/>
      <c r="I46" s="42"/>
      <c r="J46" s="43"/>
      <c r="K46" s="283"/>
      <c r="L46" s="285"/>
      <c r="M46" s="286"/>
      <c r="N46" s="287"/>
    </row>
    <row r="47" spans="1:14">
      <c r="B47" s="879" t="s">
        <v>1036</v>
      </c>
      <c r="C47" s="880"/>
      <c r="D47" s="880"/>
      <c r="E47" s="44"/>
      <c r="F47" s="45"/>
      <c r="G47" s="45"/>
      <c r="H47" s="46"/>
      <c r="I47" s="42"/>
      <c r="J47" s="43"/>
      <c r="K47" s="288"/>
      <c r="L47" s="285"/>
      <c r="M47" s="410">
        <v>0.1</v>
      </c>
      <c r="N47" s="353">
        <f>N81*M47</f>
        <v>829.84208459912497</v>
      </c>
    </row>
    <row r="48" spans="1:14" ht="15" thickBot="1">
      <c r="B48" s="871"/>
      <c r="C48" s="872"/>
      <c r="D48" s="872"/>
      <c r="E48" s="872"/>
      <c r="F48" s="872"/>
      <c r="G48" s="872"/>
      <c r="H48" s="873"/>
      <c r="I48" s="881"/>
      <c r="J48" s="882"/>
      <c r="K48" s="47"/>
      <c r="L48" s="883"/>
      <c r="M48" s="884"/>
      <c r="N48" s="111"/>
    </row>
    <row r="49" spans="1:14" ht="15" thickBot="1">
      <c r="B49" s="822" t="s">
        <v>1037</v>
      </c>
      <c r="C49" s="823"/>
      <c r="D49" s="823"/>
      <c r="E49" s="823"/>
      <c r="F49" s="823"/>
      <c r="G49" s="823"/>
      <c r="H49" s="823"/>
      <c r="I49" s="823"/>
      <c r="J49" s="823"/>
      <c r="K49" s="823"/>
      <c r="L49" s="823"/>
      <c r="M49" s="824"/>
      <c r="N49" s="403">
        <f>SUM(N36:N48)</f>
        <v>164053.47087159078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4" t="s">
        <v>1029</v>
      </c>
      <c r="K53" s="91" t="s">
        <v>1030</v>
      </c>
      <c r="L53" s="903" t="s">
        <v>1039</v>
      </c>
      <c r="M53" s="902"/>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17850</v>
      </c>
      <c r="N54" s="281">
        <f>K54*M54</f>
        <v>24990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0</v>
      </c>
      <c r="N55" s="281">
        <f>K55*M55</f>
        <v>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4"/>
      <c r="C58" s="905"/>
      <c r="D58" s="905"/>
      <c r="E58" s="905"/>
      <c r="F58" s="905"/>
      <c r="G58" s="905"/>
      <c r="H58" s="905"/>
      <c r="I58" s="875"/>
      <c r="J58" s="48"/>
      <c r="K58" s="50"/>
      <c r="L58" s="906"/>
      <c r="M58" s="907"/>
      <c r="N58" s="51"/>
    </row>
    <row r="59" spans="1:14" ht="15" thickBot="1">
      <c r="B59" s="822" t="s">
        <v>1037</v>
      </c>
      <c r="C59" s="823"/>
      <c r="D59" s="823"/>
      <c r="E59" s="823"/>
      <c r="F59" s="823"/>
      <c r="G59" s="823"/>
      <c r="H59" s="823"/>
      <c r="I59" s="823"/>
      <c r="J59" s="823"/>
      <c r="K59" s="823"/>
      <c r="L59" s="823"/>
      <c r="M59" s="824"/>
      <c r="N59" s="403">
        <f>SUM(N54:N58)</f>
        <v>24990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9">
        <f>VLOOKUP(A64,TRANSPORTE!A5:D117,4,FALSE)</f>
        <v>1250</v>
      </c>
      <c r="M64" s="910"/>
      <c r="N64" s="296">
        <f>K64*L64</f>
        <v>1750</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09">
        <f>VLOOKUP(A65,TRANSPORTE!A6:D117,4,FALSE)</f>
        <v>1250</v>
      </c>
      <c r="M65" s="910"/>
      <c r="N65" s="296">
        <f>K65*L65</f>
        <v>1562.5</v>
      </c>
    </row>
    <row r="66" spans="1:15">
      <c r="B66" s="52"/>
      <c r="C66" s="53"/>
      <c r="D66" s="53"/>
      <c r="E66" s="53"/>
      <c r="F66" s="53"/>
      <c r="G66" s="53"/>
      <c r="H66" s="297"/>
      <c r="I66" s="288"/>
      <c r="J66" s="288"/>
      <c r="K66" s="288"/>
      <c r="L66" s="909"/>
      <c r="M66" s="910"/>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3312.5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8298.4208459912497</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N49+N59+N70+N81</f>
        <v>200654.39171758204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40130.878343516408</v>
      </c>
      <c r="M88" s="858"/>
      <c r="N88" s="57"/>
    </row>
    <row r="89" spans="1:14">
      <c r="B89" s="95" t="s">
        <v>1057</v>
      </c>
      <c r="C89" s="96"/>
      <c r="D89" s="96"/>
      <c r="E89" s="96"/>
      <c r="F89" s="96"/>
      <c r="G89" s="96"/>
      <c r="H89" s="96"/>
      <c r="I89" s="93"/>
      <c r="J89" s="94"/>
      <c r="K89" s="313">
        <v>0.05</v>
      </c>
      <c r="L89" s="857">
        <f>N83*K89</f>
        <v>10032.719585879102</v>
      </c>
      <c r="M89" s="858"/>
      <c r="N89" s="57"/>
    </row>
    <row r="90" spans="1:14" ht="15" thickBot="1">
      <c r="B90" s="97" t="s">
        <v>1058</v>
      </c>
      <c r="C90" s="98"/>
      <c r="D90" s="98"/>
      <c r="E90" s="98"/>
      <c r="F90" s="98"/>
      <c r="G90" s="98"/>
      <c r="H90" s="98"/>
      <c r="I90" s="99"/>
      <c r="J90" s="100"/>
      <c r="K90" s="314">
        <v>0.05</v>
      </c>
      <c r="L90" s="859">
        <f>N83*K90</f>
        <v>10032.719585879102</v>
      </c>
      <c r="M90" s="860"/>
      <c r="N90" s="57"/>
    </row>
    <row r="91" spans="1:14" ht="15" thickBot="1">
      <c r="B91" s="822" t="s">
        <v>1037</v>
      </c>
      <c r="C91" s="823"/>
      <c r="D91" s="823"/>
      <c r="E91" s="823"/>
      <c r="F91" s="823"/>
      <c r="G91" s="823"/>
      <c r="H91" s="823"/>
      <c r="I91" s="823"/>
      <c r="J91" s="823"/>
      <c r="K91" s="823"/>
      <c r="L91" s="823"/>
      <c r="M91" s="824"/>
      <c r="N91" s="58">
        <f>L88+L89+L90</f>
        <v>60196.317515274612</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260850.70923285664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 thickBot="1">
      <c r="B124" s="270" t="s">
        <v>2327</v>
      </c>
      <c r="C124" s="402"/>
      <c r="D124" s="402"/>
      <c r="E124" s="63"/>
      <c r="F124" s="63"/>
      <c r="G124" s="63"/>
      <c r="H124" s="63"/>
      <c r="I124" s="63"/>
      <c r="J124" s="890"/>
      <c r="K124" s="890"/>
      <c r="L124" s="890"/>
      <c r="M124" s="890"/>
      <c r="N124" s="891"/>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10</v>
      </c>
      <c r="N38" s="281">
        <f t="shared" si="0"/>
        <v>13328</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10</v>
      </c>
      <c r="N39" s="281">
        <f t="shared" si="0"/>
        <v>53820</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10</v>
      </c>
      <c r="N42" s="281">
        <f t="shared" si="0"/>
        <v>45798.749999999993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c r="B44" s="329"/>
      <c r="C44" s="330"/>
      <c r="D44" s="330"/>
      <c r="E44" s="330"/>
      <c r="F44" s="330"/>
      <c r="G44" s="330"/>
      <c r="H44" s="331"/>
      <c r="I44" s="276"/>
      <c r="J44" s="277"/>
      <c r="K44" s="278"/>
      <c r="L44" s="279"/>
      <c r="M44" s="280"/>
      <c r="N44" s="281"/>
    </row>
    <row r="45" spans="1:14">
      <c r="B45" s="871"/>
      <c r="C45" s="872"/>
      <c r="D45" s="872"/>
      <c r="E45" s="872"/>
      <c r="F45" s="872"/>
      <c r="G45" s="872"/>
      <c r="H45" s="873"/>
      <c r="I45" s="874"/>
      <c r="J45" s="875"/>
      <c r="K45" s="278"/>
      <c r="L45" s="876"/>
      <c r="M45" s="877"/>
      <c r="N45" s="281"/>
    </row>
    <row r="46" spans="1:14">
      <c r="B46" s="871"/>
      <c r="C46" s="872"/>
      <c r="D46" s="872"/>
      <c r="E46" s="878"/>
      <c r="F46" s="872"/>
      <c r="G46" s="872"/>
      <c r="H46" s="873"/>
      <c r="I46" s="42"/>
      <c r="J46" s="43"/>
      <c r="K46" s="283"/>
      <c r="L46" s="285"/>
      <c r="M46" s="286"/>
      <c r="N46" s="287"/>
    </row>
    <row r="47" spans="1:14">
      <c r="B47" s="879" t="s">
        <v>1036</v>
      </c>
      <c r="C47" s="880"/>
      <c r="D47" s="880"/>
      <c r="E47" s="44"/>
      <c r="F47" s="45"/>
      <c r="G47" s="45"/>
      <c r="H47" s="46"/>
      <c r="I47" s="42"/>
      <c r="J47" s="43"/>
      <c r="K47" s="288"/>
      <c r="L47" s="285"/>
      <c r="M47" s="410">
        <v>0.1</v>
      </c>
      <c r="N47" s="353">
        <f>N81*M47</f>
        <v>829.84208459912497</v>
      </c>
    </row>
    <row r="48" spans="1:14" ht="15" thickBot="1">
      <c r="B48" s="871"/>
      <c r="C48" s="872"/>
      <c r="D48" s="872"/>
      <c r="E48" s="872"/>
      <c r="F48" s="872"/>
      <c r="G48" s="872"/>
      <c r="H48" s="873"/>
      <c r="I48" s="881"/>
      <c r="J48" s="882"/>
      <c r="K48" s="47"/>
      <c r="L48" s="883"/>
      <c r="M48" s="884"/>
      <c r="N48" s="111"/>
    </row>
    <row r="49" spans="1:14" ht="15" thickBot="1">
      <c r="B49" s="822" t="s">
        <v>1037</v>
      </c>
      <c r="C49" s="823"/>
      <c r="D49" s="823"/>
      <c r="E49" s="823"/>
      <c r="F49" s="823"/>
      <c r="G49" s="823"/>
      <c r="H49" s="823"/>
      <c r="I49" s="823"/>
      <c r="J49" s="823"/>
      <c r="K49" s="823"/>
      <c r="L49" s="823"/>
      <c r="M49" s="824"/>
      <c r="N49" s="403">
        <f>SUM(N36:N48)</f>
        <v>164053.47087159078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4" t="s">
        <v>1029</v>
      </c>
      <c r="K53" s="91" t="s">
        <v>1030</v>
      </c>
      <c r="L53" s="903" t="s">
        <v>1039</v>
      </c>
      <c r="M53" s="902"/>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17850</v>
      </c>
      <c r="N54" s="281">
        <f>K54*M54</f>
        <v>24990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0</v>
      </c>
      <c r="N55" s="281">
        <f>K55*M55</f>
        <v>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4"/>
      <c r="C58" s="905"/>
      <c r="D58" s="905"/>
      <c r="E58" s="905"/>
      <c r="F58" s="905"/>
      <c r="G58" s="905"/>
      <c r="H58" s="905"/>
      <c r="I58" s="875"/>
      <c r="J58" s="48"/>
      <c r="K58" s="50"/>
      <c r="L58" s="906"/>
      <c r="M58" s="907"/>
      <c r="N58" s="51"/>
    </row>
    <row r="59" spans="1:14" ht="15" thickBot="1">
      <c r="B59" s="822" t="s">
        <v>1037</v>
      </c>
      <c r="C59" s="823"/>
      <c r="D59" s="823"/>
      <c r="E59" s="823"/>
      <c r="F59" s="823"/>
      <c r="G59" s="823"/>
      <c r="H59" s="823"/>
      <c r="I59" s="823"/>
      <c r="J59" s="823"/>
      <c r="K59" s="823"/>
      <c r="L59" s="823"/>
      <c r="M59" s="824"/>
      <c r="N59" s="403">
        <f>SUM(N54:N58)</f>
        <v>24990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9">
        <f>VLOOKUP(A64,TRANSPORTE!A5:D117,4,FALSE)</f>
        <v>1250</v>
      </c>
      <c r="M64" s="910"/>
      <c r="N64" s="296">
        <f>K64*L64</f>
        <v>1750</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09">
        <f>VLOOKUP(A65,TRANSPORTE!A6:D117,4,FALSE)</f>
        <v>1250</v>
      </c>
      <c r="M65" s="910"/>
      <c r="N65" s="296">
        <f>K65*L65</f>
        <v>1562.5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3312.5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8298.4208459912497</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N49+N59+N70+N81</f>
        <v>200654.39171758204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40130.878343516408</v>
      </c>
      <c r="M88" s="858"/>
      <c r="N88" s="57"/>
    </row>
    <row r="89" spans="1:14">
      <c r="B89" s="95" t="s">
        <v>1057</v>
      </c>
      <c r="C89" s="96"/>
      <c r="D89" s="96"/>
      <c r="E89" s="96"/>
      <c r="F89" s="96"/>
      <c r="G89" s="96"/>
      <c r="H89" s="96"/>
      <c r="I89" s="93"/>
      <c r="J89" s="94"/>
      <c r="K89" s="313">
        <v>0.05</v>
      </c>
      <c r="L89" s="857">
        <f>N83*K89</f>
        <v>10032.719585879102</v>
      </c>
      <c r="M89" s="858"/>
      <c r="N89" s="57"/>
    </row>
    <row r="90" spans="1:14" ht="15" thickBot="1">
      <c r="B90" s="97" t="s">
        <v>1058</v>
      </c>
      <c r="C90" s="98"/>
      <c r="D90" s="98"/>
      <c r="E90" s="98"/>
      <c r="F90" s="98"/>
      <c r="G90" s="98"/>
      <c r="H90" s="98"/>
      <c r="I90" s="99"/>
      <c r="J90" s="100"/>
      <c r="K90" s="314">
        <v>0.05</v>
      </c>
      <c r="L90" s="859">
        <f>N83*K90</f>
        <v>10032.719585879102</v>
      </c>
      <c r="M90" s="860"/>
      <c r="N90" s="57"/>
    </row>
    <row r="91" spans="1:14" ht="15" thickBot="1">
      <c r="B91" s="822" t="s">
        <v>1037</v>
      </c>
      <c r="C91" s="823"/>
      <c r="D91" s="823"/>
      <c r="E91" s="823"/>
      <c r="F91" s="823"/>
      <c r="G91" s="823"/>
      <c r="H91" s="823"/>
      <c r="I91" s="823"/>
      <c r="J91" s="823"/>
      <c r="K91" s="823"/>
      <c r="L91" s="823"/>
      <c r="M91" s="824"/>
      <c r="N91" s="58">
        <f>L88+L89+L90</f>
        <v>60196.317515274612</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260850.70923285664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 thickBot="1">
      <c r="B124" s="270" t="s">
        <v>2327</v>
      </c>
      <c r="C124" s="402"/>
      <c r="D124" s="402"/>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10</v>
      </c>
      <c r="N38" s="281">
        <f t="shared" si="0"/>
        <v>13328</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10</v>
      </c>
      <c r="N39" s="281">
        <f t="shared" si="0"/>
        <v>53820</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10</v>
      </c>
      <c r="N42" s="281">
        <f t="shared" si="0"/>
        <v>45798.749999999993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ht="15" customHeight="1">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N80*M46</f>
        <v>829.84208459912497</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164053.47087159078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17850</v>
      </c>
      <c r="N53" s="281">
        <f>K53*M53</f>
        <v>24990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0</v>
      </c>
      <c r="N54" s="281">
        <f>K54*M54</f>
        <v>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4"/>
      <c r="C57" s="905"/>
      <c r="D57" s="905"/>
      <c r="E57" s="905"/>
      <c r="F57" s="905"/>
      <c r="G57" s="905"/>
      <c r="H57" s="905"/>
      <c r="I57" s="875"/>
      <c r="J57" s="48"/>
      <c r="K57" s="50"/>
      <c r="L57" s="906"/>
      <c r="M57" s="907"/>
      <c r="N57" s="51"/>
    </row>
    <row r="58" spans="1:14" ht="15" thickBot="1">
      <c r="B58" s="822" t="s">
        <v>1037</v>
      </c>
      <c r="C58" s="823"/>
      <c r="D58" s="823"/>
      <c r="E58" s="823"/>
      <c r="F58" s="823"/>
      <c r="G58" s="823"/>
      <c r="H58" s="823"/>
      <c r="I58" s="823"/>
      <c r="J58" s="823"/>
      <c r="K58" s="823"/>
      <c r="L58" s="823"/>
      <c r="M58" s="824"/>
      <c r="N58" s="403">
        <f>SUM(N53:N57)</f>
        <v>24990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9">
        <f>VLOOKUP(A63,TRANSPORTE!A5:D117,4,FALSE)</f>
        <v>1250</v>
      </c>
      <c r="M63" s="910"/>
      <c r="N63" s="296">
        <f>K63*L63</f>
        <v>1750</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9">
        <f>VLOOKUP(A64,TRANSPORTE!A6:D117,4,FALSE)</f>
        <v>1250</v>
      </c>
      <c r="M64" s="910"/>
      <c r="N64" s="296">
        <f>K64*L64</f>
        <v>1562.5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0"/>
      <c r="M68" s="901"/>
      <c r="N68" s="133"/>
    </row>
    <row r="69" spans="1:15" ht="15" thickBot="1">
      <c r="B69" s="911" t="s">
        <v>1037</v>
      </c>
      <c r="C69" s="865"/>
      <c r="D69" s="865"/>
      <c r="E69" s="865"/>
      <c r="F69" s="865"/>
      <c r="G69" s="865"/>
      <c r="H69" s="865"/>
      <c r="I69" s="865"/>
      <c r="J69" s="865"/>
      <c r="K69" s="865"/>
      <c r="L69" s="865"/>
      <c r="M69" s="866"/>
      <c r="N69" s="110">
        <f>N63+N64+N65+N66+N67</f>
        <v>3312.5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8"/>
      <c r="C79" s="899"/>
      <c r="D79" s="899"/>
      <c r="E79" s="899"/>
      <c r="F79" s="899"/>
      <c r="G79" s="899"/>
      <c r="H79" s="899"/>
      <c r="I79" s="132"/>
      <c r="J79" s="132"/>
      <c r="K79" s="132"/>
      <c r="L79" s="912"/>
      <c r="M79" s="912"/>
      <c r="N79" s="51"/>
    </row>
    <row r="80" spans="1:15" ht="15" thickBot="1">
      <c r="B80" s="911" t="s">
        <v>1037</v>
      </c>
      <c r="C80" s="865"/>
      <c r="D80" s="865"/>
      <c r="E80" s="865"/>
      <c r="F80" s="865"/>
      <c r="G80" s="865"/>
      <c r="H80" s="865"/>
      <c r="I80" s="865"/>
      <c r="J80" s="865"/>
      <c r="K80" s="865"/>
      <c r="L80" s="865"/>
      <c r="M80" s="866"/>
      <c r="N80" s="310">
        <f>SUM(N74:N79)</f>
        <v>8298.4208459912497</v>
      </c>
    </row>
    <row r="81" spans="1:14" ht="15" thickBot="1">
      <c r="B81" s="39"/>
      <c r="C81" s="40"/>
      <c r="D81" s="40"/>
      <c r="E81" s="40"/>
      <c r="F81" s="40"/>
      <c r="G81" s="40"/>
      <c r="H81" s="40"/>
      <c r="I81" s="40"/>
      <c r="J81" s="40"/>
      <c r="K81" s="40"/>
      <c r="L81" s="40"/>
      <c r="M81" s="40"/>
      <c r="N81" s="41"/>
    </row>
    <row r="82" spans="1:14" ht="15" thickBot="1">
      <c r="B82" s="822" t="s">
        <v>1051</v>
      </c>
      <c r="C82" s="823"/>
      <c r="D82" s="823"/>
      <c r="E82" s="823"/>
      <c r="F82" s="823"/>
      <c r="G82" s="823"/>
      <c r="H82" s="823"/>
      <c r="I82" s="823"/>
      <c r="J82" s="823"/>
      <c r="K82" s="823"/>
      <c r="L82" s="823"/>
      <c r="M82" s="824"/>
      <c r="N82" s="105">
        <f>N48+N58+N69+N80</f>
        <v>200654.39171758204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3"/>
      <c r="J86" s="343"/>
      <c r="K86" s="311" t="s">
        <v>1054</v>
      </c>
      <c r="L86" s="869" t="s">
        <v>1055</v>
      </c>
      <c r="M86" s="870"/>
      <c r="N86" s="312"/>
    </row>
    <row r="87" spans="1:14">
      <c r="B87" s="855" t="s">
        <v>1056</v>
      </c>
      <c r="C87" s="856"/>
      <c r="D87" s="856"/>
      <c r="E87" s="856"/>
      <c r="F87" s="856"/>
      <c r="G87" s="856"/>
      <c r="H87" s="856"/>
      <c r="I87" s="93"/>
      <c r="J87" s="94"/>
      <c r="K87" s="313">
        <v>0.2</v>
      </c>
      <c r="L87" s="857">
        <f>N82*K87</f>
        <v>40130.878343516408</v>
      </c>
      <c r="M87" s="858"/>
      <c r="N87" s="57"/>
    </row>
    <row r="88" spans="1:14">
      <c r="B88" s="95" t="s">
        <v>1057</v>
      </c>
      <c r="C88" s="96"/>
      <c r="D88" s="96"/>
      <c r="E88" s="96"/>
      <c r="F88" s="96"/>
      <c r="G88" s="96"/>
      <c r="H88" s="96"/>
      <c r="I88" s="93"/>
      <c r="J88" s="94"/>
      <c r="K88" s="313">
        <v>0.05</v>
      </c>
      <c r="L88" s="857">
        <f>N82*K88</f>
        <v>10032.719585879102</v>
      </c>
      <c r="M88" s="858"/>
      <c r="N88" s="57"/>
    </row>
    <row r="89" spans="1:14" ht="15" thickBot="1">
      <c r="B89" s="97" t="s">
        <v>1058</v>
      </c>
      <c r="C89" s="98"/>
      <c r="D89" s="98"/>
      <c r="E89" s="98"/>
      <c r="F89" s="98"/>
      <c r="G89" s="98"/>
      <c r="H89" s="98"/>
      <c r="I89" s="99"/>
      <c r="J89" s="100"/>
      <c r="K89" s="314">
        <v>0.05</v>
      </c>
      <c r="L89" s="859">
        <f>N82*K89</f>
        <v>10032.719585879102</v>
      </c>
      <c r="M89" s="860"/>
      <c r="N89" s="57"/>
    </row>
    <row r="90" spans="1:14" ht="15" thickBot="1">
      <c r="B90" s="822" t="s">
        <v>1037</v>
      </c>
      <c r="C90" s="823"/>
      <c r="D90" s="823"/>
      <c r="E90" s="823"/>
      <c r="F90" s="823"/>
      <c r="G90" s="823"/>
      <c r="H90" s="823"/>
      <c r="I90" s="823"/>
      <c r="J90" s="823"/>
      <c r="K90" s="823"/>
      <c r="L90" s="823"/>
      <c r="M90" s="824"/>
      <c r="N90" s="58">
        <f>L87+L88+L89</f>
        <v>60196.317515274612</v>
      </c>
    </row>
    <row r="91" spans="1:14" ht="15" thickBot="1">
      <c r="B91" s="39"/>
      <c r="C91" s="40"/>
      <c r="D91" s="40"/>
      <c r="E91" s="40"/>
      <c r="F91" s="40"/>
      <c r="G91" s="40"/>
      <c r="H91" s="40"/>
      <c r="I91" s="40"/>
      <c r="J91" s="40"/>
      <c r="K91" s="40"/>
      <c r="L91" s="40"/>
      <c r="M91" s="40"/>
      <c r="N91" s="41"/>
    </row>
    <row r="92" spans="1:14" ht="15" thickBot="1">
      <c r="A92" t="s">
        <v>2122</v>
      </c>
      <c r="B92" s="822" t="s">
        <v>1059</v>
      </c>
      <c r="C92" s="823"/>
      <c r="D92" s="823"/>
      <c r="E92" s="823"/>
      <c r="F92" s="823"/>
      <c r="G92" s="823"/>
      <c r="H92" s="823"/>
      <c r="I92" s="823"/>
      <c r="J92" s="823"/>
      <c r="K92" s="823"/>
      <c r="L92" s="823"/>
      <c r="M92" s="824"/>
      <c r="N92" s="196">
        <f>N82+N90</f>
        <v>260850.70923285664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 thickBot="1">
      <c r="B123" s="270" t="s">
        <v>2327</v>
      </c>
      <c r="C123" s="402"/>
      <c r="D123" s="402"/>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10</v>
      </c>
      <c r="N38" s="281">
        <f t="shared" si="0"/>
        <v>13328</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10</v>
      </c>
      <c r="N39" s="281">
        <f t="shared" si="0"/>
        <v>53820</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10</v>
      </c>
      <c r="N42" s="281">
        <f t="shared" si="0"/>
        <v>45798.749999999993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N80*M46</f>
        <v>829.84208459912497</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164053.47087159078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17850</v>
      </c>
      <c r="N53" s="281">
        <f>K53*M53</f>
        <v>24990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0</v>
      </c>
      <c r="N54" s="281">
        <f>K54*M54</f>
        <v>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4"/>
      <c r="C57" s="905"/>
      <c r="D57" s="905"/>
      <c r="E57" s="905"/>
      <c r="F57" s="905"/>
      <c r="G57" s="905"/>
      <c r="H57" s="905"/>
      <c r="I57" s="875"/>
      <c r="J57" s="48"/>
      <c r="K57" s="50"/>
      <c r="L57" s="906"/>
      <c r="M57" s="907"/>
      <c r="N57" s="51"/>
    </row>
    <row r="58" spans="1:14" ht="15" thickBot="1">
      <c r="B58" s="822" t="s">
        <v>1037</v>
      </c>
      <c r="C58" s="823"/>
      <c r="D58" s="823"/>
      <c r="E58" s="823"/>
      <c r="F58" s="823"/>
      <c r="G58" s="823"/>
      <c r="H58" s="823"/>
      <c r="I58" s="823"/>
      <c r="J58" s="823"/>
      <c r="K58" s="823"/>
      <c r="L58" s="823"/>
      <c r="M58" s="824"/>
      <c r="N58" s="403">
        <f>SUM(N53:N57)</f>
        <v>24990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9">
        <f>VLOOKUP(A63,TRANSPORTE!A5:D117,4,FALSE)</f>
        <v>1250</v>
      </c>
      <c r="M63" s="910"/>
      <c r="N63" s="296">
        <f>K63*L63</f>
        <v>1750</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09">
        <f>VLOOKUP(A64,TRANSPORTE!A6:D117,4,FALSE)</f>
        <v>1250</v>
      </c>
      <c r="M64" s="910"/>
      <c r="N64" s="296">
        <f>K64*L64</f>
        <v>1562.5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900"/>
      <c r="M68" s="901"/>
      <c r="N68" s="133"/>
    </row>
    <row r="69" spans="1:15" ht="15" thickBot="1">
      <c r="B69" s="911" t="s">
        <v>1037</v>
      </c>
      <c r="C69" s="865"/>
      <c r="D69" s="865"/>
      <c r="E69" s="865"/>
      <c r="F69" s="865"/>
      <c r="G69" s="865"/>
      <c r="H69" s="865"/>
      <c r="I69" s="865"/>
      <c r="J69" s="865"/>
      <c r="K69" s="865"/>
      <c r="L69" s="865"/>
      <c r="M69" s="866"/>
      <c r="N69" s="110">
        <f>N63+N64+N65+N66+N67</f>
        <v>3312.5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8"/>
      <c r="C79" s="899"/>
      <c r="D79" s="899"/>
      <c r="E79" s="899"/>
      <c r="F79" s="899"/>
      <c r="G79" s="899"/>
      <c r="H79" s="899"/>
      <c r="I79" s="132"/>
      <c r="J79" s="132"/>
      <c r="K79" s="132"/>
      <c r="L79" s="912"/>
      <c r="M79" s="912"/>
      <c r="N79" s="51"/>
    </row>
    <row r="80" spans="1:15" ht="15" thickBot="1">
      <c r="B80" s="911" t="s">
        <v>1037</v>
      </c>
      <c r="C80" s="865"/>
      <c r="D80" s="865"/>
      <c r="E80" s="865"/>
      <c r="F80" s="865"/>
      <c r="G80" s="865"/>
      <c r="H80" s="865"/>
      <c r="I80" s="865"/>
      <c r="J80" s="865"/>
      <c r="K80" s="865"/>
      <c r="L80" s="865"/>
      <c r="M80" s="866"/>
      <c r="N80" s="310">
        <f>SUM(N74:N79)</f>
        <v>8298.4208459912497</v>
      </c>
    </row>
    <row r="81" spans="1:14" ht="15" thickBot="1">
      <c r="B81" s="39"/>
      <c r="C81" s="40"/>
      <c r="D81" s="40"/>
      <c r="E81" s="40"/>
      <c r="F81" s="40"/>
      <c r="G81" s="40"/>
      <c r="H81" s="40"/>
      <c r="I81" s="40"/>
      <c r="J81" s="40"/>
      <c r="K81" s="40"/>
      <c r="L81" s="40"/>
      <c r="M81" s="40"/>
      <c r="N81" s="41"/>
    </row>
    <row r="82" spans="1:14" ht="15" thickBot="1">
      <c r="B82" s="822" t="s">
        <v>1051</v>
      </c>
      <c r="C82" s="823"/>
      <c r="D82" s="823"/>
      <c r="E82" s="823"/>
      <c r="F82" s="823"/>
      <c r="G82" s="823"/>
      <c r="H82" s="823"/>
      <c r="I82" s="823"/>
      <c r="J82" s="823"/>
      <c r="K82" s="823"/>
      <c r="L82" s="823"/>
      <c r="M82" s="824"/>
      <c r="N82" s="105">
        <f>N48+N58+N69+N80</f>
        <v>200654.39171758204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3"/>
      <c r="J86" s="343"/>
      <c r="K86" s="311" t="s">
        <v>1054</v>
      </c>
      <c r="L86" s="869" t="s">
        <v>1055</v>
      </c>
      <c r="M86" s="870"/>
      <c r="N86" s="312"/>
    </row>
    <row r="87" spans="1:14">
      <c r="B87" s="855" t="s">
        <v>1056</v>
      </c>
      <c r="C87" s="856"/>
      <c r="D87" s="856"/>
      <c r="E87" s="856"/>
      <c r="F87" s="856"/>
      <c r="G87" s="856"/>
      <c r="H87" s="856"/>
      <c r="I87" s="93"/>
      <c r="J87" s="94"/>
      <c r="K87" s="313">
        <v>0.2</v>
      </c>
      <c r="L87" s="857">
        <f>N82*K87</f>
        <v>40130.878343516408</v>
      </c>
      <c r="M87" s="858"/>
      <c r="N87" s="57"/>
    </row>
    <row r="88" spans="1:14">
      <c r="B88" s="95" t="s">
        <v>1057</v>
      </c>
      <c r="C88" s="96"/>
      <c r="D88" s="96"/>
      <c r="E88" s="96"/>
      <c r="F88" s="96"/>
      <c r="G88" s="96"/>
      <c r="H88" s="96"/>
      <c r="I88" s="93"/>
      <c r="J88" s="94"/>
      <c r="K88" s="313">
        <v>0.05</v>
      </c>
      <c r="L88" s="857">
        <f>N82*K88</f>
        <v>10032.719585879102</v>
      </c>
      <c r="M88" s="858"/>
      <c r="N88" s="57"/>
    </row>
    <row r="89" spans="1:14" ht="15" thickBot="1">
      <c r="B89" s="97" t="s">
        <v>1058</v>
      </c>
      <c r="C89" s="98"/>
      <c r="D89" s="98"/>
      <c r="E89" s="98"/>
      <c r="F89" s="98"/>
      <c r="G89" s="98"/>
      <c r="H89" s="98"/>
      <c r="I89" s="99"/>
      <c r="J89" s="100"/>
      <c r="K89" s="314">
        <v>0.05</v>
      </c>
      <c r="L89" s="859">
        <f>N82*K89</f>
        <v>10032.719585879102</v>
      </c>
      <c r="M89" s="860"/>
      <c r="N89" s="57"/>
    </row>
    <row r="90" spans="1:14" ht="15" thickBot="1">
      <c r="B90" s="822" t="s">
        <v>1037</v>
      </c>
      <c r="C90" s="823"/>
      <c r="D90" s="823"/>
      <c r="E90" s="823"/>
      <c r="F90" s="823"/>
      <c r="G90" s="823"/>
      <c r="H90" s="823"/>
      <c r="I90" s="823"/>
      <c r="J90" s="823"/>
      <c r="K90" s="823"/>
      <c r="L90" s="823"/>
      <c r="M90" s="824"/>
      <c r="N90" s="58">
        <f>L87+L88+L89</f>
        <v>60196.317515274612</v>
      </c>
    </row>
    <row r="91" spans="1:14" ht="15" thickBot="1">
      <c r="B91" s="39"/>
      <c r="C91" s="40"/>
      <c r="D91" s="40"/>
      <c r="E91" s="40"/>
      <c r="F91" s="40"/>
      <c r="G91" s="40"/>
      <c r="H91" s="40"/>
      <c r="I91" s="40"/>
      <c r="J91" s="40"/>
      <c r="K91" s="40"/>
      <c r="L91" s="40"/>
      <c r="M91" s="40"/>
      <c r="N91" s="41"/>
    </row>
    <row r="92" spans="1:14" ht="15" thickBot="1">
      <c r="A92" t="s">
        <v>2122</v>
      </c>
      <c r="B92" s="822" t="s">
        <v>1059</v>
      </c>
      <c r="C92" s="823"/>
      <c r="D92" s="823"/>
      <c r="E92" s="823"/>
      <c r="F92" s="823"/>
      <c r="G92" s="823"/>
      <c r="H92" s="823"/>
      <c r="I92" s="823"/>
      <c r="J92" s="823"/>
      <c r="K92" s="823"/>
      <c r="L92" s="823"/>
      <c r="M92" s="824"/>
      <c r="N92" s="196">
        <f>N82+N90</f>
        <v>260850.70923285664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 thickBot="1">
      <c r="B123" s="270" t="s">
        <v>2327</v>
      </c>
      <c r="C123" s="402"/>
      <c r="D123" s="402"/>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10</v>
      </c>
      <c r="N38" s="281">
        <f t="shared" si="0"/>
        <v>13328</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10</v>
      </c>
      <c r="N39" s="281">
        <f t="shared" si="0"/>
        <v>53820</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10</v>
      </c>
      <c r="N42" s="281">
        <f t="shared" si="0"/>
        <v>45798.749999999993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c r="B44" s="329"/>
      <c r="C44" s="330"/>
      <c r="D44" s="330"/>
      <c r="E44" s="330"/>
      <c r="F44" s="330"/>
      <c r="G44" s="330"/>
      <c r="H44" s="331"/>
      <c r="I44" s="276"/>
      <c r="J44" s="277"/>
      <c r="K44" s="278"/>
      <c r="L44" s="279"/>
      <c r="M44" s="280"/>
      <c r="N44" s="281"/>
    </row>
    <row r="45" spans="1:14">
      <c r="B45" s="871"/>
      <c r="C45" s="872"/>
      <c r="D45" s="872"/>
      <c r="E45" s="872"/>
      <c r="F45" s="872"/>
      <c r="G45" s="872"/>
      <c r="H45" s="873"/>
      <c r="I45" s="874"/>
      <c r="J45" s="875"/>
      <c r="K45" s="278"/>
      <c r="L45" s="876"/>
      <c r="M45" s="877"/>
      <c r="N45" s="281"/>
    </row>
    <row r="46" spans="1:14">
      <c r="B46" s="871"/>
      <c r="C46" s="872"/>
      <c r="D46" s="872"/>
      <c r="E46" s="878"/>
      <c r="F46" s="872"/>
      <c r="G46" s="872"/>
      <c r="H46" s="873"/>
      <c r="I46" s="42"/>
      <c r="J46" s="43"/>
      <c r="K46" s="283"/>
      <c r="L46" s="285"/>
      <c r="M46" s="286"/>
      <c r="N46" s="287"/>
    </row>
    <row r="47" spans="1:14">
      <c r="B47" s="879" t="s">
        <v>1036</v>
      </c>
      <c r="C47" s="880"/>
      <c r="D47" s="880"/>
      <c r="E47" s="44"/>
      <c r="F47" s="45"/>
      <c r="G47" s="45"/>
      <c r="H47" s="46"/>
      <c r="I47" s="42"/>
      <c r="J47" s="43"/>
      <c r="K47" s="288"/>
      <c r="L47" s="285"/>
      <c r="M47" s="410">
        <v>0.1</v>
      </c>
      <c r="N47" s="353">
        <f>N81*M47</f>
        <v>829.84208459912497</v>
      </c>
    </row>
    <row r="48" spans="1:14" ht="15" thickBot="1">
      <c r="B48" s="871"/>
      <c r="C48" s="872"/>
      <c r="D48" s="872"/>
      <c r="E48" s="872"/>
      <c r="F48" s="872"/>
      <c r="G48" s="872"/>
      <c r="H48" s="873"/>
      <c r="I48" s="881"/>
      <c r="J48" s="882"/>
      <c r="K48" s="47"/>
      <c r="L48" s="883"/>
      <c r="M48" s="884"/>
      <c r="N48" s="111"/>
    </row>
    <row r="49" spans="1:14" ht="15" thickBot="1">
      <c r="B49" s="822" t="s">
        <v>1037</v>
      </c>
      <c r="C49" s="823"/>
      <c r="D49" s="823"/>
      <c r="E49" s="823"/>
      <c r="F49" s="823"/>
      <c r="G49" s="823"/>
      <c r="H49" s="823"/>
      <c r="I49" s="823"/>
      <c r="J49" s="823"/>
      <c r="K49" s="823"/>
      <c r="L49" s="823"/>
      <c r="M49" s="824"/>
      <c r="N49" s="403">
        <f>SUM(N36:N48)</f>
        <v>164053.47087159078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4" t="s">
        <v>1029</v>
      </c>
      <c r="K53" s="91" t="s">
        <v>1030</v>
      </c>
      <c r="L53" s="903" t="s">
        <v>1039</v>
      </c>
      <c r="M53" s="902"/>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17850</v>
      </c>
      <c r="N54" s="281">
        <f>K54*M54</f>
        <v>24990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0</v>
      </c>
      <c r="N55" s="281">
        <f>K55*M55</f>
        <v>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4"/>
      <c r="C58" s="905"/>
      <c r="D58" s="905"/>
      <c r="E58" s="905"/>
      <c r="F58" s="905"/>
      <c r="G58" s="905"/>
      <c r="H58" s="905"/>
      <c r="I58" s="875"/>
      <c r="J58" s="48"/>
      <c r="K58" s="50"/>
      <c r="L58" s="906"/>
      <c r="M58" s="907"/>
      <c r="N58" s="51"/>
    </row>
    <row r="59" spans="1:14" ht="15" thickBot="1">
      <c r="B59" s="822" t="s">
        <v>1037</v>
      </c>
      <c r="C59" s="823"/>
      <c r="D59" s="823"/>
      <c r="E59" s="823"/>
      <c r="F59" s="823"/>
      <c r="G59" s="823"/>
      <c r="H59" s="823"/>
      <c r="I59" s="823"/>
      <c r="J59" s="823"/>
      <c r="K59" s="823"/>
      <c r="L59" s="823"/>
      <c r="M59" s="824"/>
      <c r="N59" s="403">
        <f>SUM(N54:N58)</f>
        <v>24990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9">
        <f>VLOOKUP(A64,TRANSPORTE!A5:D117,4,FALSE)</f>
        <v>1250</v>
      </c>
      <c r="M64" s="910"/>
      <c r="N64" s="296">
        <f>K64*L64</f>
        <v>1750</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9">
        <f>VLOOKUP(A65,TRANSPORTE!A6:D117,4,FALSE)</f>
        <v>1250</v>
      </c>
      <c r="M65" s="910"/>
      <c r="N65" s="296">
        <f>K65*L65</f>
        <v>1562.5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3312.5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8298.4208459912497</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N49+N59+N70+N81</f>
        <v>200654.39171758204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40130.878343516408</v>
      </c>
      <c r="M88" s="858"/>
      <c r="N88" s="57"/>
    </row>
    <row r="89" spans="1:14">
      <c r="B89" s="95" t="s">
        <v>1057</v>
      </c>
      <c r="C89" s="96"/>
      <c r="D89" s="96"/>
      <c r="E89" s="96"/>
      <c r="F89" s="96"/>
      <c r="G89" s="96"/>
      <c r="H89" s="96"/>
      <c r="I89" s="93"/>
      <c r="J89" s="94"/>
      <c r="K89" s="313">
        <v>0.05</v>
      </c>
      <c r="L89" s="857">
        <f>N83*K89</f>
        <v>10032.719585879102</v>
      </c>
      <c r="M89" s="858"/>
      <c r="N89" s="57"/>
    </row>
    <row r="90" spans="1:14" ht="15" thickBot="1">
      <c r="B90" s="97" t="s">
        <v>1058</v>
      </c>
      <c r="C90" s="98"/>
      <c r="D90" s="98"/>
      <c r="E90" s="98"/>
      <c r="F90" s="98"/>
      <c r="G90" s="98"/>
      <c r="H90" s="98"/>
      <c r="I90" s="99"/>
      <c r="J90" s="100"/>
      <c r="K90" s="314">
        <v>0.05</v>
      </c>
      <c r="L90" s="859">
        <f>N83*K90</f>
        <v>10032.719585879102</v>
      </c>
      <c r="M90" s="860"/>
      <c r="N90" s="57"/>
    </row>
    <row r="91" spans="1:14" ht="15" thickBot="1">
      <c r="B91" s="822" t="s">
        <v>1037</v>
      </c>
      <c r="C91" s="823"/>
      <c r="D91" s="823"/>
      <c r="E91" s="823"/>
      <c r="F91" s="823"/>
      <c r="G91" s="823"/>
      <c r="H91" s="823"/>
      <c r="I91" s="823"/>
      <c r="J91" s="823"/>
      <c r="K91" s="823"/>
      <c r="L91" s="823"/>
      <c r="M91" s="824"/>
      <c r="N91" s="58">
        <f>L88+L89+L90</f>
        <v>60196.317515274612</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260850.70923285664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 thickBot="1">
      <c r="B124" s="270" t="s">
        <v>2327</v>
      </c>
      <c r="C124" s="402"/>
      <c r="D124" s="402"/>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10</v>
      </c>
      <c r="N38" s="281">
        <f t="shared" si="0"/>
        <v>13328</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10</v>
      </c>
      <c r="N39" s="281">
        <f t="shared" si="0"/>
        <v>53820</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10</v>
      </c>
      <c r="N42" s="281">
        <f t="shared" si="0"/>
        <v>45798.749999999993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c r="B44" s="329"/>
      <c r="C44" s="330"/>
      <c r="D44" s="330"/>
      <c r="E44" s="330"/>
      <c r="F44" s="330"/>
      <c r="G44" s="330"/>
      <c r="H44" s="331"/>
      <c r="I44" s="276"/>
      <c r="J44" s="277"/>
      <c r="K44" s="278"/>
      <c r="L44" s="279"/>
      <c r="M44" s="280"/>
      <c r="N44" s="281"/>
    </row>
    <row r="45" spans="1:14">
      <c r="B45" s="871"/>
      <c r="C45" s="872"/>
      <c r="D45" s="872"/>
      <c r="E45" s="872"/>
      <c r="F45" s="872"/>
      <c r="G45" s="872"/>
      <c r="H45" s="873"/>
      <c r="I45" s="874"/>
      <c r="J45" s="875"/>
      <c r="K45" s="278"/>
      <c r="L45" s="876"/>
      <c r="M45" s="877"/>
      <c r="N45" s="281"/>
    </row>
    <row r="46" spans="1:14">
      <c r="B46" s="871"/>
      <c r="C46" s="872"/>
      <c r="D46" s="872"/>
      <c r="E46" s="878"/>
      <c r="F46" s="872"/>
      <c r="G46" s="872"/>
      <c r="H46" s="873"/>
      <c r="I46" s="42"/>
      <c r="J46" s="43"/>
      <c r="K46" s="283"/>
      <c r="L46" s="285"/>
      <c r="M46" s="286"/>
      <c r="N46" s="287"/>
    </row>
    <row r="47" spans="1:14">
      <c r="B47" s="879" t="s">
        <v>1036</v>
      </c>
      <c r="C47" s="880"/>
      <c r="D47" s="880"/>
      <c r="E47" s="44"/>
      <c r="F47" s="45"/>
      <c r="G47" s="45"/>
      <c r="H47" s="46"/>
      <c r="I47" s="42"/>
      <c r="J47" s="43"/>
      <c r="K47" s="288"/>
      <c r="L47" s="285"/>
      <c r="M47" s="410">
        <v>0.1</v>
      </c>
      <c r="N47" s="353">
        <f>N81*M47</f>
        <v>829.84208459912497</v>
      </c>
    </row>
    <row r="48" spans="1:14" ht="15" thickBot="1">
      <c r="B48" s="871"/>
      <c r="C48" s="872"/>
      <c r="D48" s="872"/>
      <c r="E48" s="872"/>
      <c r="F48" s="872"/>
      <c r="G48" s="872"/>
      <c r="H48" s="873"/>
      <c r="I48" s="881"/>
      <c r="J48" s="882"/>
      <c r="K48" s="47"/>
      <c r="L48" s="883"/>
      <c r="M48" s="884"/>
      <c r="N48" s="111"/>
    </row>
    <row r="49" spans="1:14" ht="15" thickBot="1">
      <c r="B49" s="822" t="s">
        <v>1037</v>
      </c>
      <c r="C49" s="823"/>
      <c r="D49" s="823"/>
      <c r="E49" s="823"/>
      <c r="F49" s="823"/>
      <c r="G49" s="823"/>
      <c r="H49" s="823"/>
      <c r="I49" s="823"/>
      <c r="J49" s="823"/>
      <c r="K49" s="823"/>
      <c r="L49" s="823"/>
      <c r="M49" s="824"/>
      <c r="N49" s="403">
        <f>SUM(N36:N48)</f>
        <v>164053.47087159078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4" t="s">
        <v>1029</v>
      </c>
      <c r="K53" s="91" t="s">
        <v>1030</v>
      </c>
      <c r="L53" s="903" t="s">
        <v>1039</v>
      </c>
      <c r="M53" s="902"/>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17850</v>
      </c>
      <c r="N54" s="281">
        <f>K54*M54</f>
        <v>24990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0</v>
      </c>
      <c r="N55" s="281">
        <f>K55*M55</f>
        <v>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4"/>
      <c r="C58" s="905"/>
      <c r="D58" s="905"/>
      <c r="E58" s="905"/>
      <c r="F58" s="905"/>
      <c r="G58" s="905"/>
      <c r="H58" s="905"/>
      <c r="I58" s="875"/>
      <c r="J58" s="48"/>
      <c r="K58" s="50"/>
      <c r="L58" s="906"/>
      <c r="M58" s="907"/>
      <c r="N58" s="51"/>
    </row>
    <row r="59" spans="1:14" ht="15" thickBot="1">
      <c r="B59" s="822" t="s">
        <v>1037</v>
      </c>
      <c r="C59" s="823"/>
      <c r="D59" s="823"/>
      <c r="E59" s="823"/>
      <c r="F59" s="823"/>
      <c r="G59" s="823"/>
      <c r="H59" s="823"/>
      <c r="I59" s="823"/>
      <c r="J59" s="823"/>
      <c r="K59" s="823"/>
      <c r="L59" s="823"/>
      <c r="M59" s="824"/>
      <c r="N59" s="403">
        <f>SUM(N54:N58)</f>
        <v>24990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9">
        <f>VLOOKUP(A64,TRANSPORTE!A5:D117,4,FALSE)</f>
        <v>1250</v>
      </c>
      <c r="M64" s="910"/>
      <c r="N64" s="296">
        <f>K64*L64</f>
        <v>1750</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9">
        <f>VLOOKUP(A65,TRANSPORTE!A6:D117,4,FALSE)</f>
        <v>1250</v>
      </c>
      <c r="M65" s="910"/>
      <c r="N65" s="296">
        <f>K65*L65</f>
        <v>1562.5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3312.5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8298.4208459912497</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N49+N59+N70+N81</f>
        <v>200654.39171758204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40130.878343516408</v>
      </c>
      <c r="M88" s="858"/>
      <c r="N88" s="57"/>
    </row>
    <row r="89" spans="1:14">
      <c r="B89" s="95" t="s">
        <v>1057</v>
      </c>
      <c r="C89" s="96"/>
      <c r="D89" s="96"/>
      <c r="E89" s="96"/>
      <c r="F89" s="96"/>
      <c r="G89" s="96"/>
      <c r="H89" s="96"/>
      <c r="I89" s="93"/>
      <c r="J89" s="94"/>
      <c r="K89" s="313">
        <v>0.05</v>
      </c>
      <c r="L89" s="857">
        <f>N83*K89</f>
        <v>10032.719585879102</v>
      </c>
      <c r="M89" s="858"/>
      <c r="N89" s="57"/>
    </row>
    <row r="90" spans="1:14" ht="15" thickBot="1">
      <c r="B90" s="97" t="s">
        <v>1058</v>
      </c>
      <c r="C90" s="98"/>
      <c r="D90" s="98"/>
      <c r="E90" s="98"/>
      <c r="F90" s="98"/>
      <c r="G90" s="98"/>
      <c r="H90" s="98"/>
      <c r="I90" s="99"/>
      <c r="J90" s="100"/>
      <c r="K90" s="314">
        <v>0.05</v>
      </c>
      <c r="L90" s="859">
        <f>N83*K90</f>
        <v>10032.719585879102</v>
      </c>
      <c r="M90" s="860"/>
      <c r="N90" s="57"/>
    </row>
    <row r="91" spans="1:14" ht="15" thickBot="1">
      <c r="B91" s="822" t="s">
        <v>1037</v>
      </c>
      <c r="C91" s="823"/>
      <c r="D91" s="823"/>
      <c r="E91" s="823"/>
      <c r="F91" s="823"/>
      <c r="G91" s="823"/>
      <c r="H91" s="823"/>
      <c r="I91" s="823"/>
      <c r="J91" s="823"/>
      <c r="K91" s="823"/>
      <c r="L91" s="823"/>
      <c r="M91" s="824"/>
      <c r="N91" s="58">
        <f>L88+L89+L90</f>
        <v>60196.317515274612</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260850.70923285664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 thickBot="1">
      <c r="B124" s="270" t="s">
        <v>2327</v>
      </c>
      <c r="C124" s="402"/>
      <c r="D124" s="402"/>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10</v>
      </c>
      <c r="N38" s="281">
        <f t="shared" si="0"/>
        <v>13328</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10</v>
      </c>
      <c r="N39" s="281">
        <f t="shared" si="0"/>
        <v>53820</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10</v>
      </c>
      <c r="N42" s="281">
        <f t="shared" si="0"/>
        <v>45798.749999999993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c r="B44" s="329"/>
      <c r="C44" s="330"/>
      <c r="D44" s="330"/>
      <c r="E44" s="330"/>
      <c r="F44" s="330"/>
      <c r="G44" s="330"/>
      <c r="H44" s="331"/>
      <c r="I44" s="276"/>
      <c r="J44" s="277"/>
      <c r="K44" s="278"/>
      <c r="L44" s="279"/>
      <c r="M44" s="280"/>
      <c r="N44" s="281"/>
    </row>
    <row r="45" spans="1:14">
      <c r="B45" s="871"/>
      <c r="C45" s="872"/>
      <c r="D45" s="872"/>
      <c r="E45" s="872"/>
      <c r="F45" s="872"/>
      <c r="G45" s="872"/>
      <c r="H45" s="873"/>
      <c r="I45" s="874"/>
      <c r="J45" s="875"/>
      <c r="K45" s="278"/>
      <c r="L45" s="876"/>
      <c r="M45" s="877"/>
      <c r="N45" s="281"/>
    </row>
    <row r="46" spans="1:14">
      <c r="B46" s="871"/>
      <c r="C46" s="872"/>
      <c r="D46" s="872"/>
      <c r="E46" s="878"/>
      <c r="F46" s="872"/>
      <c r="G46" s="872"/>
      <c r="H46" s="873"/>
      <c r="I46" s="42"/>
      <c r="J46" s="43"/>
      <c r="K46" s="283"/>
      <c r="L46" s="285"/>
      <c r="M46" s="286"/>
      <c r="N46" s="287"/>
    </row>
    <row r="47" spans="1:14">
      <c r="B47" s="879" t="s">
        <v>1036</v>
      </c>
      <c r="C47" s="880"/>
      <c r="D47" s="880"/>
      <c r="E47" s="44"/>
      <c r="F47" s="45"/>
      <c r="G47" s="45"/>
      <c r="H47" s="46"/>
      <c r="I47" s="42"/>
      <c r="J47" s="43"/>
      <c r="K47" s="288"/>
      <c r="L47" s="285"/>
      <c r="M47" s="410">
        <v>0.1</v>
      </c>
      <c r="N47" s="353">
        <f>N81*M47</f>
        <v>829.84208459912497</v>
      </c>
    </row>
    <row r="48" spans="1:14" ht="15" thickBot="1">
      <c r="B48" s="871"/>
      <c r="C48" s="872"/>
      <c r="D48" s="872"/>
      <c r="E48" s="872"/>
      <c r="F48" s="872"/>
      <c r="G48" s="872"/>
      <c r="H48" s="873"/>
      <c r="I48" s="881"/>
      <c r="J48" s="882"/>
      <c r="K48" s="47"/>
      <c r="L48" s="883"/>
      <c r="M48" s="884"/>
      <c r="N48" s="111"/>
    </row>
    <row r="49" spans="1:14" ht="15" thickBot="1">
      <c r="B49" s="822" t="s">
        <v>1037</v>
      </c>
      <c r="C49" s="823"/>
      <c r="D49" s="823"/>
      <c r="E49" s="823"/>
      <c r="F49" s="823"/>
      <c r="G49" s="823"/>
      <c r="H49" s="823"/>
      <c r="I49" s="823"/>
      <c r="J49" s="823"/>
      <c r="K49" s="823"/>
      <c r="L49" s="823"/>
      <c r="M49" s="824"/>
      <c r="N49" s="403">
        <f>SUM(N36:N48)</f>
        <v>164053.47087159078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4" t="s">
        <v>1029</v>
      </c>
      <c r="K53" s="91" t="s">
        <v>1030</v>
      </c>
      <c r="L53" s="903" t="s">
        <v>1039</v>
      </c>
      <c r="M53" s="902"/>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17850</v>
      </c>
      <c r="N54" s="281">
        <f>K54*M54</f>
        <v>24990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0</v>
      </c>
      <c r="N55" s="281">
        <f>K55*M55</f>
        <v>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4"/>
      <c r="C58" s="905"/>
      <c r="D58" s="905"/>
      <c r="E58" s="905"/>
      <c r="F58" s="905"/>
      <c r="G58" s="905"/>
      <c r="H58" s="905"/>
      <c r="I58" s="875"/>
      <c r="J58" s="48"/>
      <c r="K58" s="50"/>
      <c r="L58" s="906"/>
      <c r="M58" s="907"/>
      <c r="N58" s="51"/>
    </row>
    <row r="59" spans="1:14" ht="15" thickBot="1">
      <c r="B59" s="822" t="s">
        <v>1037</v>
      </c>
      <c r="C59" s="823"/>
      <c r="D59" s="823"/>
      <c r="E59" s="823"/>
      <c r="F59" s="823"/>
      <c r="G59" s="823"/>
      <c r="H59" s="823"/>
      <c r="I59" s="823"/>
      <c r="J59" s="823"/>
      <c r="K59" s="823"/>
      <c r="L59" s="823"/>
      <c r="M59" s="824"/>
      <c r="N59" s="403">
        <f>SUM(N54:N58)</f>
        <v>24990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9">
        <f>VLOOKUP(A64,TRANSPORTE!A5:D117,4,FALSE)</f>
        <v>1250</v>
      </c>
      <c r="M64" s="910"/>
      <c r="N64" s="296">
        <f>K64*L64</f>
        <v>1750</v>
      </c>
    </row>
    <row r="65" spans="1:15">
      <c r="A65" t="s">
        <v>1377</v>
      </c>
      <c r="B65" s="52" t="str">
        <f>VLOOKUP(A65,TRANSPORTE!A6:D117,3,FALSE)</f>
        <v>Transporte de mezcla</v>
      </c>
      <c r="C65" s="53"/>
      <c r="D65" s="53"/>
      <c r="E65" s="53"/>
      <c r="F65" s="53"/>
      <c r="G65" s="53"/>
      <c r="H65" s="320" t="s">
        <v>1552</v>
      </c>
      <c r="I65" s="288">
        <v>1.25</v>
      </c>
      <c r="J65" s="295">
        <v>1</v>
      </c>
      <c r="K65" s="288">
        <f>I65*J65</f>
        <v>1.25</v>
      </c>
      <c r="L65" s="909">
        <f>VLOOKUP(A65,TRANSPORTE!A6:D117,4,FALSE)</f>
        <v>1250</v>
      </c>
      <c r="M65" s="910"/>
      <c r="N65" s="296">
        <f>K65*L65</f>
        <v>1562.5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3312.5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8298.4208459912497</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N49+N59+N70+N81</f>
        <v>200654.39171758204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40130.878343516408</v>
      </c>
      <c r="M88" s="858"/>
      <c r="N88" s="57"/>
    </row>
    <row r="89" spans="1:14">
      <c r="B89" s="95" t="s">
        <v>1057</v>
      </c>
      <c r="C89" s="96"/>
      <c r="D89" s="96"/>
      <c r="E89" s="96"/>
      <c r="F89" s="96"/>
      <c r="G89" s="96"/>
      <c r="H89" s="96"/>
      <c r="I89" s="93"/>
      <c r="J89" s="94"/>
      <c r="K89" s="313">
        <v>0.05</v>
      </c>
      <c r="L89" s="857">
        <f>N83*K89</f>
        <v>10032.719585879102</v>
      </c>
      <c r="M89" s="858"/>
      <c r="N89" s="57"/>
    </row>
    <row r="90" spans="1:14" ht="15" thickBot="1">
      <c r="B90" s="97" t="s">
        <v>1058</v>
      </c>
      <c r="C90" s="98"/>
      <c r="D90" s="98"/>
      <c r="E90" s="98"/>
      <c r="F90" s="98"/>
      <c r="G90" s="98"/>
      <c r="H90" s="98"/>
      <c r="I90" s="99"/>
      <c r="J90" s="100"/>
      <c r="K90" s="314">
        <v>0.05</v>
      </c>
      <c r="L90" s="859">
        <f>N83*K90</f>
        <v>10032.719585879102</v>
      </c>
      <c r="M90" s="860"/>
      <c r="N90" s="57"/>
    </row>
    <row r="91" spans="1:14" ht="15" thickBot="1">
      <c r="B91" s="822" t="s">
        <v>1037</v>
      </c>
      <c r="C91" s="823"/>
      <c r="D91" s="823"/>
      <c r="E91" s="823"/>
      <c r="F91" s="823"/>
      <c r="G91" s="823"/>
      <c r="H91" s="823"/>
      <c r="I91" s="823"/>
      <c r="J91" s="823"/>
      <c r="K91" s="823"/>
      <c r="L91" s="823"/>
      <c r="M91" s="824"/>
      <c r="N91" s="58">
        <f>L88+L89+L90</f>
        <v>60196.317515274612</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260850.70923285664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 thickBot="1">
      <c r="B124" s="270" t="s">
        <v>2327</v>
      </c>
      <c r="C124" s="402"/>
      <c r="D124" s="402"/>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8</v>
      </c>
      <c r="N37" s="281">
        <f t="shared" ref="N37:N43" si="0">K37/M37</f>
        <v>18554.524300406247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8</v>
      </c>
      <c r="N38" s="281">
        <f t="shared" si="0"/>
        <v>16660</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8</v>
      </c>
      <c r="N39" s="281">
        <f t="shared" si="0"/>
        <v>67275</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8</v>
      </c>
      <c r="N42" s="281">
        <f t="shared" si="0"/>
        <v>57248.437499999993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8</v>
      </c>
      <c r="N43" s="281">
        <f t="shared" si="0"/>
        <v>8750</v>
      </c>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N80*M46</f>
        <v>922.04676066569448</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197843.2679077386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17850</v>
      </c>
      <c r="N53" s="281">
        <f>K53*M53</f>
        <v>24990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0</v>
      </c>
      <c r="N54" s="281">
        <f>K54*M54</f>
        <v>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4"/>
      <c r="C57" s="905"/>
      <c r="D57" s="905"/>
      <c r="E57" s="905"/>
      <c r="F57" s="905"/>
      <c r="G57" s="905"/>
      <c r="H57" s="905"/>
      <c r="I57" s="875"/>
      <c r="J57" s="48"/>
      <c r="K57" s="50"/>
      <c r="L57" s="906"/>
      <c r="M57" s="907"/>
      <c r="N57" s="51"/>
    </row>
    <row r="58" spans="1:14" ht="15" thickBot="1">
      <c r="B58" s="822" t="s">
        <v>1037</v>
      </c>
      <c r="C58" s="823"/>
      <c r="D58" s="823"/>
      <c r="E58" s="823"/>
      <c r="F58" s="823"/>
      <c r="G58" s="823"/>
      <c r="H58" s="823"/>
      <c r="I58" s="823"/>
      <c r="J58" s="823"/>
      <c r="K58" s="823"/>
      <c r="L58" s="823"/>
      <c r="M58" s="824"/>
      <c r="N58" s="403">
        <f>SUM(N53:N57)</f>
        <v>24990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9">
        <f>VLOOKUP(A63,TRANSPORTE!A5:D117,4,FALSE)</f>
        <v>1250</v>
      </c>
      <c r="M63" s="910"/>
      <c r="N63" s="296">
        <f>K63*L63</f>
        <v>1750</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9">
        <f>VLOOKUP(A64,TRANSPORTE!A6:D117,4,FALSE)</f>
        <v>1250</v>
      </c>
      <c r="M64" s="910"/>
      <c r="N64" s="296">
        <f>K64*L64</f>
        <v>1562.5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0"/>
      <c r="M68" s="901"/>
      <c r="N68" s="133"/>
    </row>
    <row r="69" spans="1:15" ht="15" thickBot="1">
      <c r="B69" s="911" t="s">
        <v>1037</v>
      </c>
      <c r="C69" s="865"/>
      <c r="D69" s="865"/>
      <c r="E69" s="865"/>
      <c r="F69" s="865"/>
      <c r="G69" s="865"/>
      <c r="H69" s="865"/>
      <c r="I69" s="865"/>
      <c r="J69" s="865"/>
      <c r="K69" s="865"/>
      <c r="L69" s="865"/>
      <c r="M69" s="866"/>
      <c r="N69" s="110">
        <f>N63+N64+N65+N66+N67</f>
        <v>3312.5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8"/>
      <c r="C79" s="899"/>
      <c r="D79" s="899"/>
      <c r="E79" s="899"/>
      <c r="F79" s="899"/>
      <c r="G79" s="899"/>
      <c r="H79" s="899"/>
      <c r="I79" s="132"/>
      <c r="J79" s="132"/>
      <c r="K79" s="132"/>
      <c r="L79" s="912"/>
      <c r="M79" s="912"/>
      <c r="N79" s="51"/>
    </row>
    <row r="80" spans="1:15" ht="15" thickBot="1">
      <c r="B80" s="911" t="s">
        <v>1037</v>
      </c>
      <c r="C80" s="865"/>
      <c r="D80" s="865"/>
      <c r="E80" s="865"/>
      <c r="F80" s="865"/>
      <c r="G80" s="865"/>
      <c r="H80" s="865"/>
      <c r="I80" s="865"/>
      <c r="J80" s="865"/>
      <c r="K80" s="865"/>
      <c r="L80" s="865"/>
      <c r="M80" s="866"/>
      <c r="N80" s="310">
        <f>SUM(N74:N79)</f>
        <v>9220.4676066569446</v>
      </c>
    </row>
    <row r="81" spans="1:14" ht="15" thickBot="1">
      <c r="B81" s="39"/>
      <c r="C81" s="40"/>
      <c r="D81" s="40"/>
      <c r="E81" s="40"/>
      <c r="F81" s="40"/>
      <c r="G81" s="40"/>
      <c r="H81" s="40"/>
      <c r="I81" s="40"/>
      <c r="J81" s="40"/>
      <c r="K81" s="40"/>
      <c r="L81" s="40"/>
      <c r="M81" s="40"/>
      <c r="N81" s="41"/>
    </row>
    <row r="82" spans="1:14" ht="15" thickBot="1">
      <c r="B82" s="822" t="s">
        <v>1051</v>
      </c>
      <c r="C82" s="823"/>
      <c r="D82" s="823"/>
      <c r="E82" s="823"/>
      <c r="F82" s="823"/>
      <c r="G82" s="823"/>
      <c r="H82" s="823"/>
      <c r="I82" s="823"/>
      <c r="J82" s="823"/>
      <c r="K82" s="823"/>
      <c r="L82" s="823"/>
      <c r="M82" s="824"/>
      <c r="N82" s="105">
        <f>N48+N58+N69+N80</f>
        <v>235366.23551439555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3"/>
      <c r="J86" s="343"/>
      <c r="K86" s="311" t="s">
        <v>1054</v>
      </c>
      <c r="L86" s="869" t="s">
        <v>1055</v>
      </c>
      <c r="M86" s="870"/>
      <c r="N86" s="312"/>
    </row>
    <row r="87" spans="1:14">
      <c r="B87" s="855" t="s">
        <v>1056</v>
      </c>
      <c r="C87" s="856"/>
      <c r="D87" s="856"/>
      <c r="E87" s="856"/>
      <c r="F87" s="856"/>
      <c r="G87" s="856"/>
      <c r="H87" s="856"/>
      <c r="I87" s="93"/>
      <c r="J87" s="94"/>
      <c r="K87" s="313">
        <v>0.2</v>
      </c>
      <c r="L87" s="857">
        <f>N82*K87</f>
        <v>47073.247102879111</v>
      </c>
      <c r="M87" s="858"/>
      <c r="N87" s="57"/>
    </row>
    <row r="88" spans="1:14">
      <c r="B88" s="95" t="s">
        <v>1057</v>
      </c>
      <c r="C88" s="96"/>
      <c r="D88" s="96"/>
      <c r="E88" s="96"/>
      <c r="F88" s="96"/>
      <c r="G88" s="96"/>
      <c r="H88" s="96"/>
      <c r="I88" s="93"/>
      <c r="J88" s="94"/>
      <c r="K88" s="313">
        <v>0.05</v>
      </c>
      <c r="L88" s="857">
        <f>N82*K88</f>
        <v>11768.311775719778</v>
      </c>
      <c r="M88" s="858"/>
      <c r="N88" s="57"/>
    </row>
    <row r="89" spans="1:14" ht="15" thickBot="1">
      <c r="B89" s="97" t="s">
        <v>1058</v>
      </c>
      <c r="C89" s="98"/>
      <c r="D89" s="98"/>
      <c r="E89" s="98"/>
      <c r="F89" s="98"/>
      <c r="G89" s="98"/>
      <c r="H89" s="98"/>
      <c r="I89" s="99"/>
      <c r="J89" s="100"/>
      <c r="K89" s="314">
        <v>0.05</v>
      </c>
      <c r="L89" s="859">
        <f>N82*K89</f>
        <v>11768.311775719778</v>
      </c>
      <c r="M89" s="860"/>
      <c r="N89" s="57"/>
    </row>
    <row r="90" spans="1:14" ht="15" thickBot="1">
      <c r="B90" s="822" t="s">
        <v>1037</v>
      </c>
      <c r="C90" s="823"/>
      <c r="D90" s="823"/>
      <c r="E90" s="823"/>
      <c r="F90" s="823"/>
      <c r="G90" s="823"/>
      <c r="H90" s="823"/>
      <c r="I90" s="823"/>
      <c r="J90" s="823"/>
      <c r="K90" s="823"/>
      <c r="L90" s="823"/>
      <c r="M90" s="824"/>
      <c r="N90" s="58">
        <f>L87+L88+L89</f>
        <v>70609.870654318671</v>
      </c>
    </row>
    <row r="91" spans="1:14" ht="15" thickBot="1">
      <c r="B91" s="39"/>
      <c r="C91" s="40"/>
      <c r="D91" s="40"/>
      <c r="E91" s="40"/>
      <c r="F91" s="40"/>
      <c r="G91" s="40"/>
      <c r="H91" s="40"/>
      <c r="I91" s="40"/>
      <c r="J91" s="40"/>
      <c r="K91" s="40"/>
      <c r="L91" s="40"/>
      <c r="M91" s="40"/>
      <c r="N91" s="41"/>
    </row>
    <row r="92" spans="1:14" ht="15" thickBot="1">
      <c r="A92" t="s">
        <v>2122</v>
      </c>
      <c r="B92" s="822" t="s">
        <v>1059</v>
      </c>
      <c r="C92" s="823"/>
      <c r="D92" s="823"/>
      <c r="E92" s="823"/>
      <c r="F92" s="823"/>
      <c r="G92" s="823"/>
      <c r="H92" s="823"/>
      <c r="I92" s="823"/>
      <c r="J92" s="823"/>
      <c r="K92" s="823"/>
      <c r="L92" s="823"/>
      <c r="M92" s="824"/>
      <c r="N92" s="196">
        <f>N82+N90</f>
        <v>305976.10616871424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 thickBot="1">
      <c r="B123" s="270" t="s">
        <v>2327</v>
      </c>
      <c r="C123" s="402"/>
      <c r="D123" s="402"/>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8</v>
      </c>
      <c r="N37" s="281">
        <f t="shared" ref="N37:N43" si="0">K37/M37</f>
        <v>18554.524300406247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8</v>
      </c>
      <c r="N38" s="281">
        <f t="shared" si="0"/>
        <v>16660</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8</v>
      </c>
      <c r="N39" s="281">
        <f t="shared" si="0"/>
        <v>67275</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8</v>
      </c>
      <c r="N42" s="281">
        <f t="shared" si="0"/>
        <v>57248.437499999993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8</v>
      </c>
      <c r="N43" s="281">
        <f t="shared" si="0"/>
        <v>8750</v>
      </c>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N80*M46</f>
        <v>922.04676066569448</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197843.2679077386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17850</v>
      </c>
      <c r="N53" s="281">
        <f>K53*M53</f>
        <v>24990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0</v>
      </c>
      <c r="N54" s="281">
        <f>K54*M54</f>
        <v>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4"/>
      <c r="C57" s="905"/>
      <c r="D57" s="905"/>
      <c r="E57" s="905"/>
      <c r="F57" s="905"/>
      <c r="G57" s="905"/>
      <c r="H57" s="905"/>
      <c r="I57" s="875"/>
      <c r="J57" s="48"/>
      <c r="K57" s="50"/>
      <c r="L57" s="906"/>
      <c r="M57" s="907"/>
      <c r="N57" s="51"/>
    </row>
    <row r="58" spans="1:14" ht="15" thickBot="1">
      <c r="B58" s="822" t="s">
        <v>1037</v>
      </c>
      <c r="C58" s="823"/>
      <c r="D58" s="823"/>
      <c r="E58" s="823"/>
      <c r="F58" s="823"/>
      <c r="G58" s="823"/>
      <c r="H58" s="823"/>
      <c r="I58" s="823"/>
      <c r="J58" s="823"/>
      <c r="K58" s="823"/>
      <c r="L58" s="823"/>
      <c r="M58" s="824"/>
      <c r="N58" s="403">
        <f>SUM(N53:N57)</f>
        <v>24990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9">
        <f>VLOOKUP(A63,TRANSPORTE!A5:D117,4,FALSE)</f>
        <v>1250</v>
      </c>
      <c r="M63" s="910"/>
      <c r="N63" s="296">
        <f>K63*L63</f>
        <v>1750</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9">
        <f>VLOOKUP(A64,TRANSPORTE!A6:D117,4,FALSE)</f>
        <v>1250</v>
      </c>
      <c r="M64" s="910"/>
      <c r="N64" s="296">
        <f>K64*L64</f>
        <v>1562.5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900"/>
      <c r="M68" s="901"/>
      <c r="N68" s="133"/>
    </row>
    <row r="69" spans="1:15" ht="15" thickBot="1">
      <c r="B69" s="911" t="s">
        <v>1037</v>
      </c>
      <c r="C69" s="865"/>
      <c r="D69" s="865"/>
      <c r="E69" s="865"/>
      <c r="F69" s="865"/>
      <c r="G69" s="865"/>
      <c r="H69" s="865"/>
      <c r="I69" s="865"/>
      <c r="J69" s="865"/>
      <c r="K69" s="865"/>
      <c r="L69" s="865"/>
      <c r="M69" s="866"/>
      <c r="N69" s="110">
        <f>N63+N64+N65+N66+N67</f>
        <v>3312.5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8"/>
      <c r="C79" s="899"/>
      <c r="D79" s="899"/>
      <c r="E79" s="899"/>
      <c r="F79" s="899"/>
      <c r="G79" s="899"/>
      <c r="H79" s="899"/>
      <c r="I79" s="132"/>
      <c r="J79" s="132"/>
      <c r="K79" s="132"/>
      <c r="L79" s="912"/>
      <c r="M79" s="912"/>
      <c r="N79" s="133"/>
    </row>
    <row r="80" spans="1:15" ht="15" thickBot="1">
      <c r="B80" s="911" t="s">
        <v>1037</v>
      </c>
      <c r="C80" s="865"/>
      <c r="D80" s="865"/>
      <c r="E80" s="865"/>
      <c r="F80" s="865"/>
      <c r="G80" s="865"/>
      <c r="H80" s="865"/>
      <c r="I80" s="865"/>
      <c r="J80" s="865"/>
      <c r="K80" s="865"/>
      <c r="L80" s="865"/>
      <c r="M80" s="866"/>
      <c r="N80" s="469">
        <f>SUM(N74:N79)</f>
        <v>9220.4676066569446</v>
      </c>
    </row>
    <row r="81" spans="1:14" ht="15" thickBot="1">
      <c r="B81" s="39"/>
      <c r="C81" s="40"/>
      <c r="D81" s="40"/>
      <c r="E81" s="40"/>
      <c r="F81" s="40"/>
      <c r="G81" s="40"/>
      <c r="H81" s="40"/>
      <c r="I81" s="40"/>
      <c r="J81" s="40"/>
      <c r="K81" s="40"/>
      <c r="L81" s="40"/>
      <c r="M81" s="40"/>
      <c r="N81" s="41"/>
    </row>
    <row r="82" spans="1:14" ht="15" thickBot="1">
      <c r="B82" s="822" t="s">
        <v>1051</v>
      </c>
      <c r="C82" s="823"/>
      <c r="D82" s="823"/>
      <c r="E82" s="823"/>
      <c r="F82" s="823"/>
      <c r="G82" s="823"/>
      <c r="H82" s="823"/>
      <c r="I82" s="823"/>
      <c r="J82" s="823"/>
      <c r="K82" s="823"/>
      <c r="L82" s="823"/>
      <c r="M82" s="824"/>
      <c r="N82" s="105">
        <f>N48+N58+N69+N80</f>
        <v>235366.23551439555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3"/>
      <c r="J86" s="343"/>
      <c r="K86" s="311" t="s">
        <v>1054</v>
      </c>
      <c r="L86" s="869" t="s">
        <v>1055</v>
      </c>
      <c r="M86" s="870"/>
      <c r="N86" s="312"/>
    </row>
    <row r="87" spans="1:14">
      <c r="B87" s="855" t="s">
        <v>1056</v>
      </c>
      <c r="C87" s="856"/>
      <c r="D87" s="856"/>
      <c r="E87" s="856"/>
      <c r="F87" s="856"/>
      <c r="G87" s="856"/>
      <c r="H87" s="856"/>
      <c r="I87" s="93"/>
      <c r="J87" s="94"/>
      <c r="K87" s="313">
        <v>0.2</v>
      </c>
      <c r="L87" s="857">
        <f>N82*K87</f>
        <v>47073.247102879111</v>
      </c>
      <c r="M87" s="858"/>
      <c r="N87" s="57"/>
    </row>
    <row r="88" spans="1:14">
      <c r="B88" s="95" t="s">
        <v>1057</v>
      </c>
      <c r="C88" s="96"/>
      <c r="D88" s="96"/>
      <c r="E88" s="96"/>
      <c r="F88" s="96"/>
      <c r="G88" s="96"/>
      <c r="H88" s="96"/>
      <c r="I88" s="93"/>
      <c r="J88" s="94"/>
      <c r="K88" s="313">
        <v>0.05</v>
      </c>
      <c r="L88" s="857">
        <f>N82*K88</f>
        <v>11768.311775719778</v>
      </c>
      <c r="M88" s="858"/>
      <c r="N88" s="57"/>
    </row>
    <row r="89" spans="1:14" ht="15" thickBot="1">
      <c r="B89" s="97" t="s">
        <v>1058</v>
      </c>
      <c r="C89" s="98"/>
      <c r="D89" s="98"/>
      <c r="E89" s="98"/>
      <c r="F89" s="98"/>
      <c r="G89" s="98"/>
      <c r="H89" s="98"/>
      <c r="I89" s="99"/>
      <c r="J89" s="100"/>
      <c r="K89" s="314">
        <v>0.05</v>
      </c>
      <c r="L89" s="859">
        <f>N82*K89</f>
        <v>11768.311775719778</v>
      </c>
      <c r="M89" s="860"/>
      <c r="N89" s="57"/>
    </row>
    <row r="90" spans="1:14" ht="15" thickBot="1">
      <c r="B90" s="822" t="s">
        <v>1037</v>
      </c>
      <c r="C90" s="823"/>
      <c r="D90" s="823"/>
      <c r="E90" s="823"/>
      <c r="F90" s="823"/>
      <c r="G90" s="823"/>
      <c r="H90" s="823"/>
      <c r="I90" s="823"/>
      <c r="J90" s="823"/>
      <c r="K90" s="823"/>
      <c r="L90" s="823"/>
      <c r="M90" s="824"/>
      <c r="N90" s="58">
        <f>L87+L88+L89</f>
        <v>70609.870654318671</v>
      </c>
    </row>
    <row r="91" spans="1:14" ht="15" thickBot="1">
      <c r="B91" s="39"/>
      <c r="C91" s="40"/>
      <c r="D91" s="40"/>
      <c r="E91" s="40"/>
      <c r="F91" s="40"/>
      <c r="G91" s="40"/>
      <c r="H91" s="40"/>
      <c r="I91" s="40"/>
      <c r="J91" s="40"/>
      <c r="K91" s="40"/>
      <c r="L91" s="40"/>
      <c r="M91" s="40"/>
      <c r="N91" s="41"/>
    </row>
    <row r="92" spans="1:14" ht="15" thickBot="1">
      <c r="A92" t="s">
        <v>2122</v>
      </c>
      <c r="B92" s="822" t="s">
        <v>1059</v>
      </c>
      <c r="C92" s="823"/>
      <c r="D92" s="823"/>
      <c r="E92" s="823"/>
      <c r="F92" s="823"/>
      <c r="G92" s="823"/>
      <c r="H92" s="823"/>
      <c r="I92" s="823"/>
      <c r="J92" s="823"/>
      <c r="K92" s="823"/>
      <c r="L92" s="823"/>
      <c r="M92" s="824"/>
      <c r="N92" s="196">
        <f>N82+N90</f>
        <v>305976.10616871424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 thickBot="1">
      <c r="B123" s="270" t="s">
        <v>2327</v>
      </c>
      <c r="C123" s="402"/>
      <c r="D123" s="402"/>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8</v>
      </c>
      <c r="N37" s="281">
        <f t="shared" ref="N37:N43" si="0">K37/M37</f>
        <v>18554.524300406247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8</v>
      </c>
      <c r="N38" s="281">
        <f t="shared" si="0"/>
        <v>16660</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8</v>
      </c>
      <c r="N39" s="281">
        <f t="shared" si="0"/>
        <v>67275</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8</v>
      </c>
      <c r="N42" s="281">
        <f t="shared" si="0"/>
        <v>57248.437499999993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8</v>
      </c>
      <c r="N43" s="281">
        <f t="shared" si="0"/>
        <v>8750</v>
      </c>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N80*M46</f>
        <v>922.04676066569448</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197843.2679077386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17850</v>
      </c>
      <c r="N53" s="281">
        <f>K53*M53</f>
        <v>24990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0</v>
      </c>
      <c r="N54" s="281">
        <f>K54*M54</f>
        <v>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4"/>
      <c r="C57" s="905"/>
      <c r="D57" s="905"/>
      <c r="E57" s="905"/>
      <c r="F57" s="905"/>
      <c r="G57" s="905"/>
      <c r="H57" s="905"/>
      <c r="I57" s="875"/>
      <c r="J57" s="48"/>
      <c r="K57" s="50"/>
      <c r="L57" s="906"/>
      <c r="M57" s="907"/>
      <c r="N57" s="51"/>
    </row>
    <row r="58" spans="1:14" ht="15" thickBot="1">
      <c r="B58" s="822" t="s">
        <v>1037</v>
      </c>
      <c r="C58" s="823"/>
      <c r="D58" s="823"/>
      <c r="E58" s="823"/>
      <c r="F58" s="823"/>
      <c r="G58" s="823"/>
      <c r="H58" s="823"/>
      <c r="I58" s="823"/>
      <c r="J58" s="823"/>
      <c r="K58" s="823"/>
      <c r="L58" s="823"/>
      <c r="M58" s="824"/>
      <c r="N58" s="403">
        <f>SUM(N53:N57)</f>
        <v>24990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9">
        <f>VLOOKUP(A63,TRANSPORTE!A5:D117,4,FALSE)</f>
        <v>1250</v>
      </c>
      <c r="M63" s="910"/>
      <c r="N63" s="296">
        <f>K63*L63</f>
        <v>1750</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9">
        <f>VLOOKUP(A64,TRANSPORTE!A6:D117,4,FALSE)</f>
        <v>1250</v>
      </c>
      <c r="M64" s="910"/>
      <c r="N64" s="296">
        <f>K64*L64</f>
        <v>1562.5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0"/>
      <c r="M68" s="901"/>
      <c r="N68" s="133"/>
    </row>
    <row r="69" spans="1:15" ht="15" thickBot="1">
      <c r="B69" s="911" t="s">
        <v>1037</v>
      </c>
      <c r="C69" s="865"/>
      <c r="D69" s="865"/>
      <c r="E69" s="865"/>
      <c r="F69" s="865"/>
      <c r="G69" s="865"/>
      <c r="H69" s="865"/>
      <c r="I69" s="865"/>
      <c r="J69" s="865"/>
      <c r="K69" s="865"/>
      <c r="L69" s="865"/>
      <c r="M69" s="866"/>
      <c r="N69" s="110">
        <f>N63+N64+N65+N66+N67</f>
        <v>3312.5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8"/>
      <c r="C79" s="899"/>
      <c r="D79" s="899"/>
      <c r="E79" s="899"/>
      <c r="F79" s="899"/>
      <c r="G79" s="899"/>
      <c r="H79" s="899"/>
      <c r="I79" s="132"/>
      <c r="J79" s="132"/>
      <c r="K79" s="132"/>
      <c r="L79" s="912"/>
      <c r="M79" s="912"/>
      <c r="N79" s="51"/>
    </row>
    <row r="80" spans="1:15" ht="15" thickBot="1">
      <c r="B80" s="911" t="s">
        <v>1037</v>
      </c>
      <c r="C80" s="865"/>
      <c r="D80" s="865"/>
      <c r="E80" s="865"/>
      <c r="F80" s="865"/>
      <c r="G80" s="865"/>
      <c r="H80" s="865"/>
      <c r="I80" s="865"/>
      <c r="J80" s="865"/>
      <c r="K80" s="865"/>
      <c r="L80" s="865"/>
      <c r="M80" s="866"/>
      <c r="N80" s="310">
        <f>SUM(N74:N79)</f>
        <v>9220.4676066569446</v>
      </c>
    </row>
    <row r="81" spans="1:14" ht="15" thickBot="1">
      <c r="B81" s="39"/>
      <c r="C81" s="40"/>
      <c r="D81" s="40"/>
      <c r="E81" s="40"/>
      <c r="F81" s="40"/>
      <c r="G81" s="40"/>
      <c r="H81" s="40"/>
      <c r="I81" s="40"/>
      <c r="J81" s="40"/>
      <c r="K81" s="40"/>
      <c r="L81" s="40"/>
      <c r="M81" s="40"/>
      <c r="N81" s="41"/>
    </row>
    <row r="82" spans="1:14" ht="15" thickBot="1">
      <c r="B82" s="822" t="s">
        <v>1051</v>
      </c>
      <c r="C82" s="823"/>
      <c r="D82" s="823"/>
      <c r="E82" s="823"/>
      <c r="F82" s="823"/>
      <c r="G82" s="823"/>
      <c r="H82" s="823"/>
      <c r="I82" s="823"/>
      <c r="J82" s="823"/>
      <c r="K82" s="823"/>
      <c r="L82" s="823"/>
      <c r="M82" s="824"/>
      <c r="N82" s="105">
        <f>N48+N58+N69+N80</f>
        <v>235366.23551439555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3"/>
      <c r="J86" s="343"/>
      <c r="K86" s="311" t="s">
        <v>1054</v>
      </c>
      <c r="L86" s="869" t="s">
        <v>1055</v>
      </c>
      <c r="M86" s="870"/>
      <c r="N86" s="312"/>
    </row>
    <row r="87" spans="1:14">
      <c r="B87" s="855" t="s">
        <v>1056</v>
      </c>
      <c r="C87" s="856"/>
      <c r="D87" s="856"/>
      <c r="E87" s="856"/>
      <c r="F87" s="856"/>
      <c r="G87" s="856"/>
      <c r="H87" s="856"/>
      <c r="I87" s="93"/>
      <c r="J87" s="94"/>
      <c r="K87" s="313">
        <v>0.2</v>
      </c>
      <c r="L87" s="857">
        <f>N82*K87</f>
        <v>47073.247102879111</v>
      </c>
      <c r="M87" s="858"/>
      <c r="N87" s="57"/>
    </row>
    <row r="88" spans="1:14">
      <c r="B88" s="95" t="s">
        <v>1057</v>
      </c>
      <c r="C88" s="96"/>
      <c r="D88" s="96"/>
      <c r="E88" s="96"/>
      <c r="F88" s="96"/>
      <c r="G88" s="96"/>
      <c r="H88" s="96"/>
      <c r="I88" s="93"/>
      <c r="J88" s="94"/>
      <c r="K88" s="313">
        <v>0.05</v>
      </c>
      <c r="L88" s="857">
        <f>N82*K88</f>
        <v>11768.311775719778</v>
      </c>
      <c r="M88" s="858"/>
      <c r="N88" s="57"/>
    </row>
    <row r="89" spans="1:14" ht="15" thickBot="1">
      <c r="B89" s="97" t="s">
        <v>1058</v>
      </c>
      <c r="C89" s="98"/>
      <c r="D89" s="98"/>
      <c r="E89" s="98"/>
      <c r="F89" s="98"/>
      <c r="G89" s="98"/>
      <c r="H89" s="98"/>
      <c r="I89" s="99"/>
      <c r="J89" s="100"/>
      <c r="K89" s="314">
        <v>0.05</v>
      </c>
      <c r="L89" s="859">
        <f>N82*K89</f>
        <v>11768.311775719778</v>
      </c>
      <c r="M89" s="860"/>
      <c r="N89" s="57"/>
    </row>
    <row r="90" spans="1:14" ht="15" thickBot="1">
      <c r="B90" s="822" t="s">
        <v>1037</v>
      </c>
      <c r="C90" s="823"/>
      <c r="D90" s="823"/>
      <c r="E90" s="823"/>
      <c r="F90" s="823"/>
      <c r="G90" s="823"/>
      <c r="H90" s="823"/>
      <c r="I90" s="823"/>
      <c r="J90" s="823"/>
      <c r="K90" s="823"/>
      <c r="L90" s="823"/>
      <c r="M90" s="824"/>
      <c r="N90" s="58">
        <f>L87+L88+L89</f>
        <v>70609.870654318671</v>
      </c>
    </row>
    <row r="91" spans="1:14" ht="15" thickBot="1">
      <c r="B91" s="39"/>
      <c r="C91" s="40"/>
      <c r="D91" s="40"/>
      <c r="E91" s="40"/>
      <c r="F91" s="40"/>
      <c r="G91" s="40"/>
      <c r="H91" s="40"/>
      <c r="I91" s="40"/>
      <c r="J91" s="40"/>
      <c r="K91" s="40"/>
      <c r="L91" s="40"/>
      <c r="M91" s="40"/>
      <c r="N91" s="41"/>
    </row>
    <row r="92" spans="1:14" ht="15" thickBot="1">
      <c r="A92" t="s">
        <v>2122</v>
      </c>
      <c r="B92" s="822" t="s">
        <v>1059</v>
      </c>
      <c r="C92" s="823"/>
      <c r="D92" s="823"/>
      <c r="E92" s="823"/>
      <c r="F92" s="823"/>
      <c r="G92" s="823"/>
      <c r="H92" s="823"/>
      <c r="I92" s="823"/>
      <c r="J92" s="823"/>
      <c r="K92" s="823"/>
      <c r="L92" s="823"/>
      <c r="M92" s="824"/>
      <c r="N92" s="196">
        <f>N82+N90</f>
        <v>305976.10616871424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 thickBot="1">
      <c r="B123" s="270" t="s">
        <v>2327</v>
      </c>
      <c r="C123" s="402"/>
      <c r="D123" s="402"/>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10</v>
      </c>
      <c r="N38" s="281">
        <f t="shared" si="0"/>
        <v>13328</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10</v>
      </c>
      <c r="N39" s="281">
        <f t="shared" si="0"/>
        <v>53820</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10</v>
      </c>
      <c r="N42" s="281">
        <f t="shared" si="0"/>
        <v>45798.749999999993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N80*M46</f>
        <v>829.84208459912497</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164053.47087159078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17850</v>
      </c>
      <c r="N53" s="281">
        <f>K53*M53</f>
        <v>24990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0</v>
      </c>
      <c r="N54" s="281">
        <f>K54*M54</f>
        <v>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4"/>
      <c r="C57" s="905"/>
      <c r="D57" s="905"/>
      <c r="E57" s="905"/>
      <c r="F57" s="905"/>
      <c r="G57" s="905"/>
      <c r="H57" s="905"/>
      <c r="I57" s="875"/>
      <c r="J57" s="48"/>
      <c r="K57" s="50"/>
      <c r="L57" s="906"/>
      <c r="M57" s="907"/>
      <c r="N57" s="51"/>
    </row>
    <row r="58" spans="1:14" ht="15" thickBot="1">
      <c r="B58" s="822" t="s">
        <v>1037</v>
      </c>
      <c r="C58" s="823"/>
      <c r="D58" s="823"/>
      <c r="E58" s="823"/>
      <c r="F58" s="823"/>
      <c r="G58" s="823"/>
      <c r="H58" s="823"/>
      <c r="I58" s="823"/>
      <c r="J58" s="823"/>
      <c r="K58" s="823"/>
      <c r="L58" s="823"/>
      <c r="M58" s="824"/>
      <c r="N58" s="403">
        <f>SUM(N53:N57)</f>
        <v>24990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9">
        <f>VLOOKUP(A63,TRANSPORTE!A5:D117,4,FALSE)</f>
        <v>1250</v>
      </c>
      <c r="M63" s="910"/>
      <c r="N63" s="296">
        <f>K63*L63</f>
        <v>1750</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09">
        <f>VLOOKUP(A64,TRANSPORTE!A6:D117,4,FALSE)</f>
        <v>1250</v>
      </c>
      <c r="M64" s="910"/>
      <c r="N64" s="296">
        <f>K64*L64</f>
        <v>1562.5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0"/>
      <c r="M68" s="901"/>
      <c r="N68" s="133"/>
    </row>
    <row r="69" spans="1:15" ht="15" thickBot="1">
      <c r="B69" s="911" t="s">
        <v>1037</v>
      </c>
      <c r="C69" s="865"/>
      <c r="D69" s="865"/>
      <c r="E69" s="865"/>
      <c r="F69" s="865"/>
      <c r="G69" s="865"/>
      <c r="H69" s="865"/>
      <c r="I69" s="865"/>
      <c r="J69" s="865"/>
      <c r="K69" s="865"/>
      <c r="L69" s="865"/>
      <c r="M69" s="866"/>
      <c r="N69" s="110">
        <f>N63+N64+N65+N66+N67</f>
        <v>3312.5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8"/>
      <c r="C79" s="899"/>
      <c r="D79" s="899"/>
      <c r="E79" s="899"/>
      <c r="F79" s="899"/>
      <c r="G79" s="899"/>
      <c r="H79" s="899"/>
      <c r="I79" s="132"/>
      <c r="J79" s="132"/>
      <c r="K79" s="132"/>
      <c r="L79" s="912"/>
      <c r="M79" s="912"/>
      <c r="N79" s="51"/>
    </row>
    <row r="80" spans="1:15" ht="15" thickBot="1">
      <c r="B80" s="911" t="s">
        <v>1037</v>
      </c>
      <c r="C80" s="865"/>
      <c r="D80" s="865"/>
      <c r="E80" s="865"/>
      <c r="F80" s="865"/>
      <c r="G80" s="865"/>
      <c r="H80" s="865"/>
      <c r="I80" s="865"/>
      <c r="J80" s="865"/>
      <c r="K80" s="865"/>
      <c r="L80" s="865"/>
      <c r="M80" s="866"/>
      <c r="N80" s="310">
        <f>SUM(N74:N79)</f>
        <v>8298.4208459912497</v>
      </c>
    </row>
    <row r="81" spans="1:14" ht="15" thickBot="1">
      <c r="B81" s="39"/>
      <c r="C81" s="40"/>
      <c r="D81" s="40"/>
      <c r="E81" s="40"/>
      <c r="F81" s="40"/>
      <c r="G81" s="40"/>
      <c r="H81" s="40"/>
      <c r="I81" s="40"/>
      <c r="J81" s="40"/>
      <c r="K81" s="40"/>
      <c r="L81" s="40"/>
      <c r="M81" s="40"/>
      <c r="N81" s="41"/>
    </row>
    <row r="82" spans="1:14" ht="15" thickBot="1">
      <c r="B82" s="822" t="s">
        <v>1051</v>
      </c>
      <c r="C82" s="823"/>
      <c r="D82" s="823"/>
      <c r="E82" s="823"/>
      <c r="F82" s="823"/>
      <c r="G82" s="823"/>
      <c r="H82" s="823"/>
      <c r="I82" s="823"/>
      <c r="J82" s="823"/>
      <c r="K82" s="823"/>
      <c r="L82" s="823"/>
      <c r="M82" s="824"/>
      <c r="N82" s="105">
        <f>N48+N58+N69+N80</f>
        <v>200654.39171758204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3"/>
      <c r="J86" s="343"/>
      <c r="K86" s="311" t="s">
        <v>1054</v>
      </c>
      <c r="L86" s="869" t="s">
        <v>1055</v>
      </c>
      <c r="M86" s="870"/>
      <c r="N86" s="312"/>
    </row>
    <row r="87" spans="1:14">
      <c r="B87" s="855" t="s">
        <v>1056</v>
      </c>
      <c r="C87" s="856"/>
      <c r="D87" s="856"/>
      <c r="E87" s="856"/>
      <c r="F87" s="856"/>
      <c r="G87" s="856"/>
      <c r="H87" s="856"/>
      <c r="I87" s="93"/>
      <c r="J87" s="94"/>
      <c r="K87" s="313">
        <v>0.2</v>
      </c>
      <c r="L87" s="857">
        <f>N82*K87</f>
        <v>40130.878343516408</v>
      </c>
      <c r="M87" s="858"/>
      <c r="N87" s="57"/>
    </row>
    <row r="88" spans="1:14">
      <c r="B88" s="95" t="s">
        <v>1057</v>
      </c>
      <c r="C88" s="96"/>
      <c r="D88" s="96"/>
      <c r="E88" s="96"/>
      <c r="F88" s="96"/>
      <c r="G88" s="96"/>
      <c r="H88" s="96"/>
      <c r="I88" s="93"/>
      <c r="J88" s="94"/>
      <c r="K88" s="313">
        <v>0.05</v>
      </c>
      <c r="L88" s="857">
        <f>N82*K88</f>
        <v>10032.719585879102</v>
      </c>
      <c r="M88" s="858"/>
      <c r="N88" s="57"/>
    </row>
    <row r="89" spans="1:14" ht="15" thickBot="1">
      <c r="B89" s="97" t="s">
        <v>1058</v>
      </c>
      <c r="C89" s="98"/>
      <c r="D89" s="98"/>
      <c r="E89" s="98"/>
      <c r="F89" s="98"/>
      <c r="G89" s="98"/>
      <c r="H89" s="98"/>
      <c r="I89" s="99"/>
      <c r="J89" s="100"/>
      <c r="K89" s="314">
        <v>0.05</v>
      </c>
      <c r="L89" s="859">
        <f>N82*K89</f>
        <v>10032.719585879102</v>
      </c>
      <c r="M89" s="860"/>
      <c r="N89" s="57"/>
    </row>
    <row r="90" spans="1:14" ht="15" thickBot="1">
      <c r="B90" s="822" t="s">
        <v>1037</v>
      </c>
      <c r="C90" s="823"/>
      <c r="D90" s="823"/>
      <c r="E90" s="823"/>
      <c r="F90" s="823"/>
      <c r="G90" s="823"/>
      <c r="H90" s="823"/>
      <c r="I90" s="823"/>
      <c r="J90" s="823"/>
      <c r="K90" s="823"/>
      <c r="L90" s="823"/>
      <c r="M90" s="824"/>
      <c r="N90" s="58">
        <f>L87+L88+L89</f>
        <v>60196.317515274612</v>
      </c>
    </row>
    <row r="91" spans="1:14" ht="15" thickBot="1">
      <c r="B91" s="39"/>
      <c r="C91" s="40"/>
      <c r="D91" s="40"/>
      <c r="E91" s="40"/>
      <c r="F91" s="40"/>
      <c r="G91" s="40"/>
      <c r="H91" s="40"/>
      <c r="I91" s="40"/>
      <c r="J91" s="40"/>
      <c r="K91" s="40"/>
      <c r="L91" s="40"/>
      <c r="M91" s="40"/>
      <c r="N91" s="41"/>
    </row>
    <row r="92" spans="1:14" ht="15" thickBot="1">
      <c r="A92" t="s">
        <v>2122</v>
      </c>
      <c r="B92" s="822" t="s">
        <v>1059</v>
      </c>
      <c r="C92" s="823"/>
      <c r="D92" s="823"/>
      <c r="E92" s="823"/>
      <c r="F92" s="823"/>
      <c r="G92" s="823"/>
      <c r="H92" s="823"/>
      <c r="I92" s="823"/>
      <c r="J92" s="823"/>
      <c r="K92" s="823"/>
      <c r="L92" s="823"/>
      <c r="M92" s="824"/>
      <c r="N92" s="196">
        <f>N82+N90</f>
        <v>260850.70923285664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 thickBot="1">
      <c r="B123" s="270" t="s">
        <v>2327</v>
      </c>
      <c r="C123" s="402"/>
      <c r="D123" s="402"/>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10</v>
      </c>
      <c r="N38" s="281">
        <f t="shared" si="0"/>
        <v>13328</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10</v>
      </c>
      <c r="N39" s="281">
        <f t="shared" si="0"/>
        <v>53820</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10</v>
      </c>
      <c r="N42" s="281">
        <f t="shared" si="0"/>
        <v>45798.749999999993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c r="B44" s="329"/>
      <c r="C44" s="330"/>
      <c r="D44" s="330"/>
      <c r="E44" s="330"/>
      <c r="F44" s="330"/>
      <c r="G44" s="330"/>
      <c r="H44" s="331"/>
      <c r="I44" s="276"/>
      <c r="J44" s="277"/>
      <c r="K44" s="278"/>
      <c r="L44" s="279"/>
      <c r="M44" s="280"/>
      <c r="N44" s="281"/>
    </row>
    <row r="45" spans="1:14">
      <c r="B45" s="871"/>
      <c r="C45" s="872"/>
      <c r="D45" s="872"/>
      <c r="E45" s="872"/>
      <c r="F45" s="872"/>
      <c r="G45" s="872"/>
      <c r="H45" s="873"/>
      <c r="I45" s="874"/>
      <c r="J45" s="875"/>
      <c r="K45" s="278"/>
      <c r="L45" s="876"/>
      <c r="M45" s="877"/>
      <c r="N45" s="281"/>
    </row>
    <row r="46" spans="1:14">
      <c r="B46" s="871"/>
      <c r="C46" s="872"/>
      <c r="D46" s="872"/>
      <c r="E46" s="878"/>
      <c r="F46" s="872"/>
      <c r="G46" s="872"/>
      <c r="H46" s="873"/>
      <c r="I46" s="42"/>
      <c r="J46" s="43"/>
      <c r="K46" s="283"/>
      <c r="L46" s="285"/>
      <c r="M46" s="286"/>
      <c r="N46" s="287"/>
    </row>
    <row r="47" spans="1:14">
      <c r="B47" s="879" t="s">
        <v>1036</v>
      </c>
      <c r="C47" s="880"/>
      <c r="D47" s="880"/>
      <c r="E47" s="44"/>
      <c r="F47" s="45"/>
      <c r="G47" s="45"/>
      <c r="H47" s="46"/>
      <c r="I47" s="42"/>
      <c r="J47" s="43"/>
      <c r="K47" s="288"/>
      <c r="L47" s="285"/>
      <c r="M47" s="410">
        <v>0.1</v>
      </c>
      <c r="N47" s="353">
        <f>N81*M47</f>
        <v>829.84208459912497</v>
      </c>
    </row>
    <row r="48" spans="1:14" ht="15" thickBot="1">
      <c r="B48" s="871"/>
      <c r="C48" s="872"/>
      <c r="D48" s="872"/>
      <c r="E48" s="872"/>
      <c r="F48" s="872"/>
      <c r="G48" s="872"/>
      <c r="H48" s="873"/>
      <c r="I48" s="881"/>
      <c r="J48" s="882"/>
      <c r="K48" s="47"/>
      <c r="L48" s="883"/>
      <c r="M48" s="884"/>
      <c r="N48" s="111"/>
    </row>
    <row r="49" spans="1:14" ht="15" thickBot="1">
      <c r="B49" s="822" t="s">
        <v>1037</v>
      </c>
      <c r="C49" s="823"/>
      <c r="D49" s="823"/>
      <c r="E49" s="823"/>
      <c r="F49" s="823"/>
      <c r="G49" s="823"/>
      <c r="H49" s="823"/>
      <c r="I49" s="823"/>
      <c r="J49" s="823"/>
      <c r="K49" s="823"/>
      <c r="L49" s="823"/>
      <c r="M49" s="824"/>
      <c r="N49" s="403">
        <f>SUM(N36:N48)</f>
        <v>164053.47087159078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4" t="s">
        <v>1029</v>
      </c>
      <c r="K53" s="91" t="s">
        <v>1030</v>
      </c>
      <c r="L53" s="903" t="s">
        <v>1039</v>
      </c>
      <c r="M53" s="902"/>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17850</v>
      </c>
      <c r="N54" s="281">
        <f>K54*M54</f>
        <v>24990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0</v>
      </c>
      <c r="N55" s="281">
        <f>K55*M55</f>
        <v>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4"/>
      <c r="C58" s="905"/>
      <c r="D58" s="905"/>
      <c r="E58" s="905"/>
      <c r="F58" s="905"/>
      <c r="G58" s="905"/>
      <c r="H58" s="905"/>
      <c r="I58" s="875"/>
      <c r="J58" s="48"/>
      <c r="K58" s="50"/>
      <c r="L58" s="906"/>
      <c r="M58" s="907"/>
      <c r="N58" s="51"/>
    </row>
    <row r="59" spans="1:14" ht="15" thickBot="1">
      <c r="B59" s="822" t="s">
        <v>1037</v>
      </c>
      <c r="C59" s="823"/>
      <c r="D59" s="823"/>
      <c r="E59" s="823"/>
      <c r="F59" s="823"/>
      <c r="G59" s="823"/>
      <c r="H59" s="823"/>
      <c r="I59" s="823"/>
      <c r="J59" s="823"/>
      <c r="K59" s="823"/>
      <c r="L59" s="823"/>
      <c r="M59" s="824"/>
      <c r="N59" s="403">
        <f>SUM(N54:N58)</f>
        <v>24990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9">
        <f>VLOOKUP(A64,TRANSPORTE!A5:D117,4,FALSE)</f>
        <v>1250</v>
      </c>
      <c r="M64" s="910"/>
      <c r="N64" s="296">
        <f>K64*L64</f>
        <v>1750</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09">
        <f>VLOOKUP(A65,TRANSPORTE!A6:D117,4,FALSE)</f>
        <v>1250</v>
      </c>
      <c r="M65" s="910"/>
      <c r="N65" s="296">
        <f>K65*L65</f>
        <v>1562.5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3312.5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133"/>
    </row>
    <row r="81" spans="1:14" ht="15" thickBot="1">
      <c r="B81" s="911" t="s">
        <v>1037</v>
      </c>
      <c r="C81" s="865"/>
      <c r="D81" s="865"/>
      <c r="E81" s="865"/>
      <c r="F81" s="865"/>
      <c r="G81" s="865"/>
      <c r="H81" s="865"/>
      <c r="I81" s="865"/>
      <c r="J81" s="865"/>
      <c r="K81" s="865"/>
      <c r="L81" s="865"/>
      <c r="M81" s="866"/>
      <c r="N81" s="469">
        <f>SUM(N75:N80)</f>
        <v>8298.4208459912497</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N49+N59+N70+N81</f>
        <v>200654.39171758204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40130.878343516408</v>
      </c>
      <c r="M88" s="858"/>
      <c r="N88" s="57"/>
    </row>
    <row r="89" spans="1:14">
      <c r="B89" s="95" t="s">
        <v>1057</v>
      </c>
      <c r="C89" s="96"/>
      <c r="D89" s="96"/>
      <c r="E89" s="96"/>
      <c r="F89" s="96"/>
      <c r="G89" s="96"/>
      <c r="H89" s="96"/>
      <c r="I89" s="93"/>
      <c r="J89" s="94"/>
      <c r="K89" s="313">
        <v>0.05</v>
      </c>
      <c r="L89" s="857">
        <f>N83*K89</f>
        <v>10032.719585879102</v>
      </c>
      <c r="M89" s="858"/>
      <c r="N89" s="57"/>
    </row>
    <row r="90" spans="1:14" ht="15" thickBot="1">
      <c r="B90" s="97" t="s">
        <v>1058</v>
      </c>
      <c r="C90" s="98"/>
      <c r="D90" s="98"/>
      <c r="E90" s="98"/>
      <c r="F90" s="98"/>
      <c r="G90" s="98"/>
      <c r="H90" s="98"/>
      <c r="I90" s="99"/>
      <c r="J90" s="100"/>
      <c r="K90" s="314">
        <v>0.05</v>
      </c>
      <c r="L90" s="859">
        <f>N83*K90</f>
        <v>10032.719585879102</v>
      </c>
      <c r="M90" s="860"/>
      <c r="N90" s="57"/>
    </row>
    <row r="91" spans="1:14" ht="15" thickBot="1">
      <c r="B91" s="822" t="s">
        <v>1037</v>
      </c>
      <c r="C91" s="823"/>
      <c r="D91" s="823"/>
      <c r="E91" s="823"/>
      <c r="F91" s="823"/>
      <c r="G91" s="823"/>
      <c r="H91" s="823"/>
      <c r="I91" s="823"/>
      <c r="J91" s="823"/>
      <c r="K91" s="823"/>
      <c r="L91" s="823"/>
      <c r="M91" s="824"/>
      <c r="N91" s="58">
        <f>L88+L89+L90</f>
        <v>60196.317515274612</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260850.70923285664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 thickBot="1">
      <c r="B124" s="270" t="s">
        <v>2327</v>
      </c>
      <c r="C124" s="402"/>
      <c r="D124" s="402"/>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10</v>
      </c>
      <c r="N38" s="281">
        <f t="shared" si="0"/>
        <v>13328</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10</v>
      </c>
      <c r="N39" s="281">
        <f t="shared" si="0"/>
        <v>53820</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10</v>
      </c>
      <c r="N42" s="281">
        <f t="shared" si="0"/>
        <v>45798.749999999993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N80*M46</f>
        <v>829.84208459912497</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164053.47087159078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17850</v>
      </c>
      <c r="N53" s="281">
        <f>K53*M53</f>
        <v>24990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0</v>
      </c>
      <c r="N54" s="281">
        <f>K54*M54</f>
        <v>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4"/>
      <c r="C57" s="905"/>
      <c r="D57" s="905"/>
      <c r="E57" s="905"/>
      <c r="F57" s="905"/>
      <c r="G57" s="905"/>
      <c r="H57" s="905"/>
      <c r="I57" s="875"/>
      <c r="J57" s="48"/>
      <c r="K57" s="50"/>
      <c r="L57" s="906"/>
      <c r="M57" s="907"/>
      <c r="N57" s="51"/>
    </row>
    <row r="58" spans="1:14" ht="15" thickBot="1">
      <c r="B58" s="822" t="s">
        <v>1037</v>
      </c>
      <c r="C58" s="823"/>
      <c r="D58" s="823"/>
      <c r="E58" s="823"/>
      <c r="F58" s="823"/>
      <c r="G58" s="823"/>
      <c r="H58" s="823"/>
      <c r="I58" s="823"/>
      <c r="J58" s="823"/>
      <c r="K58" s="823"/>
      <c r="L58" s="823"/>
      <c r="M58" s="824"/>
      <c r="N58" s="403">
        <f>SUM(N53:N57)</f>
        <v>24990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9">
        <f>VLOOKUP(A63,TRANSPORTE!A5:D117,4,FALSE)</f>
        <v>1250</v>
      </c>
      <c r="M63" s="910"/>
      <c r="N63" s="296">
        <f>K63*L63</f>
        <v>1750</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9">
        <f>VLOOKUP(A64,TRANSPORTE!A6:D117,4,FALSE)</f>
        <v>1250</v>
      </c>
      <c r="M64" s="910"/>
      <c r="N64" s="296">
        <f>K64*L64</f>
        <v>1562.5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0"/>
      <c r="M68" s="901"/>
      <c r="N68" s="133"/>
    </row>
    <row r="69" spans="1:15" ht="15" thickBot="1">
      <c r="B69" s="911" t="s">
        <v>1037</v>
      </c>
      <c r="C69" s="865"/>
      <c r="D69" s="865"/>
      <c r="E69" s="865"/>
      <c r="F69" s="865"/>
      <c r="G69" s="865"/>
      <c r="H69" s="865"/>
      <c r="I69" s="865"/>
      <c r="J69" s="865"/>
      <c r="K69" s="865"/>
      <c r="L69" s="865"/>
      <c r="M69" s="866"/>
      <c r="N69" s="110">
        <f>N63+N64+N65+N66+N67</f>
        <v>3312.5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8"/>
      <c r="C79" s="899"/>
      <c r="D79" s="899"/>
      <c r="E79" s="899"/>
      <c r="F79" s="899"/>
      <c r="G79" s="899"/>
      <c r="H79" s="899"/>
      <c r="I79" s="132"/>
      <c r="J79" s="132"/>
      <c r="K79" s="132"/>
      <c r="L79" s="912"/>
      <c r="M79" s="912"/>
      <c r="N79" s="51"/>
    </row>
    <row r="80" spans="1:15" ht="15" thickBot="1">
      <c r="B80" s="911" t="s">
        <v>1037</v>
      </c>
      <c r="C80" s="865"/>
      <c r="D80" s="865"/>
      <c r="E80" s="865"/>
      <c r="F80" s="865"/>
      <c r="G80" s="865"/>
      <c r="H80" s="865"/>
      <c r="I80" s="865"/>
      <c r="J80" s="865"/>
      <c r="K80" s="865"/>
      <c r="L80" s="865"/>
      <c r="M80" s="866"/>
      <c r="N80" s="310">
        <f>SUM(N74:N79)</f>
        <v>8298.4208459912497</v>
      </c>
    </row>
    <row r="81" spans="1:14" ht="15" thickBot="1">
      <c r="B81" s="39"/>
      <c r="C81" s="40"/>
      <c r="D81" s="40"/>
      <c r="E81" s="40"/>
      <c r="F81" s="40"/>
      <c r="G81" s="40"/>
      <c r="H81" s="40"/>
      <c r="I81" s="40"/>
      <c r="J81" s="40"/>
      <c r="K81" s="40"/>
      <c r="L81" s="40"/>
      <c r="M81" s="40"/>
      <c r="N81" s="41"/>
    </row>
    <row r="82" spans="1:14" ht="15" thickBot="1">
      <c r="B82" s="822" t="s">
        <v>1051</v>
      </c>
      <c r="C82" s="823"/>
      <c r="D82" s="823"/>
      <c r="E82" s="823"/>
      <c r="F82" s="823"/>
      <c r="G82" s="823"/>
      <c r="H82" s="823"/>
      <c r="I82" s="823"/>
      <c r="J82" s="823"/>
      <c r="K82" s="823"/>
      <c r="L82" s="823"/>
      <c r="M82" s="824"/>
      <c r="N82" s="105">
        <f>N48+N58+N69+N80</f>
        <v>200654.39171758204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3"/>
      <c r="J86" s="343"/>
      <c r="K86" s="311" t="s">
        <v>1054</v>
      </c>
      <c r="L86" s="869" t="s">
        <v>1055</v>
      </c>
      <c r="M86" s="870"/>
      <c r="N86" s="312"/>
    </row>
    <row r="87" spans="1:14">
      <c r="B87" s="855" t="s">
        <v>1056</v>
      </c>
      <c r="C87" s="856"/>
      <c r="D87" s="856"/>
      <c r="E87" s="856"/>
      <c r="F87" s="856"/>
      <c r="G87" s="856"/>
      <c r="H87" s="856"/>
      <c r="I87" s="93"/>
      <c r="J87" s="94"/>
      <c r="K87" s="313">
        <v>0.2</v>
      </c>
      <c r="L87" s="857">
        <f>N82*K87</f>
        <v>40130.878343516408</v>
      </c>
      <c r="M87" s="858"/>
      <c r="N87" s="57"/>
    </row>
    <row r="88" spans="1:14">
      <c r="B88" s="95" t="s">
        <v>1057</v>
      </c>
      <c r="C88" s="96"/>
      <c r="D88" s="96"/>
      <c r="E88" s="96"/>
      <c r="F88" s="96"/>
      <c r="G88" s="96"/>
      <c r="H88" s="96"/>
      <c r="I88" s="93"/>
      <c r="J88" s="94"/>
      <c r="K88" s="313">
        <v>0.05</v>
      </c>
      <c r="L88" s="857">
        <f>N82*K88</f>
        <v>10032.719585879102</v>
      </c>
      <c r="M88" s="858"/>
      <c r="N88" s="57"/>
    </row>
    <row r="89" spans="1:14" ht="15" thickBot="1">
      <c r="B89" s="97" t="s">
        <v>1058</v>
      </c>
      <c r="C89" s="98"/>
      <c r="D89" s="98"/>
      <c r="E89" s="98"/>
      <c r="F89" s="98"/>
      <c r="G89" s="98"/>
      <c r="H89" s="98"/>
      <c r="I89" s="99"/>
      <c r="J89" s="100"/>
      <c r="K89" s="314">
        <v>0.05</v>
      </c>
      <c r="L89" s="859">
        <f>N82*K89</f>
        <v>10032.719585879102</v>
      </c>
      <c r="M89" s="860"/>
      <c r="N89" s="57"/>
    </row>
    <row r="90" spans="1:14" ht="15" thickBot="1">
      <c r="B90" s="822" t="s">
        <v>1037</v>
      </c>
      <c r="C90" s="823"/>
      <c r="D90" s="823"/>
      <c r="E90" s="823"/>
      <c r="F90" s="823"/>
      <c r="G90" s="823"/>
      <c r="H90" s="823"/>
      <c r="I90" s="823"/>
      <c r="J90" s="823"/>
      <c r="K90" s="823"/>
      <c r="L90" s="823"/>
      <c r="M90" s="824"/>
      <c r="N90" s="58">
        <f>L87+L88+L89</f>
        <v>60196.317515274612</v>
      </c>
    </row>
    <row r="91" spans="1:14" ht="15" thickBot="1">
      <c r="B91" s="39"/>
      <c r="C91" s="40"/>
      <c r="D91" s="40"/>
      <c r="E91" s="40"/>
      <c r="F91" s="40"/>
      <c r="G91" s="40"/>
      <c r="H91" s="40"/>
      <c r="I91" s="40"/>
      <c r="J91" s="40"/>
      <c r="K91" s="40"/>
      <c r="L91" s="40"/>
      <c r="M91" s="40"/>
      <c r="N91" s="41"/>
    </row>
    <row r="92" spans="1:14" ht="15" thickBot="1">
      <c r="A92" t="s">
        <v>2122</v>
      </c>
      <c r="B92" s="822" t="s">
        <v>1059</v>
      </c>
      <c r="C92" s="823"/>
      <c r="D92" s="823"/>
      <c r="E92" s="823"/>
      <c r="F92" s="823"/>
      <c r="G92" s="823"/>
      <c r="H92" s="823"/>
      <c r="I92" s="823"/>
      <c r="J92" s="823"/>
      <c r="K92" s="823"/>
      <c r="L92" s="823"/>
      <c r="M92" s="824"/>
      <c r="N92" s="196">
        <f>N82+N90</f>
        <v>260850.70923285664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 thickBot="1">
      <c r="B123" s="270" t="s">
        <v>2327</v>
      </c>
      <c r="C123" s="402"/>
      <c r="D123" s="402"/>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8</v>
      </c>
      <c r="N37" s="281">
        <f t="shared" ref="N37:N43" si="0">K37/M37</f>
        <v>18554.524300406247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8</v>
      </c>
      <c r="N38" s="281">
        <f t="shared" si="0"/>
        <v>16660</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8</v>
      </c>
      <c r="N39" s="281">
        <f t="shared" si="0"/>
        <v>67275</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8</v>
      </c>
      <c r="N42" s="281">
        <f t="shared" si="0"/>
        <v>57248.437499999993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8</v>
      </c>
      <c r="N43" s="281">
        <f t="shared" si="0"/>
        <v>8750</v>
      </c>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N80*M46</f>
        <v>922.04676066569448</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197843.2679077386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17850</v>
      </c>
      <c r="N53" s="281">
        <f>K53*M53</f>
        <v>24990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0</v>
      </c>
      <c r="N54" s="281">
        <f>K54*M54</f>
        <v>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4"/>
      <c r="C57" s="905"/>
      <c r="D57" s="905"/>
      <c r="E57" s="905"/>
      <c r="F57" s="905"/>
      <c r="G57" s="905"/>
      <c r="H57" s="905"/>
      <c r="I57" s="875"/>
      <c r="J57" s="48"/>
      <c r="K57" s="50"/>
      <c r="L57" s="906"/>
      <c r="M57" s="907"/>
      <c r="N57" s="51"/>
    </row>
    <row r="58" spans="1:14" ht="15" thickBot="1">
      <c r="B58" s="822" t="s">
        <v>1037</v>
      </c>
      <c r="C58" s="823"/>
      <c r="D58" s="823"/>
      <c r="E58" s="823"/>
      <c r="F58" s="823"/>
      <c r="G58" s="823"/>
      <c r="H58" s="823"/>
      <c r="I58" s="823"/>
      <c r="J58" s="823"/>
      <c r="K58" s="823"/>
      <c r="L58" s="823"/>
      <c r="M58" s="824"/>
      <c r="N58" s="403">
        <f>SUM(N53:N57)</f>
        <v>24990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9">
        <f>VLOOKUP(A63,TRANSPORTE!A5:D117,4,FALSE)</f>
        <v>1250</v>
      </c>
      <c r="M63" s="910"/>
      <c r="N63" s="296">
        <f>K63*L63</f>
        <v>1750</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9">
        <f>VLOOKUP(A64,TRANSPORTE!A6:D117,4,FALSE)</f>
        <v>1250</v>
      </c>
      <c r="M64" s="910"/>
      <c r="N64" s="296">
        <f>K64*L64</f>
        <v>1562.5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0"/>
      <c r="M68" s="901"/>
      <c r="N68" s="133"/>
    </row>
    <row r="69" spans="1:15" ht="15" thickBot="1">
      <c r="B69" s="911" t="s">
        <v>1037</v>
      </c>
      <c r="C69" s="865"/>
      <c r="D69" s="865"/>
      <c r="E69" s="865"/>
      <c r="F69" s="865"/>
      <c r="G69" s="865"/>
      <c r="H69" s="865"/>
      <c r="I69" s="865"/>
      <c r="J69" s="865"/>
      <c r="K69" s="865"/>
      <c r="L69" s="865"/>
      <c r="M69" s="866"/>
      <c r="N69" s="110">
        <f>N63+N64+N65+N66+N67</f>
        <v>3312.5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8"/>
      <c r="C79" s="899"/>
      <c r="D79" s="899"/>
      <c r="E79" s="899"/>
      <c r="F79" s="899"/>
      <c r="G79" s="899"/>
      <c r="H79" s="899"/>
      <c r="I79" s="132"/>
      <c r="J79" s="132"/>
      <c r="K79" s="132"/>
      <c r="L79" s="912"/>
      <c r="M79" s="912"/>
      <c r="N79" s="51"/>
    </row>
    <row r="80" spans="1:15" ht="15" thickBot="1">
      <c r="B80" s="911" t="s">
        <v>1037</v>
      </c>
      <c r="C80" s="865"/>
      <c r="D80" s="865"/>
      <c r="E80" s="865"/>
      <c r="F80" s="865"/>
      <c r="G80" s="865"/>
      <c r="H80" s="865"/>
      <c r="I80" s="865"/>
      <c r="J80" s="865"/>
      <c r="K80" s="865"/>
      <c r="L80" s="865"/>
      <c r="M80" s="866"/>
      <c r="N80" s="310">
        <f>SUM(N74:N79)</f>
        <v>9220.4676066569446</v>
      </c>
    </row>
    <row r="81" spans="1:14" ht="15" thickBot="1">
      <c r="B81" s="39"/>
      <c r="C81" s="40"/>
      <c r="D81" s="40"/>
      <c r="E81" s="40"/>
      <c r="F81" s="40"/>
      <c r="G81" s="40"/>
      <c r="H81" s="40"/>
      <c r="I81" s="40"/>
      <c r="J81" s="40"/>
      <c r="K81" s="40"/>
      <c r="L81" s="40"/>
      <c r="M81" s="40"/>
      <c r="N81" s="41"/>
    </row>
    <row r="82" spans="1:14" ht="15" thickBot="1">
      <c r="B82" s="822" t="s">
        <v>1051</v>
      </c>
      <c r="C82" s="823"/>
      <c r="D82" s="823"/>
      <c r="E82" s="823"/>
      <c r="F82" s="823"/>
      <c r="G82" s="823"/>
      <c r="H82" s="823"/>
      <c r="I82" s="823"/>
      <c r="J82" s="823"/>
      <c r="K82" s="823"/>
      <c r="L82" s="823"/>
      <c r="M82" s="824"/>
      <c r="N82" s="105">
        <f>N48+N58+N69+N80</f>
        <v>235366.23551439555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3"/>
      <c r="J86" s="343"/>
      <c r="K86" s="311" t="s">
        <v>1054</v>
      </c>
      <c r="L86" s="869" t="s">
        <v>1055</v>
      </c>
      <c r="M86" s="870"/>
      <c r="N86" s="312"/>
    </row>
    <row r="87" spans="1:14">
      <c r="B87" s="855" t="s">
        <v>1056</v>
      </c>
      <c r="C87" s="856"/>
      <c r="D87" s="856"/>
      <c r="E87" s="856"/>
      <c r="F87" s="856"/>
      <c r="G87" s="856"/>
      <c r="H87" s="856"/>
      <c r="I87" s="93"/>
      <c r="J87" s="94"/>
      <c r="K87" s="313">
        <v>0.2</v>
      </c>
      <c r="L87" s="857">
        <f>N82*K87</f>
        <v>47073.247102879111</v>
      </c>
      <c r="M87" s="858"/>
      <c r="N87" s="57"/>
    </row>
    <row r="88" spans="1:14">
      <c r="B88" s="95" t="s">
        <v>1057</v>
      </c>
      <c r="C88" s="96"/>
      <c r="D88" s="96"/>
      <c r="E88" s="96"/>
      <c r="F88" s="96"/>
      <c r="G88" s="96"/>
      <c r="H88" s="96"/>
      <c r="I88" s="93"/>
      <c r="J88" s="94"/>
      <c r="K88" s="313">
        <v>0.05</v>
      </c>
      <c r="L88" s="857">
        <f>N82*K88</f>
        <v>11768.311775719778</v>
      </c>
      <c r="M88" s="858"/>
      <c r="N88" s="57"/>
    </row>
    <row r="89" spans="1:14" ht="15" thickBot="1">
      <c r="B89" s="97" t="s">
        <v>1058</v>
      </c>
      <c r="C89" s="98"/>
      <c r="D89" s="98"/>
      <c r="E89" s="98"/>
      <c r="F89" s="98"/>
      <c r="G89" s="98"/>
      <c r="H89" s="98"/>
      <c r="I89" s="99"/>
      <c r="J89" s="100"/>
      <c r="K89" s="314">
        <v>0.05</v>
      </c>
      <c r="L89" s="859">
        <f>N82*K89</f>
        <v>11768.311775719778</v>
      </c>
      <c r="M89" s="860"/>
      <c r="N89" s="57"/>
    </row>
    <row r="90" spans="1:14" ht="15" thickBot="1">
      <c r="B90" s="822" t="s">
        <v>1037</v>
      </c>
      <c r="C90" s="823"/>
      <c r="D90" s="823"/>
      <c r="E90" s="823"/>
      <c r="F90" s="823"/>
      <c r="G90" s="823"/>
      <c r="H90" s="823"/>
      <c r="I90" s="823"/>
      <c r="J90" s="823"/>
      <c r="K90" s="823"/>
      <c r="L90" s="823"/>
      <c r="M90" s="824"/>
      <c r="N90" s="58">
        <f>L87+L88+L89</f>
        <v>70609.870654318671</v>
      </c>
    </row>
    <row r="91" spans="1:14" ht="15" thickBot="1">
      <c r="B91" s="39"/>
      <c r="C91" s="40"/>
      <c r="D91" s="40"/>
      <c r="E91" s="40"/>
      <c r="F91" s="40"/>
      <c r="G91" s="40"/>
      <c r="H91" s="40"/>
      <c r="I91" s="40"/>
      <c r="J91" s="40"/>
      <c r="K91" s="40"/>
      <c r="L91" s="40"/>
      <c r="M91" s="40"/>
      <c r="N91" s="41"/>
    </row>
    <row r="92" spans="1:14" ht="15" thickBot="1">
      <c r="A92" t="s">
        <v>2122</v>
      </c>
      <c r="B92" s="822" t="s">
        <v>1059</v>
      </c>
      <c r="C92" s="823"/>
      <c r="D92" s="823"/>
      <c r="E92" s="823"/>
      <c r="F92" s="823"/>
      <c r="G92" s="823"/>
      <c r="H92" s="823"/>
      <c r="I92" s="823"/>
      <c r="J92" s="823"/>
      <c r="K92" s="823"/>
      <c r="L92" s="823"/>
      <c r="M92" s="824"/>
      <c r="N92" s="196">
        <f>N82+N90</f>
        <v>305976.10616871424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 thickBot="1">
      <c r="B123" s="270" t="s">
        <v>2327</v>
      </c>
      <c r="C123" s="402"/>
      <c r="D123" s="402"/>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10</v>
      </c>
      <c r="N38" s="281">
        <f t="shared" si="0"/>
        <v>13328</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10</v>
      </c>
      <c r="N39" s="281">
        <f t="shared" si="0"/>
        <v>53820</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10</v>
      </c>
      <c r="N42" s="281">
        <f t="shared" si="0"/>
        <v>45798.749999999993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c r="B44" s="329"/>
      <c r="C44" s="330"/>
      <c r="D44" s="330"/>
      <c r="E44" s="330"/>
      <c r="F44" s="330"/>
      <c r="G44" s="330"/>
      <c r="H44" s="331"/>
      <c r="I44" s="276"/>
      <c r="J44" s="277"/>
      <c r="K44" s="278"/>
      <c r="L44" s="279"/>
      <c r="M44" s="280"/>
      <c r="N44" s="281"/>
    </row>
    <row r="45" spans="1:14">
      <c r="B45" s="871"/>
      <c r="C45" s="872"/>
      <c r="D45" s="872"/>
      <c r="E45" s="872"/>
      <c r="F45" s="872"/>
      <c r="G45" s="872"/>
      <c r="H45" s="873"/>
      <c r="I45" s="874"/>
      <c r="J45" s="875"/>
      <c r="K45" s="278"/>
      <c r="L45" s="876"/>
      <c r="M45" s="877"/>
      <c r="N45" s="281"/>
    </row>
    <row r="46" spans="1:14">
      <c r="B46" s="871"/>
      <c r="C46" s="872"/>
      <c r="D46" s="872"/>
      <c r="E46" s="878"/>
      <c r="F46" s="872"/>
      <c r="G46" s="872"/>
      <c r="H46" s="873"/>
      <c r="I46" s="42"/>
      <c r="J46" s="43"/>
      <c r="K46" s="283"/>
      <c r="L46" s="285"/>
      <c r="M46" s="286"/>
      <c r="N46" s="287"/>
    </row>
    <row r="47" spans="1:14">
      <c r="B47" s="879" t="s">
        <v>1036</v>
      </c>
      <c r="C47" s="880"/>
      <c r="D47" s="880"/>
      <c r="E47" s="44"/>
      <c r="F47" s="45"/>
      <c r="G47" s="45"/>
      <c r="H47" s="46"/>
      <c r="I47" s="42"/>
      <c r="J47" s="43"/>
      <c r="K47" s="288"/>
      <c r="L47" s="285"/>
      <c r="M47" s="410">
        <v>0.1</v>
      </c>
      <c r="N47" s="353">
        <f>N81*M47</f>
        <v>829.84208459912497</v>
      </c>
    </row>
    <row r="48" spans="1:14" ht="15" thickBot="1">
      <c r="B48" s="871"/>
      <c r="C48" s="872"/>
      <c r="D48" s="872"/>
      <c r="E48" s="872"/>
      <c r="F48" s="872"/>
      <c r="G48" s="872"/>
      <c r="H48" s="873"/>
      <c r="I48" s="881"/>
      <c r="J48" s="882"/>
      <c r="K48" s="47"/>
      <c r="L48" s="883"/>
      <c r="M48" s="884"/>
      <c r="N48" s="111"/>
    </row>
    <row r="49" spans="1:14" ht="15" thickBot="1">
      <c r="B49" s="822" t="s">
        <v>1037</v>
      </c>
      <c r="C49" s="823"/>
      <c r="D49" s="823"/>
      <c r="E49" s="823"/>
      <c r="F49" s="823"/>
      <c r="G49" s="823"/>
      <c r="H49" s="823"/>
      <c r="I49" s="823"/>
      <c r="J49" s="823"/>
      <c r="K49" s="823"/>
      <c r="L49" s="823"/>
      <c r="M49" s="824"/>
      <c r="N49" s="403">
        <f>SUM(N36:N48)</f>
        <v>164053.47087159078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4" t="s">
        <v>1029</v>
      </c>
      <c r="K53" s="91" t="s">
        <v>1030</v>
      </c>
      <c r="L53" s="903" t="s">
        <v>1039</v>
      </c>
      <c r="M53" s="902"/>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17850</v>
      </c>
      <c r="N54" s="281">
        <f>K54*M54</f>
        <v>24990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0</v>
      </c>
      <c r="N55" s="281">
        <f>K55*M55</f>
        <v>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4"/>
      <c r="C58" s="905"/>
      <c r="D58" s="905"/>
      <c r="E58" s="905"/>
      <c r="F58" s="905"/>
      <c r="G58" s="905"/>
      <c r="H58" s="905"/>
      <c r="I58" s="875"/>
      <c r="J58" s="48"/>
      <c r="K58" s="50"/>
      <c r="L58" s="906"/>
      <c r="M58" s="907"/>
      <c r="N58" s="51"/>
    </row>
    <row r="59" spans="1:14" ht="15" thickBot="1">
      <c r="B59" s="822" t="s">
        <v>1037</v>
      </c>
      <c r="C59" s="823"/>
      <c r="D59" s="823"/>
      <c r="E59" s="823"/>
      <c r="F59" s="823"/>
      <c r="G59" s="823"/>
      <c r="H59" s="823"/>
      <c r="I59" s="823"/>
      <c r="J59" s="823"/>
      <c r="K59" s="823"/>
      <c r="L59" s="823"/>
      <c r="M59" s="824"/>
      <c r="N59" s="403">
        <f>SUM(N54:N58)</f>
        <v>24990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9">
        <f>VLOOKUP(A64,TRANSPORTE!A5:D117,4,FALSE)</f>
        <v>1250</v>
      </c>
      <c r="M64" s="910"/>
      <c r="N64" s="296">
        <f>K64*L64</f>
        <v>1750</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09">
        <f>VLOOKUP(A65,TRANSPORTE!A6:D117,4,FALSE)</f>
        <v>1250</v>
      </c>
      <c r="M65" s="910"/>
      <c r="N65" s="296">
        <f>K65*L65</f>
        <v>1562.5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3312.5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8298.4208459912497</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N49+N59+N70+N81</f>
        <v>200654.39171758204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40130.878343516408</v>
      </c>
      <c r="M88" s="858"/>
      <c r="N88" s="57"/>
    </row>
    <row r="89" spans="1:14">
      <c r="B89" s="95" t="s">
        <v>1057</v>
      </c>
      <c r="C89" s="96"/>
      <c r="D89" s="96"/>
      <c r="E89" s="96"/>
      <c r="F89" s="96"/>
      <c r="G89" s="96"/>
      <c r="H89" s="96"/>
      <c r="I89" s="93"/>
      <c r="J89" s="94"/>
      <c r="K89" s="313">
        <v>0.05</v>
      </c>
      <c r="L89" s="857">
        <f>N83*K89</f>
        <v>10032.719585879102</v>
      </c>
      <c r="M89" s="858"/>
      <c r="N89" s="57"/>
    </row>
    <row r="90" spans="1:14" ht="15" thickBot="1">
      <c r="B90" s="97" t="s">
        <v>1058</v>
      </c>
      <c r="C90" s="98"/>
      <c r="D90" s="98"/>
      <c r="E90" s="98"/>
      <c r="F90" s="98"/>
      <c r="G90" s="98"/>
      <c r="H90" s="98"/>
      <c r="I90" s="99"/>
      <c r="J90" s="100"/>
      <c r="K90" s="314">
        <v>0.05</v>
      </c>
      <c r="L90" s="859">
        <f>N83*K90</f>
        <v>10032.719585879102</v>
      </c>
      <c r="M90" s="860"/>
      <c r="N90" s="57"/>
    </row>
    <row r="91" spans="1:14" ht="15" thickBot="1">
      <c r="B91" s="822" t="s">
        <v>1037</v>
      </c>
      <c r="C91" s="823"/>
      <c r="D91" s="823"/>
      <c r="E91" s="823"/>
      <c r="F91" s="823"/>
      <c r="G91" s="823"/>
      <c r="H91" s="823"/>
      <c r="I91" s="823"/>
      <c r="J91" s="823"/>
      <c r="K91" s="823"/>
      <c r="L91" s="823"/>
      <c r="M91" s="824"/>
      <c r="N91" s="58">
        <f>L88+L89+L90</f>
        <v>60196.317515274612</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260850.70923285664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 thickBot="1">
      <c r="B124" s="270" t="s">
        <v>2327</v>
      </c>
      <c r="C124" s="402"/>
      <c r="D124" s="402"/>
      <c r="E124" s="63"/>
      <c r="F124" s="63"/>
      <c r="G124" s="63"/>
      <c r="H124" s="63"/>
      <c r="I124" s="63"/>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10</v>
      </c>
      <c r="N38" s="281">
        <f t="shared" si="0"/>
        <v>13328</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10</v>
      </c>
      <c r="N39" s="281">
        <f t="shared" si="0"/>
        <v>53820</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10</v>
      </c>
      <c r="N42" s="281">
        <f t="shared" si="0"/>
        <v>45798.749999999993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c r="B44" s="329"/>
      <c r="C44" s="330"/>
      <c r="D44" s="330"/>
      <c r="E44" s="330"/>
      <c r="F44" s="330"/>
      <c r="G44" s="330"/>
      <c r="H44" s="331"/>
      <c r="I44" s="276"/>
      <c r="J44" s="277"/>
      <c r="K44" s="278"/>
      <c r="L44" s="279"/>
      <c r="M44" s="280"/>
      <c r="N44" s="281"/>
    </row>
    <row r="45" spans="1:14">
      <c r="B45" s="871"/>
      <c r="C45" s="872"/>
      <c r="D45" s="872"/>
      <c r="E45" s="872"/>
      <c r="F45" s="872"/>
      <c r="G45" s="872"/>
      <c r="H45" s="873"/>
      <c r="I45" s="874"/>
      <c r="J45" s="875"/>
      <c r="K45" s="278"/>
      <c r="L45" s="876"/>
      <c r="M45" s="877"/>
      <c r="N45" s="281"/>
    </row>
    <row r="46" spans="1:14">
      <c r="B46" s="871"/>
      <c r="C46" s="872"/>
      <c r="D46" s="872"/>
      <c r="E46" s="878"/>
      <c r="F46" s="872"/>
      <c r="G46" s="872"/>
      <c r="H46" s="873"/>
      <c r="I46" s="42"/>
      <c r="J46" s="43"/>
      <c r="K46" s="283"/>
      <c r="L46" s="285"/>
      <c r="M46" s="286"/>
      <c r="N46" s="287"/>
    </row>
    <row r="47" spans="1:14">
      <c r="B47" s="879" t="s">
        <v>1036</v>
      </c>
      <c r="C47" s="880"/>
      <c r="D47" s="880"/>
      <c r="E47" s="44"/>
      <c r="F47" s="45"/>
      <c r="G47" s="45"/>
      <c r="H47" s="46"/>
      <c r="I47" s="42"/>
      <c r="J47" s="43"/>
      <c r="K47" s="288"/>
      <c r="L47" s="285"/>
      <c r="M47" s="410">
        <v>0.1</v>
      </c>
      <c r="N47" s="353">
        <f>N81*M47</f>
        <v>829.84208459912497</v>
      </c>
    </row>
    <row r="48" spans="1:14" ht="15" thickBot="1">
      <c r="B48" s="871"/>
      <c r="C48" s="872"/>
      <c r="D48" s="872"/>
      <c r="E48" s="872"/>
      <c r="F48" s="872"/>
      <c r="G48" s="872"/>
      <c r="H48" s="873"/>
      <c r="I48" s="881"/>
      <c r="J48" s="882"/>
      <c r="K48" s="47"/>
      <c r="L48" s="883"/>
      <c r="M48" s="884"/>
      <c r="N48" s="111"/>
    </row>
    <row r="49" spans="1:14" ht="15" thickBot="1">
      <c r="B49" s="822" t="s">
        <v>1037</v>
      </c>
      <c r="C49" s="823"/>
      <c r="D49" s="823"/>
      <c r="E49" s="823"/>
      <c r="F49" s="823"/>
      <c r="G49" s="823"/>
      <c r="H49" s="823"/>
      <c r="I49" s="823"/>
      <c r="J49" s="823"/>
      <c r="K49" s="823"/>
      <c r="L49" s="823"/>
      <c r="M49" s="824"/>
      <c r="N49" s="403">
        <f>SUM(N36:N48)</f>
        <v>164053.47087159078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4" t="s">
        <v>1029</v>
      </c>
      <c r="K53" s="91" t="s">
        <v>1030</v>
      </c>
      <c r="L53" s="903" t="s">
        <v>1039</v>
      </c>
      <c r="M53" s="902"/>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17850</v>
      </c>
      <c r="N54" s="281">
        <f>K54*M54</f>
        <v>24990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0</v>
      </c>
      <c r="N55" s="281">
        <f>K55*M55</f>
        <v>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4"/>
      <c r="C58" s="905"/>
      <c r="D58" s="905"/>
      <c r="E58" s="905"/>
      <c r="F58" s="905"/>
      <c r="G58" s="905"/>
      <c r="H58" s="905"/>
      <c r="I58" s="875"/>
      <c r="J58" s="48"/>
      <c r="K58" s="50"/>
      <c r="L58" s="906"/>
      <c r="M58" s="907"/>
      <c r="N58" s="51"/>
    </row>
    <row r="59" spans="1:14" ht="15" thickBot="1">
      <c r="B59" s="822" t="s">
        <v>1037</v>
      </c>
      <c r="C59" s="823"/>
      <c r="D59" s="823"/>
      <c r="E59" s="823"/>
      <c r="F59" s="823"/>
      <c r="G59" s="823"/>
      <c r="H59" s="823"/>
      <c r="I59" s="823"/>
      <c r="J59" s="823"/>
      <c r="K59" s="823"/>
      <c r="L59" s="823"/>
      <c r="M59" s="824"/>
      <c r="N59" s="403">
        <f>SUM(N54:N58)</f>
        <v>24990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9">
        <f>VLOOKUP(A64,TRANSPORTE!A5:D117,4,FALSE)</f>
        <v>1250</v>
      </c>
      <c r="M64" s="910"/>
      <c r="N64" s="296">
        <f>K64*L64</f>
        <v>1750</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09">
        <f>VLOOKUP(A65,TRANSPORTE!A6:D117,4,FALSE)</f>
        <v>1250</v>
      </c>
      <c r="M65" s="910"/>
      <c r="N65" s="296">
        <f>K65*L65</f>
        <v>1562.5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3312.5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8298.4208459912497</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N49+N59+N70+N81</f>
        <v>200654.39171758204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40130.878343516408</v>
      </c>
      <c r="M88" s="858"/>
      <c r="N88" s="57"/>
    </row>
    <row r="89" spans="1:14">
      <c r="B89" s="95" t="s">
        <v>1057</v>
      </c>
      <c r="C89" s="96"/>
      <c r="D89" s="96"/>
      <c r="E89" s="96"/>
      <c r="F89" s="96"/>
      <c r="G89" s="96"/>
      <c r="H89" s="96"/>
      <c r="I89" s="93"/>
      <c r="J89" s="94"/>
      <c r="K89" s="313">
        <v>0.05</v>
      </c>
      <c r="L89" s="857">
        <f>N83*K89</f>
        <v>10032.719585879102</v>
      </c>
      <c r="M89" s="858"/>
      <c r="N89" s="57"/>
    </row>
    <row r="90" spans="1:14" ht="15" thickBot="1">
      <c r="B90" s="97" t="s">
        <v>1058</v>
      </c>
      <c r="C90" s="98"/>
      <c r="D90" s="98"/>
      <c r="E90" s="98"/>
      <c r="F90" s="98"/>
      <c r="G90" s="98"/>
      <c r="H90" s="98"/>
      <c r="I90" s="99"/>
      <c r="J90" s="100"/>
      <c r="K90" s="314">
        <v>0.05</v>
      </c>
      <c r="L90" s="859">
        <f>N83*K90</f>
        <v>10032.719585879102</v>
      </c>
      <c r="M90" s="860"/>
      <c r="N90" s="57"/>
    </row>
    <row r="91" spans="1:14" ht="15" thickBot="1">
      <c r="B91" s="822" t="s">
        <v>1037</v>
      </c>
      <c r="C91" s="823"/>
      <c r="D91" s="823"/>
      <c r="E91" s="823"/>
      <c r="F91" s="823"/>
      <c r="G91" s="823"/>
      <c r="H91" s="823"/>
      <c r="I91" s="823"/>
      <c r="J91" s="823"/>
      <c r="K91" s="823"/>
      <c r="L91" s="823"/>
      <c r="M91" s="824"/>
      <c r="N91" s="58">
        <f>L88+L89+L90</f>
        <v>60196.317515274612</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260850.70923285664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 thickBot="1">
      <c r="B124" s="270" t="s">
        <v>2327</v>
      </c>
      <c r="C124" s="402"/>
      <c r="D124" s="402"/>
      <c r="E124" s="63"/>
      <c r="F124" s="63"/>
      <c r="G124" s="63"/>
      <c r="H124" s="63"/>
      <c r="I124" s="63"/>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10</v>
      </c>
      <c r="N38" s="281">
        <f t="shared" si="0"/>
        <v>13328</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10</v>
      </c>
      <c r="N39" s="281">
        <f t="shared" si="0"/>
        <v>53820</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10</v>
      </c>
      <c r="N42" s="281">
        <f t="shared" si="0"/>
        <v>45798.749999999993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N80*M46</f>
        <v>829.84208459912497</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164053.47087159078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17850</v>
      </c>
      <c r="N53" s="281">
        <f>K53*M53</f>
        <v>24990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0</v>
      </c>
      <c r="N54" s="281">
        <f>K54*M54</f>
        <v>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4"/>
      <c r="C57" s="905"/>
      <c r="D57" s="905"/>
      <c r="E57" s="905"/>
      <c r="F57" s="905"/>
      <c r="G57" s="905"/>
      <c r="H57" s="905"/>
      <c r="I57" s="875"/>
      <c r="J57" s="48"/>
      <c r="K57" s="50"/>
      <c r="L57" s="906"/>
      <c r="M57" s="907"/>
      <c r="N57" s="51"/>
    </row>
    <row r="58" spans="1:14" ht="15" thickBot="1">
      <c r="B58" s="822" t="s">
        <v>1037</v>
      </c>
      <c r="C58" s="823"/>
      <c r="D58" s="823"/>
      <c r="E58" s="823"/>
      <c r="F58" s="823"/>
      <c r="G58" s="823"/>
      <c r="H58" s="823"/>
      <c r="I58" s="823"/>
      <c r="J58" s="823"/>
      <c r="K58" s="823"/>
      <c r="L58" s="823"/>
      <c r="M58" s="824"/>
      <c r="N58" s="403">
        <f>SUM(N53:N57)</f>
        <v>24990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9">
        <f>VLOOKUP(A63,TRANSPORTE!A5:D117,4,FALSE)</f>
        <v>1250</v>
      </c>
      <c r="M63" s="910"/>
      <c r="N63" s="296">
        <f>K63*L63</f>
        <v>1750</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09">
        <f>VLOOKUP(A64,TRANSPORTE!A6:D117,4,FALSE)</f>
        <v>1250</v>
      </c>
      <c r="M64" s="910"/>
      <c r="N64" s="296">
        <f>K64*L64</f>
        <v>1562.5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0"/>
      <c r="M68" s="901"/>
      <c r="N68" s="133"/>
    </row>
    <row r="69" spans="1:15" ht="15" thickBot="1">
      <c r="B69" s="911" t="s">
        <v>1037</v>
      </c>
      <c r="C69" s="865"/>
      <c r="D69" s="865"/>
      <c r="E69" s="865"/>
      <c r="F69" s="865"/>
      <c r="G69" s="865"/>
      <c r="H69" s="865"/>
      <c r="I69" s="865"/>
      <c r="J69" s="865"/>
      <c r="K69" s="865"/>
      <c r="L69" s="865"/>
      <c r="M69" s="866"/>
      <c r="N69" s="110">
        <f>N63+N64+N65+N66+N67</f>
        <v>3312.5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8"/>
      <c r="C79" s="899"/>
      <c r="D79" s="899"/>
      <c r="E79" s="899"/>
      <c r="F79" s="899"/>
      <c r="G79" s="899"/>
      <c r="H79" s="899"/>
      <c r="I79" s="132"/>
      <c r="J79" s="132"/>
      <c r="K79" s="132"/>
      <c r="L79" s="912"/>
      <c r="M79" s="912"/>
      <c r="N79" s="51"/>
    </row>
    <row r="80" spans="1:15" ht="15" thickBot="1">
      <c r="B80" s="911" t="s">
        <v>1037</v>
      </c>
      <c r="C80" s="865"/>
      <c r="D80" s="865"/>
      <c r="E80" s="865"/>
      <c r="F80" s="865"/>
      <c r="G80" s="865"/>
      <c r="H80" s="865"/>
      <c r="I80" s="865"/>
      <c r="J80" s="865"/>
      <c r="K80" s="865"/>
      <c r="L80" s="865"/>
      <c r="M80" s="866"/>
      <c r="N80" s="310">
        <f>SUM(N74:N79)</f>
        <v>8298.4208459912497</v>
      </c>
    </row>
    <row r="81" spans="1:14" ht="15" thickBot="1">
      <c r="B81" s="39"/>
      <c r="C81" s="40"/>
      <c r="D81" s="40"/>
      <c r="E81" s="40"/>
      <c r="F81" s="40"/>
      <c r="G81" s="40"/>
      <c r="H81" s="40"/>
      <c r="I81" s="40"/>
      <c r="J81" s="40"/>
      <c r="K81" s="40"/>
      <c r="L81" s="40"/>
      <c r="M81" s="40"/>
      <c r="N81" s="41"/>
    </row>
    <row r="82" spans="1:14" ht="15" thickBot="1">
      <c r="B82" s="822" t="s">
        <v>1051</v>
      </c>
      <c r="C82" s="823"/>
      <c r="D82" s="823"/>
      <c r="E82" s="823"/>
      <c r="F82" s="823"/>
      <c r="G82" s="823"/>
      <c r="H82" s="823"/>
      <c r="I82" s="823"/>
      <c r="J82" s="823"/>
      <c r="K82" s="823"/>
      <c r="L82" s="823"/>
      <c r="M82" s="824"/>
      <c r="N82" s="105">
        <f>N48+N58+N69+N80</f>
        <v>200654.39171758204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3"/>
      <c r="J86" s="343"/>
      <c r="K86" s="311" t="s">
        <v>1054</v>
      </c>
      <c r="L86" s="869" t="s">
        <v>1055</v>
      </c>
      <c r="M86" s="870"/>
      <c r="N86" s="312"/>
    </row>
    <row r="87" spans="1:14">
      <c r="B87" s="855" t="s">
        <v>1056</v>
      </c>
      <c r="C87" s="856"/>
      <c r="D87" s="856"/>
      <c r="E87" s="856"/>
      <c r="F87" s="856"/>
      <c r="G87" s="856"/>
      <c r="H87" s="856"/>
      <c r="I87" s="93"/>
      <c r="J87" s="94"/>
      <c r="K87" s="313">
        <v>0.2</v>
      </c>
      <c r="L87" s="857">
        <f>N82*K87</f>
        <v>40130.878343516408</v>
      </c>
      <c r="M87" s="858"/>
      <c r="N87" s="57"/>
    </row>
    <row r="88" spans="1:14">
      <c r="B88" s="95" t="s">
        <v>1057</v>
      </c>
      <c r="C88" s="96"/>
      <c r="D88" s="96"/>
      <c r="E88" s="96"/>
      <c r="F88" s="96"/>
      <c r="G88" s="96"/>
      <c r="H88" s="96"/>
      <c r="I88" s="93"/>
      <c r="J88" s="94"/>
      <c r="K88" s="313">
        <v>0.05</v>
      </c>
      <c r="L88" s="857">
        <f>N82*K88</f>
        <v>10032.719585879102</v>
      </c>
      <c r="M88" s="858"/>
      <c r="N88" s="57"/>
    </row>
    <row r="89" spans="1:14" ht="15" thickBot="1">
      <c r="B89" s="97" t="s">
        <v>1058</v>
      </c>
      <c r="C89" s="98"/>
      <c r="D89" s="98"/>
      <c r="E89" s="98"/>
      <c r="F89" s="98"/>
      <c r="G89" s="98"/>
      <c r="H89" s="98"/>
      <c r="I89" s="99"/>
      <c r="J89" s="100"/>
      <c r="K89" s="314">
        <v>0.05</v>
      </c>
      <c r="L89" s="859">
        <f>N82*K89</f>
        <v>10032.719585879102</v>
      </c>
      <c r="M89" s="860"/>
      <c r="N89" s="57"/>
    </row>
    <row r="90" spans="1:14" ht="15" thickBot="1">
      <c r="B90" s="822" t="s">
        <v>1037</v>
      </c>
      <c r="C90" s="823"/>
      <c r="D90" s="823"/>
      <c r="E90" s="823"/>
      <c r="F90" s="823"/>
      <c r="G90" s="823"/>
      <c r="H90" s="823"/>
      <c r="I90" s="823"/>
      <c r="J90" s="823"/>
      <c r="K90" s="823"/>
      <c r="L90" s="823"/>
      <c r="M90" s="824"/>
      <c r="N90" s="58">
        <f>L87+L88+L89</f>
        <v>60196.317515274612</v>
      </c>
    </row>
    <row r="91" spans="1:14" ht="15" thickBot="1">
      <c r="B91" s="39"/>
      <c r="C91" s="40"/>
      <c r="D91" s="40"/>
      <c r="E91" s="40"/>
      <c r="F91" s="40"/>
      <c r="G91" s="40"/>
      <c r="H91" s="40"/>
      <c r="I91" s="40"/>
      <c r="J91" s="40"/>
      <c r="K91" s="40"/>
      <c r="L91" s="40"/>
      <c r="M91" s="40"/>
      <c r="N91" s="41"/>
    </row>
    <row r="92" spans="1:14" ht="15" thickBot="1">
      <c r="A92" t="s">
        <v>2122</v>
      </c>
      <c r="B92" s="822" t="s">
        <v>1059</v>
      </c>
      <c r="C92" s="823"/>
      <c r="D92" s="823"/>
      <c r="E92" s="823"/>
      <c r="F92" s="823"/>
      <c r="G92" s="823"/>
      <c r="H92" s="823"/>
      <c r="I92" s="823"/>
      <c r="J92" s="823"/>
      <c r="K92" s="823"/>
      <c r="L92" s="823"/>
      <c r="M92" s="824"/>
      <c r="N92" s="196">
        <f>N82+N90</f>
        <v>260850.70923285664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 thickBot="1">
      <c r="B123" s="270" t="s">
        <v>2327</v>
      </c>
      <c r="C123" s="402"/>
      <c r="D123" s="402"/>
      <c r="E123" s="63"/>
      <c r="F123" s="63"/>
      <c r="G123" s="63"/>
      <c r="H123" s="63"/>
      <c r="I123" s="63"/>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6"/>
      <c r="J36" s="277"/>
      <c r="K36" s="278">
        <f>VLOOKUP(A36,EQUIPOS!A6:D163,4,FALSE)</f>
        <v>172000</v>
      </c>
      <c r="L36" s="279"/>
      <c r="M36" s="280">
        <v>30</v>
      </c>
      <c r="N36" s="281">
        <f>K36/M36</f>
        <v>5733.333333333333</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166</v>
      </c>
      <c r="B38" s="871" t="str">
        <f>VLOOKUP(A38,EQUIPOS!A8:D154,3,FALSE)</f>
        <v>Compactador de Rodillo POTENCIA: 99HP, PESO: 8 ton</v>
      </c>
      <c r="C38" s="872"/>
      <c r="D38" s="872"/>
      <c r="E38" s="872"/>
      <c r="F38" s="872"/>
      <c r="G38" s="872"/>
      <c r="H38" s="873"/>
      <c r="I38" s="276"/>
      <c r="J38" s="277"/>
      <c r="K38" s="278">
        <f>VLOOKUP(A38,EQUIPOS!A8:D165,4,FALSE)</f>
        <v>133280</v>
      </c>
      <c r="L38" s="279"/>
      <c r="M38" s="280">
        <v>10</v>
      </c>
      <c r="N38" s="281">
        <f t="shared" si="0"/>
        <v>13328</v>
      </c>
    </row>
    <row r="39" spans="1:14">
      <c r="A39" t="s">
        <v>284</v>
      </c>
      <c r="B39" s="871" t="str">
        <f>VLOOKUP(A39,EQUIPOS!A9:D154,3,FALSE)</f>
        <v>Planta de asfalto en caliente</v>
      </c>
      <c r="C39" s="872"/>
      <c r="D39" s="872"/>
      <c r="E39" s="872"/>
      <c r="F39" s="872"/>
      <c r="G39" s="872"/>
      <c r="H39" s="873"/>
      <c r="I39" s="276"/>
      <c r="J39" s="277"/>
      <c r="K39" s="278">
        <f>VLOOKUP(A39,EQUIPOS!A9:D166,4,FALSE)</f>
        <v>538200</v>
      </c>
      <c r="L39" s="279"/>
      <c r="M39" s="280">
        <v>10</v>
      </c>
      <c r="N39" s="281">
        <f t="shared" si="0"/>
        <v>53820</v>
      </c>
    </row>
    <row r="40" spans="1:14">
      <c r="A40" t="s">
        <v>290</v>
      </c>
      <c r="B40" s="871" t="str">
        <f>VLOOKUP(A40,EQUIPOS!A10:D154,3,FALSE)</f>
        <v>Planta trituradora</v>
      </c>
      <c r="C40" s="872"/>
      <c r="D40" s="872"/>
      <c r="E40" s="872"/>
      <c r="F40" s="872"/>
      <c r="G40" s="872"/>
      <c r="H40" s="873"/>
      <c r="I40" s="276"/>
      <c r="J40" s="277"/>
      <c r="K40" s="278">
        <f>VLOOKUP(A40,EQUIPOS!A10:D167,4,FALSE)</f>
        <v>496799.99999999994</v>
      </c>
      <c r="L40" s="279"/>
      <c r="M40" s="280">
        <v>30</v>
      </c>
      <c r="N40" s="281">
        <f t="shared" si="0"/>
        <v>16559.999999999996</v>
      </c>
    </row>
    <row r="41" spans="1:14">
      <c r="A41" t="s">
        <v>314</v>
      </c>
      <c r="B41" s="871" t="str">
        <f>VLOOKUP(A41,EQUIPOS!A11:D155,3,FALSE)</f>
        <v xml:space="preserve">Retroexcavadora E-200 sobre orugas
</v>
      </c>
      <c r="C41" s="872"/>
      <c r="D41" s="872"/>
      <c r="E41" s="872"/>
      <c r="F41" s="872"/>
      <c r="G41" s="872"/>
      <c r="H41" s="873"/>
      <c r="I41" s="276"/>
      <c r="J41" s="277"/>
      <c r="K41" s="278">
        <f>VLOOKUP(A41,EQUIPOS!A11:D168,4,FALSE)</f>
        <v>184197.78039999999</v>
      </c>
      <c r="L41" s="279"/>
      <c r="M41" s="280">
        <v>30</v>
      </c>
      <c r="N41" s="281">
        <f t="shared" si="0"/>
        <v>6139.9260133333328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6"/>
      <c r="J42" s="277"/>
      <c r="K42" s="278">
        <f>VLOOKUP(A42,EQUIPOS!A12:D169,4,FALSE)</f>
        <v>457987.49999999994</v>
      </c>
      <c r="L42" s="279"/>
      <c r="M42" s="280">
        <v>10</v>
      </c>
      <c r="N42" s="281">
        <f t="shared" si="0"/>
        <v>45798.749999999993</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c r="B44" s="329"/>
      <c r="C44" s="330"/>
      <c r="D44" s="330"/>
      <c r="E44" s="330"/>
      <c r="F44" s="330"/>
      <c r="G44" s="330"/>
      <c r="H44" s="331"/>
      <c r="I44" s="276"/>
      <c r="J44" s="277"/>
      <c r="K44" s="278"/>
      <c r="L44" s="279"/>
      <c r="M44" s="280"/>
      <c r="N44" s="281"/>
    </row>
    <row r="45" spans="1:14">
      <c r="B45" s="871"/>
      <c r="C45" s="872"/>
      <c r="D45" s="872"/>
      <c r="E45" s="872"/>
      <c r="F45" s="872"/>
      <c r="G45" s="872"/>
      <c r="H45" s="873"/>
      <c r="I45" s="874"/>
      <c r="J45" s="875"/>
      <c r="K45" s="278"/>
      <c r="L45" s="876"/>
      <c r="M45" s="877"/>
      <c r="N45" s="281"/>
    </row>
    <row r="46" spans="1:14">
      <c r="B46" s="871"/>
      <c r="C46" s="872"/>
      <c r="D46" s="872"/>
      <c r="E46" s="878"/>
      <c r="F46" s="872"/>
      <c r="G46" s="872"/>
      <c r="H46" s="873"/>
      <c r="I46" s="42"/>
      <c r="J46" s="43"/>
      <c r="K46" s="283"/>
      <c r="L46" s="285"/>
      <c r="M46" s="286"/>
      <c r="N46" s="287"/>
    </row>
    <row r="47" spans="1:14">
      <c r="B47" s="879" t="s">
        <v>1036</v>
      </c>
      <c r="C47" s="880"/>
      <c r="D47" s="880"/>
      <c r="E47" s="44"/>
      <c r="F47" s="45"/>
      <c r="G47" s="45"/>
      <c r="H47" s="46"/>
      <c r="I47" s="42"/>
      <c r="J47" s="43"/>
      <c r="K47" s="288"/>
      <c r="L47" s="285"/>
      <c r="M47" s="410">
        <v>0.1</v>
      </c>
      <c r="N47" s="353">
        <f>N81*M47</f>
        <v>829.84208459912497</v>
      </c>
    </row>
    <row r="48" spans="1:14" ht="15" thickBot="1">
      <c r="B48" s="871"/>
      <c r="C48" s="872"/>
      <c r="D48" s="872"/>
      <c r="E48" s="872"/>
      <c r="F48" s="872"/>
      <c r="G48" s="872"/>
      <c r="H48" s="873"/>
      <c r="I48" s="881"/>
      <c r="J48" s="882"/>
      <c r="K48" s="47"/>
      <c r="L48" s="883"/>
      <c r="M48" s="884"/>
      <c r="N48" s="111"/>
    </row>
    <row r="49" spans="1:14" ht="15" thickBot="1">
      <c r="B49" s="822" t="s">
        <v>1037</v>
      </c>
      <c r="C49" s="823"/>
      <c r="D49" s="823"/>
      <c r="E49" s="823"/>
      <c r="F49" s="823"/>
      <c r="G49" s="823"/>
      <c r="H49" s="823"/>
      <c r="I49" s="823"/>
      <c r="J49" s="823"/>
      <c r="K49" s="823"/>
      <c r="L49" s="823"/>
      <c r="M49" s="824"/>
      <c r="N49" s="403">
        <f>SUM(N36:N48)</f>
        <v>164053.47087159078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4" t="s">
        <v>1029</v>
      </c>
      <c r="K53" s="91" t="s">
        <v>1030</v>
      </c>
      <c r="L53" s="903" t="s">
        <v>1039</v>
      </c>
      <c r="M53" s="902"/>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17850</v>
      </c>
      <c r="N54" s="281">
        <f>K54*M54</f>
        <v>24990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0</v>
      </c>
      <c r="N55" s="281">
        <f>K55*M55</f>
        <v>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4"/>
      <c r="C58" s="905"/>
      <c r="D58" s="905"/>
      <c r="E58" s="905"/>
      <c r="F58" s="905"/>
      <c r="G58" s="905"/>
      <c r="H58" s="905"/>
      <c r="I58" s="875"/>
      <c r="J58" s="48"/>
      <c r="K58" s="50"/>
      <c r="L58" s="906"/>
      <c r="M58" s="907"/>
      <c r="N58" s="51"/>
    </row>
    <row r="59" spans="1:14" ht="15" thickBot="1">
      <c r="B59" s="822" t="s">
        <v>1037</v>
      </c>
      <c r="C59" s="823"/>
      <c r="D59" s="823"/>
      <c r="E59" s="823"/>
      <c r="F59" s="823"/>
      <c r="G59" s="823"/>
      <c r="H59" s="823"/>
      <c r="I59" s="823"/>
      <c r="J59" s="823"/>
      <c r="K59" s="823"/>
      <c r="L59" s="823"/>
      <c r="M59" s="824"/>
      <c r="N59" s="403">
        <f>SUM(N54:N58)</f>
        <v>24990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9">
        <f>VLOOKUP(A64,TRANSPORTE!A5:D117,4,FALSE)</f>
        <v>1250</v>
      </c>
      <c r="M64" s="910"/>
      <c r="N64" s="296">
        <f>K64*L64</f>
        <v>1750</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09">
        <f>VLOOKUP(A65,TRANSPORTE!A6:D117,4,FALSE)</f>
        <v>1250</v>
      </c>
      <c r="M65" s="910"/>
      <c r="N65" s="296">
        <f>K65*L65</f>
        <v>1562.5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3312.5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8298.4208459912497</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N49+N59+N70+N81</f>
        <v>200654.39171758204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40130.878343516408</v>
      </c>
      <c r="M88" s="858"/>
      <c r="N88" s="57"/>
    </row>
    <row r="89" spans="1:14">
      <c r="B89" s="95" t="s">
        <v>1057</v>
      </c>
      <c r="C89" s="96"/>
      <c r="D89" s="96"/>
      <c r="E89" s="96"/>
      <c r="F89" s="96"/>
      <c r="G89" s="96"/>
      <c r="H89" s="96"/>
      <c r="I89" s="93"/>
      <c r="J89" s="94"/>
      <c r="K89" s="313">
        <v>0.05</v>
      </c>
      <c r="L89" s="857">
        <f>N83*K89</f>
        <v>10032.719585879102</v>
      </c>
      <c r="M89" s="858"/>
      <c r="N89" s="57"/>
    </row>
    <row r="90" spans="1:14" ht="15" thickBot="1">
      <c r="B90" s="97" t="s">
        <v>1058</v>
      </c>
      <c r="C90" s="98"/>
      <c r="D90" s="98"/>
      <c r="E90" s="98"/>
      <c r="F90" s="98"/>
      <c r="G90" s="98"/>
      <c r="H90" s="98"/>
      <c r="I90" s="99"/>
      <c r="J90" s="100"/>
      <c r="K90" s="314">
        <v>0.05</v>
      </c>
      <c r="L90" s="859">
        <f>N83*K90</f>
        <v>10032.719585879102</v>
      </c>
      <c r="M90" s="860"/>
      <c r="N90" s="57"/>
    </row>
    <row r="91" spans="1:14" ht="15" thickBot="1">
      <c r="B91" s="822" t="s">
        <v>1037</v>
      </c>
      <c r="C91" s="823"/>
      <c r="D91" s="823"/>
      <c r="E91" s="823"/>
      <c r="F91" s="823"/>
      <c r="G91" s="823"/>
      <c r="H91" s="823"/>
      <c r="I91" s="823"/>
      <c r="J91" s="823"/>
      <c r="K91" s="823"/>
      <c r="L91" s="823"/>
      <c r="M91" s="824"/>
      <c r="N91" s="58">
        <f>L88+L89+L90</f>
        <v>60196.317515274612</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260850.70923285664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 thickBot="1">
      <c r="B124" s="270" t="s">
        <v>2327</v>
      </c>
      <c r="C124" s="402"/>
      <c r="D124" s="402"/>
      <c r="E124" s="63"/>
      <c r="F124" s="63"/>
      <c r="G124" s="63"/>
      <c r="H124" s="63"/>
      <c r="I124" s="63"/>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148</v>
      </c>
      <c r="B36" s="871" t="str">
        <f>VLOOKUP(A36,EQUIPOS!A6:D154,3,FALSE)</f>
        <v>Cargador : Potencia en el volante 110 hp, Clasificación de RPM del motor 2300.</v>
      </c>
      <c r="C36" s="872"/>
      <c r="D36" s="872"/>
      <c r="E36" s="872"/>
      <c r="F36" s="872"/>
      <c r="G36" s="872"/>
      <c r="H36" s="873"/>
      <c r="I36" s="276"/>
      <c r="J36" s="277"/>
      <c r="K36" s="278">
        <f>VLOOKUP(A36,EQUIPOS!A6:D163,4,FALSE)</f>
        <v>158711.18285000001</v>
      </c>
      <c r="L36" s="279"/>
      <c r="M36" s="280">
        <v>30</v>
      </c>
      <c r="N36" s="281">
        <f>K36/M36</f>
        <v>5290.3727616666674</v>
      </c>
    </row>
    <row r="37" spans="1:14">
      <c r="A37" s="119" t="s">
        <v>173</v>
      </c>
      <c r="B37" s="871" t="str">
        <f>VLOOKUP(A37,EQUIPOS!A7:D154,3,FALSE)</f>
        <v>Compactador neumático de Potencia 70 HP, peso de 13 ton</v>
      </c>
      <c r="C37" s="872"/>
      <c r="D37" s="872"/>
      <c r="E37" s="872"/>
      <c r="F37" s="872"/>
      <c r="G37" s="872"/>
      <c r="H37" s="873"/>
      <c r="I37" s="276"/>
      <c r="J37" s="277"/>
      <c r="K37" s="278">
        <f>VLOOKUP(A37,EQUIPOS!A7:D164,4,FALSE)</f>
        <v>148436.19440324997</v>
      </c>
      <c r="L37" s="279"/>
      <c r="M37" s="280">
        <v>10</v>
      </c>
      <c r="N37" s="281">
        <f t="shared" ref="N37:N43" si="0">K37/M37</f>
        <v>14843.619440324997</v>
      </c>
    </row>
    <row r="38" spans="1:14">
      <c r="A38" t="s">
        <v>284</v>
      </c>
      <c r="B38" s="871" t="str">
        <f>VLOOKUP(A38,EQUIPOS!A8:D154,3,FALSE)</f>
        <v>Planta de asfalto en caliente</v>
      </c>
      <c r="C38" s="872"/>
      <c r="D38" s="872"/>
      <c r="E38" s="872"/>
      <c r="F38" s="872"/>
      <c r="G38" s="872"/>
      <c r="H38" s="873"/>
      <c r="I38" s="276"/>
      <c r="J38" s="277"/>
      <c r="K38" s="278">
        <f>VLOOKUP(A38,EQUIPOS!A8:D165,4,FALSE)</f>
        <v>538200</v>
      </c>
      <c r="L38" s="279"/>
      <c r="M38" s="280">
        <v>10</v>
      </c>
      <c r="N38" s="281">
        <f t="shared" si="0"/>
        <v>53820</v>
      </c>
    </row>
    <row r="39" spans="1:14">
      <c r="A39" t="s">
        <v>290</v>
      </c>
      <c r="B39" s="871" t="str">
        <f>VLOOKUP(A39,EQUIPOS!A9:D154,3,FALSE)</f>
        <v>Planta trituradora</v>
      </c>
      <c r="C39" s="872"/>
      <c r="D39" s="872"/>
      <c r="E39" s="872"/>
      <c r="F39" s="872"/>
      <c r="G39" s="872"/>
      <c r="H39" s="873"/>
      <c r="I39" s="276"/>
      <c r="J39" s="277"/>
      <c r="K39" s="278">
        <f>VLOOKUP(A39,EQUIPOS!A9:D166,4,FALSE)</f>
        <v>496799.99999999994</v>
      </c>
      <c r="L39" s="279"/>
      <c r="M39" s="280">
        <v>30</v>
      </c>
      <c r="N39" s="281">
        <f t="shared" si="0"/>
        <v>16559.999999999996</v>
      </c>
    </row>
    <row r="40" spans="1:14">
      <c r="A40" t="s">
        <v>316</v>
      </c>
      <c r="B40" s="871" t="str">
        <f>VLOOKUP(A40,EQUIPOS!A10:D154,3,FALSE)</f>
        <v>Retroexcavadora Tipo E-200 o  Equivalente</v>
      </c>
      <c r="C40" s="872"/>
      <c r="D40" s="872"/>
      <c r="E40" s="872"/>
      <c r="F40" s="872"/>
      <c r="G40" s="872"/>
      <c r="H40" s="873"/>
      <c r="I40" s="276"/>
      <c r="J40" s="277"/>
      <c r="K40" s="278">
        <f>VLOOKUP(A40,EQUIPOS!A10:D167,4,FALSE)</f>
        <v>184197.78039999999</v>
      </c>
      <c r="L40" s="279"/>
      <c r="M40" s="280">
        <v>30</v>
      </c>
      <c r="N40" s="281">
        <f t="shared" si="0"/>
        <v>6139.9260133333328</v>
      </c>
    </row>
    <row r="41" spans="1:14">
      <c r="A41" t="s">
        <v>358</v>
      </c>
      <c r="B41" s="871" t="str">
        <f>VLOOKUP(A41,EQUIPOS!A11:D155,3,FALSE)</f>
        <v xml:space="preserve">Terminadora de asfalto (Finisher), potencia en el volante 174 HP, R=20M3/H, velocidad de desplazamiento 114 m/min
</v>
      </c>
      <c r="C41" s="872"/>
      <c r="D41" s="872"/>
      <c r="E41" s="872"/>
      <c r="F41" s="872"/>
      <c r="G41" s="872"/>
      <c r="H41" s="873"/>
      <c r="I41" s="276"/>
      <c r="J41" s="277"/>
      <c r="K41" s="278">
        <f>VLOOKUP(A41,EQUIPOS!A11:D168,4,FALSE)</f>
        <v>457987.49999999994</v>
      </c>
      <c r="L41" s="279"/>
      <c r="M41" s="280">
        <v>10</v>
      </c>
      <c r="N41" s="281">
        <f t="shared" si="0"/>
        <v>45798.749999999993</v>
      </c>
    </row>
    <row r="42" spans="1:14">
      <c r="A42" t="s">
        <v>166</v>
      </c>
      <c r="B42" s="871" t="str">
        <f>VLOOKUP(A42,EQUIPOS!A12:D156,3,FALSE)</f>
        <v>Compactador de Rodillo POTENCIA: 99HP, PESO: 8 ton</v>
      </c>
      <c r="C42" s="872"/>
      <c r="D42" s="872"/>
      <c r="E42" s="872"/>
      <c r="F42" s="872"/>
      <c r="G42" s="872"/>
      <c r="H42" s="873"/>
      <c r="I42" s="276"/>
      <c r="J42" s="277"/>
      <c r="K42" s="278">
        <f>VLOOKUP(A42,EQUIPOS!A12:D169,4,FALSE)</f>
        <v>133280</v>
      </c>
      <c r="L42" s="279"/>
      <c r="M42" s="280">
        <v>10</v>
      </c>
      <c r="N42" s="281">
        <f t="shared" si="0"/>
        <v>13328</v>
      </c>
    </row>
    <row r="43" spans="1:14">
      <c r="A43" t="s">
        <v>373</v>
      </c>
      <c r="B43" s="871" t="str">
        <f>VLOOKUP(A43,EQUIPOS!A13:D157,3,FALSE)</f>
        <v>Volqueta 6 m3</v>
      </c>
      <c r="C43" s="872"/>
      <c r="D43" s="872"/>
      <c r="E43" s="872"/>
      <c r="F43" s="872"/>
      <c r="G43" s="872"/>
      <c r="H43" s="873"/>
      <c r="I43" s="276"/>
      <c r="J43" s="277"/>
      <c r="K43" s="278">
        <f>VLOOKUP(A43,EQUIPOS!A13:D170,4,FALSE)</f>
        <v>70000</v>
      </c>
      <c r="L43" s="279"/>
      <c r="M43" s="280">
        <v>10</v>
      </c>
      <c r="N43" s="281">
        <f t="shared" si="0"/>
        <v>7000</v>
      </c>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N80*M46</f>
        <v>1085.1781106296251</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163865.8463259546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17850</v>
      </c>
      <c r="N53" s="281">
        <f>K53*M53</f>
        <v>24990</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4"/>
      <c r="C57" s="905"/>
      <c r="D57" s="905"/>
      <c r="E57" s="905"/>
      <c r="F57" s="905"/>
      <c r="G57" s="905"/>
      <c r="H57" s="905"/>
      <c r="I57" s="875"/>
      <c r="J57" s="48"/>
      <c r="K57" s="50"/>
      <c r="L57" s="906"/>
      <c r="M57" s="907"/>
      <c r="N57" s="51"/>
    </row>
    <row r="58" spans="1:14" ht="15" thickBot="1">
      <c r="B58" s="822" t="s">
        <v>1037</v>
      </c>
      <c r="C58" s="823"/>
      <c r="D58" s="823"/>
      <c r="E58" s="823"/>
      <c r="F58" s="823"/>
      <c r="G58" s="823"/>
      <c r="H58" s="823"/>
      <c r="I58" s="823"/>
      <c r="J58" s="823"/>
      <c r="K58" s="823"/>
      <c r="L58" s="823"/>
      <c r="M58" s="824"/>
      <c r="N58" s="403">
        <f>SUM(N53:N57)</f>
        <v>24990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9">
        <f>VLOOKUP(A63,TRANSPORTE!A5:D117,4,FALSE)</f>
        <v>1250</v>
      </c>
      <c r="M63" s="910"/>
      <c r="N63" s="296">
        <f>K63*L63</f>
        <v>1750</v>
      </c>
    </row>
    <row r="64" spans="1:14">
      <c r="A64" t="s">
        <v>1377</v>
      </c>
      <c r="B64" s="52" t="str">
        <f>VLOOKUP(A64,TRANSPORTE!A6:D117,3,FALSE)</f>
        <v>Transporte de mezcla</v>
      </c>
      <c r="C64" s="53"/>
      <c r="D64" s="53"/>
      <c r="E64" s="53"/>
      <c r="F64" s="53"/>
      <c r="G64" s="53"/>
      <c r="H64" s="320" t="s">
        <v>1552</v>
      </c>
      <c r="I64" s="288">
        <v>1.25</v>
      </c>
      <c r="J64" s="295">
        <v>1</v>
      </c>
      <c r="K64" s="288">
        <f>I64*J64</f>
        <v>1.25</v>
      </c>
      <c r="L64" s="909">
        <f>VLOOKUP(A64,TRANSPORTE!A6:D117,4,FALSE)</f>
        <v>1250</v>
      </c>
      <c r="M64" s="910"/>
      <c r="N64" s="296">
        <f>K64*L64</f>
        <v>1562.5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0"/>
      <c r="M68" s="901"/>
      <c r="N68" s="133"/>
    </row>
    <row r="69" spans="1:15" ht="15" thickBot="1">
      <c r="B69" s="911" t="s">
        <v>1037</v>
      </c>
      <c r="C69" s="865"/>
      <c r="D69" s="865"/>
      <c r="E69" s="865"/>
      <c r="F69" s="865"/>
      <c r="G69" s="865"/>
      <c r="H69" s="865"/>
      <c r="I69" s="865"/>
      <c r="J69" s="865"/>
      <c r="K69" s="865"/>
      <c r="L69" s="865"/>
      <c r="M69" s="866"/>
      <c r="N69" s="110">
        <f>N63+N64+N65+N66+N67</f>
        <v>3312.5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8"/>
      <c r="C79" s="899"/>
      <c r="D79" s="899"/>
      <c r="E79" s="899"/>
      <c r="F79" s="899"/>
      <c r="G79" s="899"/>
      <c r="H79" s="899"/>
      <c r="I79" s="132"/>
      <c r="J79" s="132"/>
      <c r="K79" s="132"/>
      <c r="L79" s="912"/>
      <c r="M79" s="912"/>
      <c r="N79" s="51"/>
    </row>
    <row r="80" spans="1:15" ht="15" thickBot="1">
      <c r="B80" s="911" t="s">
        <v>1037</v>
      </c>
      <c r="C80" s="865"/>
      <c r="D80" s="865"/>
      <c r="E80" s="865"/>
      <c r="F80" s="865"/>
      <c r="G80" s="865"/>
      <c r="H80" s="865"/>
      <c r="I80" s="865"/>
      <c r="J80" s="865"/>
      <c r="K80" s="865"/>
      <c r="L80" s="865"/>
      <c r="M80" s="866"/>
      <c r="N80" s="310">
        <f>SUM(N74:N79)</f>
        <v>10851.78110629625</v>
      </c>
    </row>
    <row r="81" spans="1:14" ht="15" thickBot="1">
      <c r="B81" s="39"/>
      <c r="C81" s="40"/>
      <c r="D81" s="40"/>
      <c r="E81" s="40"/>
      <c r="F81" s="40"/>
      <c r="G81" s="40"/>
      <c r="H81" s="40"/>
      <c r="I81" s="40"/>
      <c r="J81" s="40"/>
      <c r="K81" s="40"/>
      <c r="L81" s="40"/>
      <c r="M81" s="40"/>
      <c r="N81" s="41"/>
    </row>
    <row r="82" spans="1:14" ht="15" thickBot="1">
      <c r="B82" s="822" t="s">
        <v>1051</v>
      </c>
      <c r="C82" s="823"/>
      <c r="D82" s="823"/>
      <c r="E82" s="823"/>
      <c r="F82" s="823"/>
      <c r="G82" s="823"/>
      <c r="H82" s="823"/>
      <c r="I82" s="823"/>
      <c r="J82" s="823"/>
      <c r="K82" s="823"/>
      <c r="L82" s="823"/>
      <c r="M82" s="824"/>
      <c r="N82" s="105">
        <f>N48+N58+N69+N80</f>
        <v>203020.12743225085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3"/>
      <c r="J86" s="343"/>
      <c r="K86" s="311" t="s">
        <v>1054</v>
      </c>
      <c r="L86" s="869" t="s">
        <v>1055</v>
      </c>
      <c r="M86" s="870"/>
      <c r="N86" s="312"/>
    </row>
    <row r="87" spans="1:14">
      <c r="B87" s="855" t="s">
        <v>1056</v>
      </c>
      <c r="C87" s="856"/>
      <c r="D87" s="856"/>
      <c r="E87" s="856"/>
      <c r="F87" s="856"/>
      <c r="G87" s="856"/>
      <c r="H87" s="856"/>
      <c r="I87" s="93"/>
      <c r="J87" s="94"/>
      <c r="K87" s="313">
        <v>0.2</v>
      </c>
      <c r="L87" s="857">
        <f>N82*K87</f>
        <v>40604.025486450177</v>
      </c>
      <c r="M87" s="858"/>
      <c r="N87" s="57"/>
    </row>
    <row r="88" spans="1:14">
      <c r="B88" s="95" t="s">
        <v>1057</v>
      </c>
      <c r="C88" s="96"/>
      <c r="D88" s="96"/>
      <c r="E88" s="96"/>
      <c r="F88" s="96"/>
      <c r="G88" s="96"/>
      <c r="H88" s="96"/>
      <c r="I88" s="93"/>
      <c r="J88" s="94"/>
      <c r="K88" s="313">
        <v>0.05</v>
      </c>
      <c r="L88" s="857">
        <f>N82*K88</f>
        <v>10151.006371612544</v>
      </c>
      <c r="M88" s="858"/>
      <c r="N88" s="57"/>
    </row>
    <row r="89" spans="1:14" ht="15" thickBot="1">
      <c r="B89" s="97" t="s">
        <v>1058</v>
      </c>
      <c r="C89" s="98"/>
      <c r="D89" s="98"/>
      <c r="E89" s="98"/>
      <c r="F89" s="98"/>
      <c r="G89" s="98"/>
      <c r="H89" s="98"/>
      <c r="I89" s="99"/>
      <c r="J89" s="100"/>
      <c r="K89" s="314">
        <v>0.05</v>
      </c>
      <c r="L89" s="859">
        <f>N82*K89</f>
        <v>10151.006371612544</v>
      </c>
      <c r="M89" s="860"/>
      <c r="N89" s="57"/>
    </row>
    <row r="90" spans="1:14" ht="15" thickBot="1">
      <c r="B90" s="822" t="s">
        <v>1037</v>
      </c>
      <c r="C90" s="823"/>
      <c r="D90" s="823"/>
      <c r="E90" s="823"/>
      <c r="F90" s="823"/>
      <c r="G90" s="823"/>
      <c r="H90" s="823"/>
      <c r="I90" s="823"/>
      <c r="J90" s="823"/>
      <c r="K90" s="823"/>
      <c r="L90" s="823"/>
      <c r="M90" s="824"/>
      <c r="N90" s="58">
        <f>L87+L88+L89</f>
        <v>60906.038229675265</v>
      </c>
    </row>
    <row r="91" spans="1:14" ht="15" thickBot="1">
      <c r="B91" s="39"/>
      <c r="C91" s="40"/>
      <c r="D91" s="40"/>
      <c r="E91" s="40"/>
      <c r="F91" s="40"/>
      <c r="G91" s="40"/>
      <c r="H91" s="40"/>
      <c r="I91" s="40"/>
      <c r="J91" s="40"/>
      <c r="K91" s="40"/>
      <c r="L91" s="40"/>
      <c r="M91" s="40"/>
      <c r="N91" s="41"/>
    </row>
    <row r="92" spans="1:14" ht="15" thickBot="1">
      <c r="A92" t="s">
        <v>2122</v>
      </c>
      <c r="B92" s="822" t="s">
        <v>1059</v>
      </c>
      <c r="C92" s="823"/>
      <c r="D92" s="823"/>
      <c r="E92" s="823"/>
      <c r="F92" s="823"/>
      <c r="G92" s="823"/>
      <c r="H92" s="823"/>
      <c r="I92" s="823"/>
      <c r="J92" s="823"/>
      <c r="K92" s="823"/>
      <c r="L92" s="823"/>
      <c r="M92" s="824"/>
      <c r="N92" s="196">
        <f>N82+N90</f>
        <v>263926.16566192615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 thickBot="1">
      <c r="B123" s="270" t="s">
        <v>2327</v>
      </c>
      <c r="C123" s="402"/>
      <c r="D123" s="402"/>
      <c r="E123" s="63"/>
      <c r="F123" s="63"/>
      <c r="G123" s="63"/>
      <c r="H123" s="63"/>
      <c r="I123" s="63"/>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117</v>
      </c>
      <c r="B36" s="871" t="str">
        <f>VLOOKUP(A36,EQUIPOS!A6:D154,3,FALSE)</f>
        <v xml:space="preserve">Barredora mecánica de cepillo de 3658 mm ; 6 m3 </v>
      </c>
      <c r="C36" s="872"/>
      <c r="D36" s="872"/>
      <c r="E36" s="872"/>
      <c r="F36" s="872"/>
      <c r="G36" s="872"/>
      <c r="H36" s="873"/>
      <c r="I36" s="276"/>
      <c r="J36" s="277"/>
      <c r="K36" s="278">
        <f>VLOOKUP(A36,EQUIPOS!A6:D163,4,FALSE)</f>
        <v>72450</v>
      </c>
      <c r="L36" s="279"/>
      <c r="M36" s="280">
        <v>150</v>
      </c>
      <c r="N36" s="281">
        <f>K36/M36</f>
        <v>483</v>
      </c>
    </row>
    <row r="37" spans="1:14">
      <c r="A37" s="119" t="s">
        <v>148</v>
      </c>
      <c r="B37" s="871" t="str">
        <f>VLOOKUP(A37,EQUIPOS!A7:D154,3,FALSE)</f>
        <v>Cargador : Potencia en el volante 110 hp, Clasificación de RPM del motor 2300.</v>
      </c>
      <c r="C37" s="872"/>
      <c r="D37" s="872"/>
      <c r="E37" s="872"/>
      <c r="F37" s="872"/>
      <c r="G37" s="872"/>
      <c r="H37" s="873"/>
      <c r="I37" s="276"/>
      <c r="J37" s="277"/>
      <c r="K37" s="278">
        <f>VLOOKUP(A37,EQUIPOS!A7:D164,4,FALSE)</f>
        <v>158711.18285000001</v>
      </c>
      <c r="L37" s="279"/>
      <c r="M37" s="280">
        <v>150</v>
      </c>
      <c r="N37" s="281">
        <f>K37/M37</f>
        <v>1058.0745523333335</v>
      </c>
    </row>
    <row r="38" spans="1:14">
      <c r="A38" t="s">
        <v>236</v>
      </c>
      <c r="B38" s="871" t="str">
        <f>VLOOKUP(A38,EQUIPOS!A8:D154,3,FALSE)</f>
        <v>Fresadora de pavimento, potencia 255 HP, peso 19 Ton, PROFUNDIDAD DE CORTE 305 mm</v>
      </c>
      <c r="C38" s="872"/>
      <c r="D38" s="872"/>
      <c r="E38" s="872"/>
      <c r="F38" s="872"/>
      <c r="G38" s="872"/>
      <c r="H38" s="873"/>
      <c r="I38" s="276"/>
      <c r="J38" s="277"/>
      <c r="K38" s="278">
        <f>VLOOKUP(A38,EQUIPOS!A8:D165,4,FALSE)</f>
        <v>462197.85153749998</v>
      </c>
      <c r="L38" s="279"/>
      <c r="M38" s="280">
        <v>150</v>
      </c>
      <c r="N38" s="281">
        <f>K38/M38</f>
        <v>3081.3190102499998</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N75*M41</f>
        <v>1.7022401735366666</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4624.0958027568695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09">
        <f>VLOOKUP(A58,TRANSPORTE!A5:D117,4,FALSE)</f>
        <v>1250</v>
      </c>
      <c r="M58" s="910"/>
      <c r="N58" s="296">
        <f>K58*L58</f>
        <v>162.5</v>
      </c>
    </row>
    <row r="59" spans="1:14">
      <c r="B59" s="52"/>
      <c r="C59" s="53"/>
      <c r="D59" s="53"/>
      <c r="E59" s="53"/>
      <c r="F59" s="53"/>
      <c r="G59" s="53"/>
      <c r="H59" s="320"/>
      <c r="I59" s="288"/>
      <c r="J59" s="295"/>
      <c r="K59" s="288"/>
      <c r="L59" s="909"/>
      <c r="M59" s="910"/>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162.5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133"/>
    </row>
    <row r="75" spans="1:15" ht="15" thickBot="1">
      <c r="B75" s="911" t="s">
        <v>1037</v>
      </c>
      <c r="C75" s="865"/>
      <c r="D75" s="865"/>
      <c r="E75" s="865"/>
      <c r="F75" s="865"/>
      <c r="G75" s="865"/>
      <c r="H75" s="865"/>
      <c r="I75" s="865"/>
      <c r="J75" s="865"/>
      <c r="K75" s="865"/>
      <c r="L75" s="865"/>
      <c r="M75" s="866"/>
      <c r="N75" s="469">
        <f>SUM(N69:N74)</f>
        <v>170.22401735366665</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4956.8198201105361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991.36396402210721</v>
      </c>
      <c r="M82" s="858"/>
      <c r="N82" s="57"/>
    </row>
    <row r="83" spans="1:14">
      <c r="B83" s="95" t="s">
        <v>1057</v>
      </c>
      <c r="C83" s="96"/>
      <c r="D83" s="96"/>
      <c r="E83" s="96"/>
      <c r="F83" s="96"/>
      <c r="G83" s="96"/>
      <c r="H83" s="96"/>
      <c r="I83" s="93"/>
      <c r="J83" s="94"/>
      <c r="K83" s="313">
        <v>0.05</v>
      </c>
      <c r="L83" s="857">
        <f>N77*K83</f>
        <v>247.8409910055268</v>
      </c>
      <c r="M83" s="858"/>
      <c r="N83" s="57"/>
    </row>
    <row r="84" spans="1:14" ht="15" thickBot="1">
      <c r="B84" s="97" t="s">
        <v>1058</v>
      </c>
      <c r="C84" s="98"/>
      <c r="D84" s="98"/>
      <c r="E84" s="98"/>
      <c r="F84" s="98"/>
      <c r="G84" s="98"/>
      <c r="H84" s="98"/>
      <c r="I84" s="99"/>
      <c r="J84" s="100"/>
      <c r="K84" s="314">
        <v>0.05</v>
      </c>
      <c r="L84" s="859">
        <f>N77*K84</f>
        <v>247.8409910055268</v>
      </c>
      <c r="M84" s="860"/>
      <c r="N84" s="57"/>
    </row>
    <row r="85" spans="1:14" ht="15" thickBot="1">
      <c r="B85" s="822" t="s">
        <v>1037</v>
      </c>
      <c r="C85" s="823"/>
      <c r="D85" s="823"/>
      <c r="E85" s="823"/>
      <c r="F85" s="823"/>
      <c r="G85" s="823"/>
      <c r="H85" s="823"/>
      <c r="I85" s="823"/>
      <c r="J85" s="823"/>
      <c r="K85" s="823"/>
      <c r="L85" s="823"/>
      <c r="M85" s="824"/>
      <c r="N85" s="58">
        <f>L82+L83+L84</f>
        <v>1487.0459460331608</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6443.8657661436973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 thickBot="1">
      <c r="B118" s="270" t="s">
        <v>2327</v>
      </c>
      <c r="C118" s="402"/>
      <c r="D118" s="402"/>
      <c r="E118" s="63"/>
      <c r="F118" s="63"/>
      <c r="G118" s="63"/>
      <c r="H118" s="63"/>
      <c r="I118" s="63"/>
      <c r="J118" s="890"/>
      <c r="K118" s="890"/>
      <c r="L118" s="890"/>
      <c r="M118" s="890"/>
      <c r="N118" s="891"/>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117</v>
      </c>
      <c r="B36" s="871" t="str">
        <f>VLOOKUP(A36,EQUIPOS!A6:D154,3,FALSE)</f>
        <v xml:space="preserve">Barredora mecánica de cepillo de 3658 mm ; 6 m3 </v>
      </c>
      <c r="C36" s="872"/>
      <c r="D36" s="872"/>
      <c r="E36" s="872"/>
      <c r="F36" s="872"/>
      <c r="G36" s="872"/>
      <c r="H36" s="873"/>
      <c r="I36" s="276"/>
      <c r="J36" s="277"/>
      <c r="K36" s="278">
        <f>VLOOKUP(A36,EQUIPOS!A6:D163,4,FALSE)</f>
        <v>72450</v>
      </c>
      <c r="L36" s="279"/>
      <c r="M36" s="280">
        <v>300</v>
      </c>
      <c r="N36" s="281">
        <f>K36/M36</f>
        <v>241.5</v>
      </c>
    </row>
    <row r="37" spans="1:14">
      <c r="A37" s="119" t="s">
        <v>148</v>
      </c>
      <c r="B37" s="871" t="str">
        <f>VLOOKUP(A37,EQUIPOS!A7:D154,3,FALSE)</f>
        <v>Cargador : Potencia en el volante 110 hp, Clasificación de RPM del motor 2300.</v>
      </c>
      <c r="C37" s="872"/>
      <c r="D37" s="872"/>
      <c r="E37" s="872"/>
      <c r="F37" s="872"/>
      <c r="G37" s="872"/>
      <c r="H37" s="873"/>
      <c r="I37" s="276"/>
      <c r="J37" s="277"/>
      <c r="K37" s="278">
        <f>VLOOKUP(A37,EQUIPOS!A7:D164,4,FALSE)</f>
        <v>158711.18285000001</v>
      </c>
      <c r="L37" s="279"/>
      <c r="M37" s="280">
        <v>300</v>
      </c>
      <c r="N37" s="281">
        <f>K37/M37</f>
        <v>529.03727616666674</v>
      </c>
    </row>
    <row r="38" spans="1:14">
      <c r="A38" t="s">
        <v>236</v>
      </c>
      <c r="B38" s="871" t="str">
        <f>VLOOKUP(A38,EQUIPOS!A8:D154,3,FALSE)</f>
        <v>Fresadora de pavimento, potencia 255 HP, peso 19 Ton, PROFUNDIDAD DE CORTE 305 mm</v>
      </c>
      <c r="C38" s="872"/>
      <c r="D38" s="872"/>
      <c r="E38" s="872"/>
      <c r="F38" s="872"/>
      <c r="G38" s="872"/>
      <c r="H38" s="873"/>
      <c r="I38" s="276"/>
      <c r="J38" s="277"/>
      <c r="K38" s="278">
        <f>VLOOKUP(A38,EQUIPOS!A8:D165,4,FALSE)</f>
        <v>462197.85153749998</v>
      </c>
      <c r="L38" s="279"/>
      <c r="M38" s="280">
        <v>300</v>
      </c>
      <c r="N38" s="281">
        <f>K38/M38</f>
        <v>1540.6595051249999</v>
      </c>
    </row>
    <row r="39" spans="1:14">
      <c r="B39" s="871"/>
      <c r="C39" s="872"/>
      <c r="D39" s="872"/>
      <c r="E39" s="872"/>
      <c r="F39" s="872"/>
      <c r="G39" s="872"/>
      <c r="H39" s="873"/>
      <c r="I39" s="874"/>
      <c r="J39" s="875"/>
      <c r="K39" s="278"/>
      <c r="L39" s="876"/>
      <c r="M39" s="877"/>
      <c r="N39" s="281"/>
    </row>
    <row r="40" spans="1:14">
      <c r="B40" s="871"/>
      <c r="C40" s="872"/>
      <c r="D40" s="872"/>
      <c r="E40" s="878"/>
      <c r="F40" s="872"/>
      <c r="G40" s="872"/>
      <c r="H40" s="873"/>
      <c r="I40" s="42"/>
      <c r="J40" s="43"/>
      <c r="K40" s="283"/>
      <c r="L40" s="285"/>
      <c r="M40" s="286"/>
      <c r="N40" s="287"/>
    </row>
    <row r="41" spans="1:14">
      <c r="B41" s="879" t="s">
        <v>1036</v>
      </c>
      <c r="C41" s="880"/>
      <c r="D41" s="880"/>
      <c r="E41" s="44"/>
      <c r="F41" s="45"/>
      <c r="G41" s="45"/>
      <c r="H41" s="46"/>
      <c r="I41" s="42"/>
      <c r="J41" s="43"/>
      <c r="K41" s="288"/>
      <c r="L41" s="285"/>
      <c r="M41" s="410">
        <v>0.01</v>
      </c>
      <c r="N41" s="353">
        <f>N75*M41</f>
        <v>0.85112008676833328</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2312.0479013784347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09">
        <f>VLOOKUP(A58,TRANSPORTE!A5:D117,4,FALSE)</f>
        <v>1250</v>
      </c>
      <c r="M58" s="910"/>
      <c r="N58" s="296">
        <f>K58*L58</f>
        <v>81.25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81.25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911" t="s">
        <v>1037</v>
      </c>
      <c r="C75" s="865"/>
      <c r="D75" s="865"/>
      <c r="E75" s="865"/>
      <c r="F75" s="865"/>
      <c r="G75" s="865"/>
      <c r="H75" s="865"/>
      <c r="I75" s="865"/>
      <c r="J75" s="865"/>
      <c r="K75" s="865"/>
      <c r="L75" s="865"/>
      <c r="M75" s="866"/>
      <c r="N75" s="310">
        <f>SUM(N69:N74)</f>
        <v>85.112008676833327</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2478.409910055268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495.68198201105361</v>
      </c>
      <c r="M82" s="858"/>
      <c r="N82" s="57"/>
    </row>
    <row r="83" spans="1:14">
      <c r="B83" s="95" t="s">
        <v>1057</v>
      </c>
      <c r="C83" s="96"/>
      <c r="D83" s="96"/>
      <c r="E83" s="96"/>
      <c r="F83" s="96"/>
      <c r="G83" s="96"/>
      <c r="H83" s="96"/>
      <c r="I83" s="93"/>
      <c r="J83" s="94"/>
      <c r="K83" s="313">
        <v>0.05</v>
      </c>
      <c r="L83" s="857">
        <f>N77*K83</f>
        <v>123.9204955027634</v>
      </c>
      <c r="M83" s="858"/>
      <c r="N83" s="57"/>
    </row>
    <row r="84" spans="1:14" ht="15" thickBot="1">
      <c r="B84" s="97" t="s">
        <v>1058</v>
      </c>
      <c r="C84" s="98"/>
      <c r="D84" s="98"/>
      <c r="E84" s="98"/>
      <c r="F84" s="98"/>
      <c r="G84" s="98"/>
      <c r="H84" s="98"/>
      <c r="I84" s="99"/>
      <c r="J84" s="100"/>
      <c r="K84" s="314">
        <v>0.05</v>
      </c>
      <c r="L84" s="859">
        <f>N77*K84</f>
        <v>123.9204955027634</v>
      </c>
      <c r="M84" s="860"/>
      <c r="N84" s="57"/>
    </row>
    <row r="85" spans="1:14" ht="15" thickBot="1">
      <c r="B85" s="822" t="s">
        <v>1037</v>
      </c>
      <c r="C85" s="823"/>
      <c r="D85" s="823"/>
      <c r="E85" s="823"/>
      <c r="F85" s="823"/>
      <c r="G85" s="823"/>
      <c r="H85" s="823"/>
      <c r="I85" s="823"/>
      <c r="J85" s="823"/>
      <c r="K85" s="823"/>
      <c r="L85" s="823"/>
      <c r="M85" s="824"/>
      <c r="N85" s="58">
        <f>L82+L83+L84</f>
        <v>743.52297301658041</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3221.9328830718487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 thickBot="1">
      <c r="B118" s="270" t="s">
        <v>2327</v>
      </c>
      <c r="C118" s="402"/>
      <c r="D118" s="402"/>
      <c r="E118" s="63"/>
      <c r="F118" s="63"/>
      <c r="G118" s="63"/>
      <c r="H118" s="63"/>
      <c r="I118" s="63"/>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18</v>
      </c>
      <c r="N36" s="281">
        <f>K36/M36</f>
        <v>4451.7025658055563</v>
      </c>
    </row>
    <row r="37" spans="1:14">
      <c r="A37" s="119" t="s">
        <v>154</v>
      </c>
      <c r="B37" s="871" t="str">
        <f>VLOOKUP(A37,EQUIPOS!A7:D154,3,FALSE)</f>
        <v>Carrotanque Irrigador de asfalto, 1000 GALONES DE CAPACIDAD</v>
      </c>
      <c r="C37" s="872"/>
      <c r="D37" s="872"/>
      <c r="E37" s="872"/>
      <c r="F37" s="872"/>
      <c r="G37" s="872"/>
      <c r="H37" s="873"/>
      <c r="I37" s="276"/>
      <c r="J37" s="277"/>
      <c r="K37" s="278">
        <f>VLOOKUP(A37,EQUIPOS!A7:D164,4,FALSE)</f>
        <v>114490.67</v>
      </c>
      <c r="L37" s="279"/>
      <c r="M37" s="280">
        <v>18</v>
      </c>
      <c r="N37" s="281">
        <f>K37/M37</f>
        <v>6360.5927777777779</v>
      </c>
    </row>
    <row r="38" spans="1:14">
      <c r="A38" t="s">
        <v>269</v>
      </c>
      <c r="B38" s="871" t="str">
        <f>VLOOKUP(A38,EQUIPOS!A8:D154,3,FALSE)</f>
        <v>Motoniveladora  potencia 215 HP, ancho de cuchilla 4,27 m, peso 18 ton.</v>
      </c>
      <c r="C38" s="872"/>
      <c r="D38" s="872"/>
      <c r="E38" s="872"/>
      <c r="F38" s="872"/>
      <c r="G38" s="872"/>
      <c r="H38" s="873"/>
      <c r="I38" s="276"/>
      <c r="J38" s="277"/>
      <c r="K38" s="278">
        <f>VLOOKUP(A38,EQUIPOS!A8:D165,4,FALSE)</f>
        <v>191656.2906480699</v>
      </c>
      <c r="L38" s="279"/>
      <c r="M38" s="280">
        <v>18</v>
      </c>
      <c r="N38" s="281">
        <f>K38/M38</f>
        <v>10647.57170267055</v>
      </c>
    </row>
    <row r="39" spans="1:14">
      <c r="A39" t="s">
        <v>299</v>
      </c>
      <c r="B39" s="871" t="str">
        <f>VLOOKUP(A39,EQUIPOS!A9:D154,3,FALSE)</f>
        <v xml:space="preserve">Recicladora, potencia 430HP </v>
      </c>
      <c r="C39" s="872"/>
      <c r="D39" s="872"/>
      <c r="E39" s="872"/>
      <c r="F39" s="872"/>
      <c r="G39" s="872"/>
      <c r="H39" s="873"/>
      <c r="I39" s="874"/>
      <c r="J39" s="875"/>
      <c r="K39" s="278">
        <f>VLOOKUP(A39,EQUIPOS!A9:D166,4,FALSE)</f>
        <v>465749.99999999994</v>
      </c>
      <c r="L39" s="876">
        <v>18</v>
      </c>
      <c r="M39" s="877"/>
      <c r="N39" s="281">
        <f>K39/L39</f>
        <v>25874.999999999996</v>
      </c>
    </row>
    <row r="40" spans="1:14">
      <c r="A40" t="s">
        <v>365</v>
      </c>
      <c r="B40" s="871" t="str">
        <f>VLOOKUP(A40,EQUIPOS!A10:D154,3,FALSE)</f>
        <v xml:space="preserve">Vibrocompatador, potencia 153 HP, peso 10 Ton. </v>
      </c>
      <c r="C40" s="872"/>
      <c r="D40" s="872"/>
      <c r="E40" s="872"/>
      <c r="F40" s="872"/>
      <c r="G40" s="872"/>
      <c r="H40" s="873"/>
      <c r="I40" s="42"/>
      <c r="J40" s="43"/>
      <c r="K40" s="278">
        <f>VLOOKUP(A40,EQUIPOS!A10:D167,4,FALSE)</f>
        <v>136850</v>
      </c>
      <c r="L40" s="285"/>
      <c r="M40" s="286">
        <v>18</v>
      </c>
      <c r="N40" s="281">
        <f>K40/M40</f>
        <v>7602.7777777777774</v>
      </c>
    </row>
    <row r="41" spans="1:14">
      <c r="B41" s="879" t="s">
        <v>1036</v>
      </c>
      <c r="C41" s="880"/>
      <c r="D41" s="880"/>
      <c r="E41" s="44"/>
      <c r="F41" s="45"/>
      <c r="G41" s="45"/>
      <c r="H41" s="46"/>
      <c r="I41" s="42"/>
      <c r="J41" s="43"/>
      <c r="K41" s="288"/>
      <c r="L41" s="285"/>
      <c r="M41" s="410">
        <v>0.01</v>
      </c>
      <c r="N41" s="353">
        <f>N75*M41</f>
        <v>28.370669558944442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54966.015493590596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39865</v>
      </c>
      <c r="N48" s="281">
        <f>K48*M48</f>
        <v>1395.2750000000001</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81054.005134666659</v>
      </c>
      <c r="N49" s="281">
        <f>K49*M49</f>
        <v>20263.501283666665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4"/>
      <c r="C52" s="905"/>
      <c r="D52" s="905"/>
      <c r="E52" s="905"/>
      <c r="F52" s="905"/>
      <c r="G52" s="905"/>
      <c r="H52" s="905"/>
      <c r="I52" s="875"/>
      <c r="J52" s="48"/>
      <c r="K52" s="50"/>
      <c r="L52" s="906"/>
      <c r="M52" s="907"/>
      <c r="N52" s="51"/>
    </row>
    <row r="53" spans="1:14" ht="15" thickBot="1">
      <c r="B53" s="822" t="s">
        <v>1037</v>
      </c>
      <c r="C53" s="823"/>
      <c r="D53" s="823"/>
      <c r="E53" s="823"/>
      <c r="F53" s="823"/>
      <c r="G53" s="823"/>
      <c r="H53" s="823"/>
      <c r="I53" s="823"/>
      <c r="J53" s="823"/>
      <c r="K53" s="823"/>
      <c r="L53" s="823"/>
      <c r="M53" s="824"/>
      <c r="N53" s="403">
        <f>SUM(N48:N52)</f>
        <v>21658.776283666666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09">
        <f>VLOOKUP(A58,TRANSPORTE!A5:D117,4,FALSE)</f>
        <v>1200</v>
      </c>
      <c r="M58" s="910"/>
      <c r="N58" s="296">
        <f>K58*L58</f>
        <v>342.00000000000006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342.00000000000006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911" t="s">
        <v>1037</v>
      </c>
      <c r="C75" s="865"/>
      <c r="D75" s="865"/>
      <c r="E75" s="865"/>
      <c r="F75" s="865"/>
      <c r="G75" s="865"/>
      <c r="H75" s="865"/>
      <c r="I75" s="865"/>
      <c r="J75" s="865"/>
      <c r="K75" s="865"/>
      <c r="L75" s="865"/>
      <c r="M75" s="866"/>
      <c r="N75" s="310">
        <f>SUM(N69:N74)</f>
        <v>2837.0669558944442</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79803.858733151705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15960.771746630342</v>
      </c>
      <c r="M82" s="858"/>
      <c r="N82" s="57"/>
    </row>
    <row r="83" spans="1:14">
      <c r="B83" s="95" t="s">
        <v>1057</v>
      </c>
      <c r="C83" s="96"/>
      <c r="D83" s="96"/>
      <c r="E83" s="96"/>
      <c r="F83" s="96"/>
      <c r="G83" s="96"/>
      <c r="H83" s="96"/>
      <c r="I83" s="93"/>
      <c r="J83" s="94"/>
      <c r="K83" s="313">
        <v>0.05</v>
      </c>
      <c r="L83" s="857">
        <f>N77*K83</f>
        <v>3990.1929366575855</v>
      </c>
      <c r="M83" s="858"/>
      <c r="N83" s="57"/>
    </row>
    <row r="84" spans="1:14" ht="15" thickBot="1">
      <c r="B84" s="97" t="s">
        <v>1058</v>
      </c>
      <c r="C84" s="98"/>
      <c r="D84" s="98"/>
      <c r="E84" s="98"/>
      <c r="F84" s="98"/>
      <c r="G84" s="98"/>
      <c r="H84" s="98"/>
      <c r="I84" s="99"/>
      <c r="J84" s="100"/>
      <c r="K84" s="314">
        <v>0.05</v>
      </c>
      <c r="L84" s="859">
        <f>N77*K84</f>
        <v>3990.1929366575855</v>
      </c>
      <c r="M84" s="860"/>
      <c r="N84" s="57"/>
    </row>
    <row r="85" spans="1:14" ht="15" thickBot="1">
      <c r="B85" s="822" t="s">
        <v>1037</v>
      </c>
      <c r="C85" s="823"/>
      <c r="D85" s="823"/>
      <c r="E85" s="823"/>
      <c r="F85" s="823"/>
      <c r="G85" s="823"/>
      <c r="H85" s="823"/>
      <c r="I85" s="823"/>
      <c r="J85" s="823"/>
      <c r="K85" s="823"/>
      <c r="L85" s="823"/>
      <c r="M85" s="824"/>
      <c r="N85" s="58">
        <f>L82+L83+L84</f>
        <v>23941.157619945512</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103745.01635309722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 thickBot="1">
      <c r="B118" s="270" t="s">
        <v>2327</v>
      </c>
      <c r="C118" s="402"/>
      <c r="D118" s="402"/>
      <c r="E118" s="63"/>
      <c r="F118" s="63"/>
      <c r="G118" s="63"/>
      <c r="H118" s="63"/>
      <c r="I118" s="63"/>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12</v>
      </c>
      <c r="N36" s="281">
        <f>K36/M36</f>
        <v>6677.553848708335</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114490.67</v>
      </c>
      <c r="L37" s="279"/>
      <c r="M37" s="280">
        <v>12</v>
      </c>
      <c r="N37" s="281">
        <f>K37/M37</f>
        <v>9540.8891666666659</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191656.2906480699</v>
      </c>
      <c r="L38" s="279"/>
      <c r="M38" s="280">
        <v>12</v>
      </c>
      <c r="N38" s="281">
        <f>K38/M38</f>
        <v>15971.357554005825</v>
      </c>
    </row>
    <row r="39" spans="1:14">
      <c r="A39" s="119" t="s">
        <v>299</v>
      </c>
      <c r="B39" s="871" t="str">
        <f>VLOOKUP(A39,EQUIPOS!A7:D154,3,FALSE)</f>
        <v xml:space="preserve">Recicladora, potencia 430HP </v>
      </c>
      <c r="C39" s="872"/>
      <c r="D39" s="872"/>
      <c r="E39" s="872"/>
      <c r="F39" s="872"/>
      <c r="G39" s="872"/>
      <c r="H39" s="873"/>
      <c r="I39" s="276"/>
      <c r="J39" s="277"/>
      <c r="K39" s="278">
        <f>VLOOKUP(A39,EQUIPOS!A7:D164,4,FALSE)</f>
        <v>465749.99999999994</v>
      </c>
      <c r="L39" s="279"/>
      <c r="M39" s="280">
        <v>12</v>
      </c>
      <c r="N39" s="281">
        <f>K39/M39</f>
        <v>38812.499999999993</v>
      </c>
    </row>
    <row r="40" spans="1:14">
      <c r="A40" t="s">
        <v>365</v>
      </c>
      <c r="B40" s="871" t="str">
        <f>VLOOKUP(A40,EQUIPOS!A8:D154,3,FALSE)</f>
        <v xml:space="preserve">Vibrocompatador, potencia 153 HP, peso 10 Ton. </v>
      </c>
      <c r="C40" s="872"/>
      <c r="D40" s="872"/>
      <c r="E40" s="872"/>
      <c r="F40" s="872"/>
      <c r="G40" s="872"/>
      <c r="H40" s="873"/>
      <c r="I40" s="276"/>
      <c r="J40" s="277"/>
      <c r="K40" s="278">
        <f>VLOOKUP(A40,EQUIPOS!A8:D165,4,FALSE)</f>
        <v>136850</v>
      </c>
      <c r="L40" s="279"/>
      <c r="M40" s="280">
        <v>12</v>
      </c>
      <c r="N40" s="281">
        <f>K40/M40</f>
        <v>11404.166666666666</v>
      </c>
    </row>
    <row r="41" spans="1:14">
      <c r="B41" s="871"/>
      <c r="C41" s="872"/>
      <c r="D41" s="872"/>
      <c r="E41" s="872"/>
      <c r="F41" s="872"/>
      <c r="G41" s="872"/>
      <c r="H41" s="873"/>
      <c r="I41" s="874"/>
      <c r="J41" s="875"/>
      <c r="K41" s="278"/>
      <c r="L41" s="876"/>
      <c r="M41" s="877"/>
      <c r="N41" s="281"/>
    </row>
    <row r="42" spans="1:14">
      <c r="B42" s="871"/>
      <c r="C42" s="872"/>
      <c r="D42" s="872"/>
      <c r="E42" s="878"/>
      <c r="F42" s="872"/>
      <c r="G42" s="872"/>
      <c r="H42" s="873"/>
      <c r="I42" s="42"/>
      <c r="J42" s="43"/>
      <c r="K42" s="283"/>
      <c r="L42" s="285"/>
      <c r="M42" s="286"/>
      <c r="N42" s="287"/>
    </row>
    <row r="43" spans="1:14">
      <c r="B43" s="879" t="s">
        <v>1036</v>
      </c>
      <c r="C43" s="957"/>
      <c r="D43" s="957"/>
      <c r="E43" s="44"/>
      <c r="F43" s="45"/>
      <c r="G43" s="45"/>
      <c r="H43" s="46"/>
      <c r="I43" s="42"/>
      <c r="J43" s="43"/>
      <c r="K43" s="288"/>
      <c r="L43" s="285"/>
      <c r="M43" s="410">
        <v>0.1</v>
      </c>
      <c r="N43" s="353">
        <f>N77*M43</f>
        <v>425.56004338416665</v>
      </c>
    </row>
    <row r="44" spans="1:14" ht="15" thickBot="1">
      <c r="B44" s="871"/>
      <c r="C44" s="872"/>
      <c r="D44" s="872"/>
      <c r="E44" s="872"/>
      <c r="F44" s="872"/>
      <c r="G44" s="872"/>
      <c r="H44" s="873"/>
      <c r="I44" s="881"/>
      <c r="J44" s="882"/>
      <c r="K44" s="47"/>
      <c r="L44" s="883"/>
      <c r="M44" s="884"/>
      <c r="N44" s="111"/>
    </row>
    <row r="45" spans="1:14" ht="15" thickBot="1">
      <c r="B45" s="822" t="s">
        <v>1037</v>
      </c>
      <c r="C45" s="823"/>
      <c r="D45" s="823"/>
      <c r="E45" s="823"/>
      <c r="F45" s="823"/>
      <c r="G45" s="823"/>
      <c r="H45" s="823"/>
      <c r="I45" s="823"/>
      <c r="J45" s="823"/>
      <c r="K45" s="823"/>
      <c r="L45" s="823"/>
      <c r="M45" s="824"/>
      <c r="N45" s="403">
        <f>SUM(N36:N44)</f>
        <v>82832.027279431641</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7" t="s">
        <v>1028</v>
      </c>
      <c r="C49" s="868"/>
      <c r="D49" s="868"/>
      <c r="E49" s="868"/>
      <c r="F49" s="868"/>
      <c r="G49" s="868"/>
      <c r="H49" s="868"/>
      <c r="I49" s="902"/>
      <c r="J49" s="324" t="s">
        <v>1029</v>
      </c>
      <c r="K49" s="91" t="s">
        <v>1030</v>
      </c>
      <c r="L49" s="903" t="s">
        <v>1039</v>
      </c>
      <c r="M49" s="902"/>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0</v>
      </c>
      <c r="N50" s="281">
        <f>K50*M50</f>
        <v>0</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1682.5541964000001</v>
      </c>
      <c r="N51" s="281">
        <f>K51*M51</f>
        <v>2187.3204553200003</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904"/>
      <c r="C54" s="905"/>
      <c r="D54" s="905"/>
      <c r="E54" s="905"/>
      <c r="F54" s="905"/>
      <c r="G54" s="905"/>
      <c r="H54" s="905"/>
      <c r="I54" s="875"/>
      <c r="J54" s="48"/>
      <c r="K54" s="50"/>
      <c r="L54" s="906"/>
      <c r="M54" s="907"/>
      <c r="N54" s="51"/>
    </row>
    <row r="55" spans="1:14" ht="15" thickBot="1">
      <c r="B55" s="822" t="s">
        <v>1037</v>
      </c>
      <c r="C55" s="823"/>
      <c r="D55" s="823"/>
      <c r="E55" s="823"/>
      <c r="F55" s="823"/>
      <c r="G55" s="823"/>
      <c r="H55" s="823"/>
      <c r="I55" s="823"/>
      <c r="J55" s="823"/>
      <c r="K55" s="823"/>
      <c r="L55" s="823"/>
      <c r="M55" s="824"/>
      <c r="N55" s="403">
        <f>SUM(N50:N54)</f>
        <v>2187.3204553200003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4255.600433841666</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N45+N55+N66+N77</f>
        <v>89274.948168593313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17854.989633718662</v>
      </c>
      <c r="M84" s="858"/>
      <c r="N84" s="57"/>
    </row>
    <row r="85" spans="1:14">
      <c r="B85" s="95" t="s">
        <v>1057</v>
      </c>
      <c r="C85" s="96"/>
      <c r="D85" s="96"/>
      <c r="E85" s="96"/>
      <c r="F85" s="96"/>
      <c r="G85" s="96"/>
      <c r="H85" s="96"/>
      <c r="I85" s="93"/>
      <c r="J85" s="94"/>
      <c r="K85" s="313">
        <v>0.05</v>
      </c>
      <c r="L85" s="857">
        <f>N79*K85</f>
        <v>4463.7474084296655</v>
      </c>
      <c r="M85" s="858"/>
      <c r="N85" s="57"/>
    </row>
    <row r="86" spans="1:14" ht="15" thickBot="1">
      <c r="B86" s="97" t="s">
        <v>1058</v>
      </c>
      <c r="C86" s="98"/>
      <c r="D86" s="98"/>
      <c r="E86" s="98"/>
      <c r="F86" s="98"/>
      <c r="G86" s="98"/>
      <c r="H86" s="98"/>
      <c r="I86" s="99"/>
      <c r="J86" s="100"/>
      <c r="K86" s="314">
        <v>0.05</v>
      </c>
      <c r="L86" s="859">
        <f>N79*K86</f>
        <v>4463.7474084296655</v>
      </c>
      <c r="M86" s="860"/>
      <c r="N86" s="57"/>
    </row>
    <row r="87" spans="1:14" ht="15" thickBot="1">
      <c r="B87" s="822" t="s">
        <v>1037</v>
      </c>
      <c r="C87" s="823"/>
      <c r="D87" s="823"/>
      <c r="E87" s="823"/>
      <c r="F87" s="823"/>
      <c r="G87" s="823"/>
      <c r="H87" s="823"/>
      <c r="I87" s="823"/>
      <c r="J87" s="823"/>
      <c r="K87" s="823"/>
      <c r="L87" s="823"/>
      <c r="M87" s="824"/>
      <c r="N87" s="58">
        <f>L84+L85+L86</f>
        <v>26782.484450577995</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116057.4326191713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5" t="s">
        <v>2324</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2325</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8"/>
      <c r="K119" s="888"/>
      <c r="L119" s="888"/>
      <c r="M119" s="888"/>
      <c r="N119" s="889"/>
    </row>
    <row r="120" spans="2:14" ht="15" thickBot="1">
      <c r="B120" s="270" t="s">
        <v>2327</v>
      </c>
      <c r="C120" s="402"/>
      <c r="D120" s="402"/>
      <c r="E120" s="63"/>
      <c r="F120" s="63"/>
      <c r="G120" s="63"/>
      <c r="H120" s="63"/>
      <c r="I120" s="63"/>
      <c r="J120" s="890"/>
      <c r="K120" s="890"/>
      <c r="L120" s="890"/>
      <c r="M120" s="890"/>
      <c r="N120" s="891"/>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18</v>
      </c>
      <c r="N36" s="281">
        <f>K36/M36</f>
        <v>4451.7025658055563</v>
      </c>
    </row>
    <row r="37" spans="1:14">
      <c r="A37" s="119" t="s">
        <v>154</v>
      </c>
      <c r="B37" s="871" t="str">
        <f>VLOOKUP(A37,EQUIPOS!A7:D154,3,FALSE)</f>
        <v>Carrotanque Irrigador de asfalto, 1000 GALONES DE CAPACIDAD</v>
      </c>
      <c r="C37" s="872"/>
      <c r="D37" s="872"/>
      <c r="E37" s="872"/>
      <c r="F37" s="872"/>
      <c r="G37" s="872"/>
      <c r="H37" s="873"/>
      <c r="I37" s="276"/>
      <c r="J37" s="277"/>
      <c r="K37" s="278">
        <f>VLOOKUP(A37,EQUIPOS!A7:D164,4,FALSE)</f>
        <v>114490.67</v>
      </c>
      <c r="L37" s="279"/>
      <c r="M37" s="280">
        <v>18</v>
      </c>
      <c r="N37" s="281">
        <f>K37/M37</f>
        <v>6360.5927777777779</v>
      </c>
    </row>
    <row r="38" spans="1:14">
      <c r="A38" t="s">
        <v>269</v>
      </c>
      <c r="B38" s="871" t="str">
        <f>VLOOKUP(A38,EQUIPOS!A8:D154,3,FALSE)</f>
        <v>Motoniveladora  potencia 215 HP, ancho de cuchilla 4,27 m, peso 18 ton.</v>
      </c>
      <c r="C38" s="872"/>
      <c r="D38" s="872"/>
      <c r="E38" s="872"/>
      <c r="F38" s="872"/>
      <c r="G38" s="872"/>
      <c r="H38" s="873"/>
      <c r="I38" s="276"/>
      <c r="J38" s="277"/>
      <c r="K38" s="278">
        <f>VLOOKUP(A38,EQUIPOS!A8:D165,4,FALSE)</f>
        <v>191656.2906480699</v>
      </c>
      <c r="L38" s="279"/>
      <c r="M38" s="280">
        <v>18</v>
      </c>
      <c r="N38" s="281">
        <f>K38/M38</f>
        <v>10647.57170267055</v>
      </c>
    </row>
    <row r="39" spans="1:14">
      <c r="A39" t="s">
        <v>299</v>
      </c>
      <c r="B39" s="871" t="str">
        <f>VLOOKUP(A39,EQUIPOS!A9:D154,3,FALSE)</f>
        <v xml:space="preserve">Recicladora, potencia 430HP </v>
      </c>
      <c r="C39" s="872"/>
      <c r="D39" s="872"/>
      <c r="E39" s="872"/>
      <c r="F39" s="872"/>
      <c r="G39" s="872"/>
      <c r="H39" s="873"/>
      <c r="I39" s="874"/>
      <c r="J39" s="875"/>
      <c r="K39" s="278">
        <f>VLOOKUP(A39,EQUIPOS!A9:D166,4,FALSE)</f>
        <v>465749.99999999994</v>
      </c>
      <c r="L39" s="876">
        <v>18</v>
      </c>
      <c r="M39" s="877"/>
      <c r="N39" s="281">
        <f>K39/L39</f>
        <v>25874.999999999996</v>
      </c>
    </row>
    <row r="40" spans="1:14">
      <c r="A40" t="s">
        <v>365</v>
      </c>
      <c r="B40" s="871" t="str">
        <f>VLOOKUP(A40,EQUIPOS!A10:D154,3,FALSE)</f>
        <v xml:space="preserve">Vibrocompatador, potencia 153 HP, peso 10 Ton. </v>
      </c>
      <c r="C40" s="872"/>
      <c r="D40" s="872"/>
      <c r="E40" s="872"/>
      <c r="F40" s="872"/>
      <c r="G40" s="872"/>
      <c r="H40" s="873"/>
      <c r="I40" s="42"/>
      <c r="J40" s="43"/>
      <c r="K40" s="278">
        <f>VLOOKUP(A40,EQUIPOS!A10:D167,4,FALSE)</f>
        <v>136850</v>
      </c>
      <c r="L40" s="285"/>
      <c r="M40" s="286">
        <v>18</v>
      </c>
      <c r="N40" s="281">
        <f>K40/M40</f>
        <v>7602.7777777777774</v>
      </c>
    </row>
    <row r="41" spans="1:14">
      <c r="B41" s="329"/>
      <c r="C41" s="330"/>
      <c r="D41" s="330"/>
      <c r="E41" s="330"/>
      <c r="F41" s="332"/>
      <c r="G41" s="332"/>
      <c r="H41" s="131"/>
      <c r="I41" s="42"/>
      <c r="J41" s="43"/>
      <c r="K41" s="283"/>
      <c r="L41" s="285"/>
      <c r="M41" s="286"/>
      <c r="N41" s="281"/>
    </row>
    <row r="42" spans="1:14">
      <c r="B42" s="879" t="s">
        <v>1036</v>
      </c>
      <c r="C42" s="880"/>
      <c r="D42" s="880"/>
      <c r="E42" s="44"/>
      <c r="F42" s="45"/>
      <c r="G42" s="45"/>
      <c r="H42" s="46"/>
      <c r="I42" s="42"/>
      <c r="J42" s="43"/>
      <c r="K42" s="288"/>
      <c r="L42" s="285"/>
      <c r="M42" s="410">
        <v>0.01</v>
      </c>
      <c r="N42" s="353">
        <f>N76*M42</f>
        <v>28.370669558944442</v>
      </c>
    </row>
    <row r="43" spans="1:14" ht="15" thickBot="1">
      <c r="B43" s="871"/>
      <c r="C43" s="872"/>
      <c r="D43" s="872"/>
      <c r="E43" s="872"/>
      <c r="F43" s="872"/>
      <c r="G43" s="872"/>
      <c r="H43" s="873"/>
      <c r="I43" s="881"/>
      <c r="J43" s="882"/>
      <c r="K43" s="47"/>
      <c r="L43" s="883"/>
      <c r="M43" s="884"/>
      <c r="N43" s="111"/>
    </row>
    <row r="44" spans="1:14" ht="15" thickBot="1">
      <c r="B44" s="822" t="s">
        <v>1037</v>
      </c>
      <c r="C44" s="823"/>
      <c r="D44" s="823"/>
      <c r="E44" s="823"/>
      <c r="F44" s="823"/>
      <c r="G44" s="823"/>
      <c r="H44" s="823"/>
      <c r="I44" s="823"/>
      <c r="J44" s="823"/>
      <c r="K44" s="823"/>
      <c r="L44" s="823"/>
      <c r="M44" s="824"/>
      <c r="N44" s="403">
        <f>SUM(N36:N43)</f>
        <v>54966.015493590596</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4" t="s">
        <v>1029</v>
      </c>
      <c r="K48" s="91" t="s">
        <v>1030</v>
      </c>
      <c r="L48" s="903" t="s">
        <v>1039</v>
      </c>
      <c r="M48" s="902"/>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476000</v>
      </c>
      <c r="N49" s="281">
        <f>K49*M49</f>
        <v>72828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SUM(N49:N53)</f>
        <v>72828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9">
        <f>VLOOKUP(A59,TRANSPORTE!A5:D117,4,FALSE)</f>
        <v>1250</v>
      </c>
      <c r="M59" s="910"/>
      <c r="N59" s="296">
        <f>K59*L59</f>
        <v>191.25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191.25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2837.0669558944442</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N44+N54+N65+N76</f>
        <v>130822.33244948504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26164.466489897008</v>
      </c>
      <c r="M83" s="858"/>
      <c r="N83" s="57"/>
    </row>
    <row r="84" spans="1:14">
      <c r="B84" s="95" t="s">
        <v>1057</v>
      </c>
      <c r="C84" s="96"/>
      <c r="D84" s="96"/>
      <c r="E84" s="96"/>
      <c r="F84" s="96"/>
      <c r="G84" s="96"/>
      <c r="H84" s="96"/>
      <c r="I84" s="93"/>
      <c r="J84" s="94"/>
      <c r="K84" s="313">
        <v>0.05</v>
      </c>
      <c r="L84" s="857">
        <f>N78*K84</f>
        <v>6541.1166224742519</v>
      </c>
      <c r="M84" s="858"/>
      <c r="N84" s="57"/>
    </row>
    <row r="85" spans="1:14" ht="15" thickBot="1">
      <c r="B85" s="97" t="s">
        <v>1058</v>
      </c>
      <c r="C85" s="98"/>
      <c r="D85" s="98"/>
      <c r="E85" s="98"/>
      <c r="F85" s="98"/>
      <c r="G85" s="98"/>
      <c r="H85" s="98"/>
      <c r="I85" s="99"/>
      <c r="J85" s="100"/>
      <c r="K85" s="314">
        <v>0.05</v>
      </c>
      <c r="L85" s="859">
        <f>N78*K85</f>
        <v>6541.1166224742519</v>
      </c>
      <c r="M85" s="860"/>
      <c r="N85" s="57"/>
    </row>
    <row r="86" spans="1:14" ht="15" thickBot="1">
      <c r="B86" s="822" t="s">
        <v>1037</v>
      </c>
      <c r="C86" s="823"/>
      <c r="D86" s="823"/>
      <c r="E86" s="823"/>
      <c r="F86" s="823"/>
      <c r="G86" s="823"/>
      <c r="H86" s="823"/>
      <c r="I86" s="823"/>
      <c r="J86" s="823"/>
      <c r="K86" s="823"/>
      <c r="L86" s="823"/>
      <c r="M86" s="824"/>
      <c r="N86" s="58">
        <f>L83+L84+L85</f>
        <v>39246.699734845512</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170069.03218433054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18</v>
      </c>
      <c r="N36" s="281">
        <f>K36/M36</f>
        <v>4451.7025658055563</v>
      </c>
    </row>
    <row r="37" spans="1:14">
      <c r="A37" s="119" t="s">
        <v>154</v>
      </c>
      <c r="B37" s="871" t="str">
        <f>VLOOKUP(A37,EQUIPOS!A7:D154,3,FALSE)</f>
        <v>Carrotanque Irrigador de asfalto, 1000 GALONES DE CAPACIDAD</v>
      </c>
      <c r="C37" s="872"/>
      <c r="D37" s="872"/>
      <c r="E37" s="872"/>
      <c r="F37" s="872"/>
      <c r="G37" s="872"/>
      <c r="H37" s="873"/>
      <c r="I37" s="276"/>
      <c r="J37" s="277"/>
      <c r="K37" s="278">
        <f>VLOOKUP(A37,EQUIPOS!A7:D164,4,FALSE)</f>
        <v>114490.67</v>
      </c>
      <c r="L37" s="279"/>
      <c r="M37" s="280">
        <v>18</v>
      </c>
      <c r="N37" s="281">
        <f>K37/M37</f>
        <v>6360.5927777777779</v>
      </c>
    </row>
    <row r="38" spans="1:14">
      <c r="A38" t="s">
        <v>269</v>
      </c>
      <c r="B38" s="871" t="str">
        <f>VLOOKUP(A38,EQUIPOS!A8:D154,3,FALSE)</f>
        <v>Motoniveladora  potencia 215 HP, ancho de cuchilla 4,27 m, peso 18 ton.</v>
      </c>
      <c r="C38" s="872"/>
      <c r="D38" s="872"/>
      <c r="E38" s="872"/>
      <c r="F38" s="872"/>
      <c r="G38" s="872"/>
      <c r="H38" s="873"/>
      <c r="I38" s="276"/>
      <c r="J38" s="277"/>
      <c r="K38" s="278">
        <f>VLOOKUP(A38,EQUIPOS!A8:D165,4,FALSE)</f>
        <v>191656.2906480699</v>
      </c>
      <c r="L38" s="279"/>
      <c r="M38" s="280">
        <v>18</v>
      </c>
      <c r="N38" s="281">
        <f>K38/M38</f>
        <v>10647.57170267055</v>
      </c>
    </row>
    <row r="39" spans="1:14">
      <c r="A39" t="s">
        <v>299</v>
      </c>
      <c r="B39" s="871" t="str">
        <f>VLOOKUP(A39,EQUIPOS!A9:D154,3,FALSE)</f>
        <v xml:space="preserve">Recicladora, potencia 430HP </v>
      </c>
      <c r="C39" s="872"/>
      <c r="D39" s="872"/>
      <c r="E39" s="872"/>
      <c r="F39" s="872"/>
      <c r="G39" s="872"/>
      <c r="H39" s="873"/>
      <c r="I39" s="874"/>
      <c r="J39" s="875"/>
      <c r="K39" s="278">
        <f>VLOOKUP(A39,EQUIPOS!A9:D166,4,FALSE)</f>
        <v>465749.99999999994</v>
      </c>
      <c r="L39" s="876">
        <v>18</v>
      </c>
      <c r="M39" s="877"/>
      <c r="N39" s="281">
        <f>K39/L39</f>
        <v>25874.999999999996</v>
      </c>
    </row>
    <row r="40" spans="1:14">
      <c r="A40" t="s">
        <v>365</v>
      </c>
      <c r="B40" s="871" t="str">
        <f>VLOOKUP(A40,EQUIPOS!A10:D154,3,FALSE)</f>
        <v xml:space="preserve">Vibrocompatador, potencia 153 HP, peso 10 Ton. </v>
      </c>
      <c r="C40" s="872"/>
      <c r="D40" s="872"/>
      <c r="E40" s="872"/>
      <c r="F40" s="872"/>
      <c r="G40" s="872"/>
      <c r="H40" s="873"/>
      <c r="I40" s="42"/>
      <c r="J40" s="43"/>
      <c r="K40" s="278">
        <f>VLOOKUP(A40,EQUIPOS!A10:D167,4,FALSE)</f>
        <v>136850</v>
      </c>
      <c r="L40" s="285"/>
      <c r="M40" s="286">
        <v>18</v>
      </c>
      <c r="N40" s="281">
        <f>K40/M40</f>
        <v>7602.7777777777774</v>
      </c>
    </row>
    <row r="41" spans="1:14">
      <c r="B41" s="329"/>
      <c r="C41" s="330"/>
      <c r="D41" s="330"/>
      <c r="E41" s="330"/>
      <c r="F41" s="332"/>
      <c r="G41" s="332"/>
      <c r="H41" s="131"/>
      <c r="I41" s="42"/>
      <c r="J41" s="43"/>
      <c r="K41" s="283"/>
      <c r="L41" s="285"/>
      <c r="M41" s="286"/>
      <c r="N41" s="287"/>
    </row>
    <row r="42" spans="1:14">
      <c r="B42" s="879" t="s">
        <v>1036</v>
      </c>
      <c r="C42" s="880"/>
      <c r="D42" s="880"/>
      <c r="E42" s="44"/>
      <c r="F42" s="45"/>
      <c r="G42" s="45"/>
      <c r="H42" s="46"/>
      <c r="I42" s="42"/>
      <c r="J42" s="43"/>
      <c r="K42" s="288"/>
      <c r="L42" s="285"/>
      <c r="M42" s="410">
        <v>0.01</v>
      </c>
      <c r="N42" s="353">
        <f>N76*M42</f>
        <v>28.370669558944442</v>
      </c>
    </row>
    <row r="43" spans="1:14" ht="15" thickBot="1">
      <c r="B43" s="871"/>
      <c r="C43" s="872"/>
      <c r="D43" s="872"/>
      <c r="E43" s="872"/>
      <c r="F43" s="872"/>
      <c r="G43" s="872"/>
      <c r="H43" s="873"/>
      <c r="I43" s="881"/>
      <c r="J43" s="882"/>
      <c r="K43" s="47"/>
      <c r="L43" s="883"/>
      <c r="M43" s="884"/>
      <c r="N43" s="111"/>
    </row>
    <row r="44" spans="1:14" ht="15" thickBot="1">
      <c r="B44" s="822" t="s">
        <v>1037</v>
      </c>
      <c r="C44" s="823"/>
      <c r="D44" s="823"/>
      <c r="E44" s="823"/>
      <c r="F44" s="823"/>
      <c r="G44" s="823"/>
      <c r="H44" s="823"/>
      <c r="I44" s="823"/>
      <c r="J44" s="823"/>
      <c r="K44" s="823"/>
      <c r="L44" s="823"/>
      <c r="M44" s="824"/>
      <c r="N44" s="403">
        <f>SUM(N36:N43)</f>
        <v>54966.015493590596</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4" t="s">
        <v>1029</v>
      </c>
      <c r="K48" s="91" t="s">
        <v>1030</v>
      </c>
      <c r="L48" s="903" t="s">
        <v>1039</v>
      </c>
      <c r="M48" s="902"/>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487900</v>
      </c>
      <c r="N49" s="281">
        <f>K49*M49</f>
        <v>74648.7</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SUM(N49:N53)</f>
        <v>74648.7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9">
        <f>VLOOKUP(A59,TRANSPORTE!A5:D117,4,FALSE)</f>
        <v>1250</v>
      </c>
      <c r="M59" s="910"/>
      <c r="N59" s="296">
        <f>K59*L59</f>
        <v>191.25</v>
      </c>
    </row>
    <row r="60" spans="1:14">
      <c r="B60" s="52"/>
      <c r="C60" s="53"/>
      <c r="D60" s="53"/>
      <c r="E60" s="53"/>
      <c r="F60" s="53"/>
      <c r="G60" s="53"/>
      <c r="H60" s="320"/>
      <c r="I60" s="288"/>
      <c r="J60" s="295"/>
      <c r="K60" s="288"/>
      <c r="L60" s="909"/>
      <c r="M60" s="91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191.25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2837.0669558944442</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N44+N54+N65+N76</f>
        <v>132643.03244948504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26528.606489897007</v>
      </c>
      <c r="M83" s="858"/>
      <c r="N83" s="57"/>
    </row>
    <row r="84" spans="1:14">
      <c r="B84" s="95" t="s">
        <v>1057</v>
      </c>
      <c r="C84" s="96"/>
      <c r="D84" s="96"/>
      <c r="E84" s="96"/>
      <c r="F84" s="96"/>
      <c r="G84" s="96"/>
      <c r="H84" s="96"/>
      <c r="I84" s="93"/>
      <c r="J84" s="94"/>
      <c r="K84" s="313">
        <v>0.05</v>
      </c>
      <c r="L84" s="857">
        <f>N78*K84</f>
        <v>6632.1516224742518</v>
      </c>
      <c r="M84" s="858"/>
      <c r="N84" s="57"/>
    </row>
    <row r="85" spans="1:14" ht="15" thickBot="1">
      <c r="B85" s="97" t="s">
        <v>1058</v>
      </c>
      <c r="C85" s="98"/>
      <c r="D85" s="98"/>
      <c r="E85" s="98"/>
      <c r="F85" s="98"/>
      <c r="G85" s="98"/>
      <c r="H85" s="98"/>
      <c r="I85" s="99"/>
      <c r="J85" s="100"/>
      <c r="K85" s="314">
        <v>0.05</v>
      </c>
      <c r="L85" s="859">
        <f>N78*K85</f>
        <v>6632.1516224742518</v>
      </c>
      <c r="M85" s="860"/>
      <c r="N85" s="57"/>
    </row>
    <row r="86" spans="1:14" ht="15" thickBot="1">
      <c r="B86" s="822" t="s">
        <v>1037</v>
      </c>
      <c r="C86" s="823"/>
      <c r="D86" s="823"/>
      <c r="E86" s="823"/>
      <c r="F86" s="823"/>
      <c r="G86" s="823"/>
      <c r="H86" s="823"/>
      <c r="I86" s="823"/>
      <c r="J86" s="823"/>
      <c r="K86" s="823"/>
      <c r="L86" s="823"/>
      <c r="M86" s="824"/>
      <c r="N86" s="58">
        <f>L83+L84+L85</f>
        <v>39792.909734845511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172435.94218433055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15</v>
      </c>
      <c r="N36" s="281">
        <f>K36/M36</f>
        <v>5342.043078966668</v>
      </c>
    </row>
    <row r="37" spans="1:14">
      <c r="A37" s="119" t="s">
        <v>154</v>
      </c>
      <c r="B37" s="871" t="str">
        <f>VLOOKUP(A37,EQUIPOS!A7:D154,3,FALSE)</f>
        <v>Carrotanque Irrigador de asfalto, 1000 GALONES DE CAPACIDAD</v>
      </c>
      <c r="C37" s="872"/>
      <c r="D37" s="872"/>
      <c r="E37" s="872"/>
      <c r="F37" s="872"/>
      <c r="G37" s="872"/>
      <c r="H37" s="873"/>
      <c r="I37" s="276"/>
      <c r="J37" s="277"/>
      <c r="K37" s="278">
        <f>VLOOKUP(A37,EQUIPOS!A7:D164,4,FALSE)</f>
        <v>114490.67</v>
      </c>
      <c r="L37" s="279"/>
      <c r="M37" s="280">
        <v>15</v>
      </c>
      <c r="N37" s="281">
        <f>K37/M37</f>
        <v>7632.7113333333336</v>
      </c>
    </row>
    <row r="38" spans="1:14">
      <c r="A38" t="s">
        <v>269</v>
      </c>
      <c r="B38" s="871" t="str">
        <f>VLOOKUP(A38,EQUIPOS!A8:D154,3,FALSE)</f>
        <v>Motoniveladora  potencia 215 HP, ancho de cuchilla 4,27 m, peso 18 ton.</v>
      </c>
      <c r="C38" s="872"/>
      <c r="D38" s="872"/>
      <c r="E38" s="872"/>
      <c r="F38" s="872"/>
      <c r="G38" s="872"/>
      <c r="H38" s="873"/>
      <c r="I38" s="276"/>
      <c r="J38" s="277"/>
      <c r="K38" s="278">
        <f>VLOOKUP(A38,EQUIPOS!A8:D165,4,FALSE)</f>
        <v>191656.2906480699</v>
      </c>
      <c r="L38" s="279"/>
      <c r="M38" s="280">
        <v>15</v>
      </c>
      <c r="N38" s="281">
        <f>K38/M38</f>
        <v>12777.086043204659</v>
      </c>
    </row>
    <row r="39" spans="1:14">
      <c r="A39" t="s">
        <v>299</v>
      </c>
      <c r="B39" s="871" t="str">
        <f>VLOOKUP(A39,EQUIPOS!A9:D154,3,FALSE)</f>
        <v xml:space="preserve">Recicladora, potencia 430HP </v>
      </c>
      <c r="C39" s="872"/>
      <c r="D39" s="872"/>
      <c r="E39" s="872"/>
      <c r="F39" s="872"/>
      <c r="G39" s="872"/>
      <c r="H39" s="873"/>
      <c r="I39" s="874"/>
      <c r="J39" s="875"/>
      <c r="K39" s="278">
        <f>VLOOKUP(A39,EQUIPOS!A9:D166,4,FALSE)</f>
        <v>465749.99999999994</v>
      </c>
      <c r="L39" s="876">
        <v>15</v>
      </c>
      <c r="M39" s="877"/>
      <c r="N39" s="281">
        <f>K39/L39</f>
        <v>31049.999999999996</v>
      </c>
    </row>
    <row r="40" spans="1:14">
      <c r="A40" t="s">
        <v>365</v>
      </c>
      <c r="B40" s="871" t="str">
        <f>VLOOKUP(A40,EQUIPOS!A10:D154,3,FALSE)</f>
        <v xml:space="preserve">Vibrocompatador, potencia 153 HP, peso 10 Ton. </v>
      </c>
      <c r="C40" s="872"/>
      <c r="D40" s="872"/>
      <c r="E40" s="872"/>
      <c r="F40" s="872"/>
      <c r="G40" s="872"/>
      <c r="H40" s="873"/>
      <c r="I40" s="42"/>
      <c r="J40" s="43"/>
      <c r="K40" s="278">
        <f>VLOOKUP(A40,EQUIPOS!A10:D167,4,FALSE)</f>
        <v>136850</v>
      </c>
      <c r="L40" s="285"/>
      <c r="M40" s="286">
        <v>15</v>
      </c>
      <c r="N40" s="281">
        <f>K40/M40</f>
        <v>9123.3333333333339</v>
      </c>
    </row>
    <row r="41" spans="1:14">
      <c r="B41" s="329"/>
      <c r="C41" s="330"/>
      <c r="D41" s="330"/>
      <c r="E41" s="330"/>
      <c r="F41" s="332"/>
      <c r="G41" s="332"/>
      <c r="H41" s="131"/>
      <c r="I41" s="42"/>
      <c r="J41" s="43"/>
      <c r="K41" s="283"/>
      <c r="L41" s="285"/>
      <c r="M41" s="286"/>
      <c r="N41" s="287"/>
    </row>
    <row r="42" spans="1:14">
      <c r="B42" s="879" t="s">
        <v>1036</v>
      </c>
      <c r="C42" s="880"/>
      <c r="D42" s="880"/>
      <c r="E42" s="44"/>
      <c r="F42" s="45"/>
      <c r="G42" s="45"/>
      <c r="H42" s="46"/>
      <c r="I42" s="42"/>
      <c r="J42" s="43"/>
      <c r="K42" s="288"/>
      <c r="L42" s="285"/>
      <c r="M42" s="410">
        <v>0.01</v>
      </c>
      <c r="N42" s="353">
        <f>N76*M42</f>
        <v>34.044803470733335</v>
      </c>
    </row>
    <row r="43" spans="1:14" ht="15" thickBot="1">
      <c r="B43" s="871"/>
      <c r="C43" s="872"/>
      <c r="D43" s="872"/>
      <c r="E43" s="872"/>
      <c r="F43" s="872"/>
      <c r="G43" s="872"/>
      <c r="H43" s="873"/>
      <c r="I43" s="881"/>
      <c r="J43" s="882"/>
      <c r="K43" s="47"/>
      <c r="L43" s="883"/>
      <c r="M43" s="884"/>
      <c r="N43" s="111"/>
    </row>
    <row r="44" spans="1:14" ht="15" thickBot="1">
      <c r="B44" s="822" t="s">
        <v>1037</v>
      </c>
      <c r="C44" s="823"/>
      <c r="D44" s="823"/>
      <c r="E44" s="823"/>
      <c r="F44" s="823"/>
      <c r="G44" s="823"/>
      <c r="H44" s="823"/>
      <c r="I44" s="823"/>
      <c r="J44" s="823"/>
      <c r="K44" s="823"/>
      <c r="L44" s="823"/>
      <c r="M44" s="824"/>
      <c r="N44" s="403">
        <f>SUM(N36:N43)</f>
        <v>65959.218592308724</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4" t="s">
        <v>1029</v>
      </c>
      <c r="K48" s="91" t="s">
        <v>1030</v>
      </c>
      <c r="L48" s="903" t="s">
        <v>1039</v>
      </c>
      <c r="M48" s="902"/>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476000</v>
      </c>
      <c r="N49" s="281">
        <f>K49*M49</f>
        <v>72828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SUM(N49:N53)</f>
        <v>72828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9">
        <f>VLOOKUP(A59,TRANSPORTE!A5:D117,4,FALSE)</f>
        <v>1250</v>
      </c>
      <c r="M59" s="910"/>
      <c r="N59" s="296">
        <f>K59*L59</f>
        <v>191.25</v>
      </c>
    </row>
    <row r="60" spans="1:14">
      <c r="B60" s="52"/>
      <c r="C60" s="53"/>
      <c r="D60" s="53"/>
      <c r="E60" s="53"/>
      <c r="F60" s="53"/>
      <c r="G60" s="53"/>
      <c r="H60" s="320"/>
      <c r="I60" s="288"/>
      <c r="J60" s="295"/>
      <c r="K60" s="288"/>
      <c r="L60" s="909"/>
      <c r="M60" s="91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191.25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3404.4803470733332</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N44+N54+N65+N76</f>
        <v>142382.94893938207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28476.589787876415</v>
      </c>
      <c r="M83" s="858"/>
      <c r="N83" s="57"/>
    </row>
    <row r="84" spans="1:14">
      <c r="B84" s="95" t="s">
        <v>1057</v>
      </c>
      <c r="C84" s="96"/>
      <c r="D84" s="96"/>
      <c r="E84" s="96"/>
      <c r="F84" s="96"/>
      <c r="G84" s="96"/>
      <c r="H84" s="96"/>
      <c r="I84" s="93"/>
      <c r="J84" s="94"/>
      <c r="K84" s="313">
        <v>0.05</v>
      </c>
      <c r="L84" s="857">
        <f>N78*K84</f>
        <v>7119.1474469691038</v>
      </c>
      <c r="M84" s="858"/>
      <c r="N84" s="57"/>
    </row>
    <row r="85" spans="1:14" ht="15" thickBot="1">
      <c r="B85" s="97" t="s">
        <v>1058</v>
      </c>
      <c r="C85" s="98"/>
      <c r="D85" s="98"/>
      <c r="E85" s="98"/>
      <c r="F85" s="98"/>
      <c r="G85" s="98"/>
      <c r="H85" s="98"/>
      <c r="I85" s="99"/>
      <c r="J85" s="100"/>
      <c r="K85" s="314">
        <v>0.05</v>
      </c>
      <c r="L85" s="859">
        <f>N78*K85</f>
        <v>7119.1474469691038</v>
      </c>
      <c r="M85" s="860"/>
      <c r="N85" s="57"/>
    </row>
    <row r="86" spans="1:14" ht="15" thickBot="1">
      <c r="B86" s="822" t="s">
        <v>1037</v>
      </c>
      <c r="C86" s="823"/>
      <c r="D86" s="823"/>
      <c r="E86" s="823"/>
      <c r="F86" s="823"/>
      <c r="G86" s="823"/>
      <c r="H86" s="823"/>
      <c r="I86" s="823"/>
      <c r="J86" s="823"/>
      <c r="K86" s="823"/>
      <c r="L86" s="823"/>
      <c r="M86" s="824"/>
      <c r="N86" s="58">
        <f>L83+L84+L85</f>
        <v>42714.884681814619</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185097.83362119668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280">
        <v>15</v>
      </c>
      <c r="N36" s="281">
        <f>K36/M36</f>
        <v>5342.043078966668</v>
      </c>
    </row>
    <row r="37" spans="1:14">
      <c r="A37" s="119" t="s">
        <v>154</v>
      </c>
      <c r="B37" s="871" t="str">
        <f>VLOOKUP(A37,EQUIPOS!A7:D154,3,FALSE)</f>
        <v>Carrotanque Irrigador de asfalto, 1000 GALONES DE CAPACIDAD</v>
      </c>
      <c r="C37" s="872"/>
      <c r="D37" s="872"/>
      <c r="E37" s="872"/>
      <c r="F37" s="872"/>
      <c r="G37" s="872"/>
      <c r="H37" s="873"/>
      <c r="I37" s="276"/>
      <c r="J37" s="277"/>
      <c r="K37" s="278">
        <f>VLOOKUP(A37,EQUIPOS!A7:D164,4,FALSE)</f>
        <v>114490.67</v>
      </c>
      <c r="L37" s="279"/>
      <c r="M37" s="280">
        <v>15</v>
      </c>
      <c r="N37" s="281">
        <f>K37/M37</f>
        <v>7632.7113333333336</v>
      </c>
    </row>
    <row r="38" spans="1:14">
      <c r="A38" t="s">
        <v>269</v>
      </c>
      <c r="B38" s="871" t="str">
        <f>VLOOKUP(A38,EQUIPOS!A8:D154,3,FALSE)</f>
        <v>Motoniveladora  potencia 215 HP, ancho de cuchilla 4,27 m, peso 18 ton.</v>
      </c>
      <c r="C38" s="872"/>
      <c r="D38" s="872"/>
      <c r="E38" s="872"/>
      <c r="F38" s="872"/>
      <c r="G38" s="872"/>
      <c r="H38" s="873"/>
      <c r="I38" s="276"/>
      <c r="J38" s="277"/>
      <c r="K38" s="278">
        <f>VLOOKUP(A38,EQUIPOS!A8:D165,4,FALSE)</f>
        <v>191656.2906480699</v>
      </c>
      <c r="L38" s="279"/>
      <c r="M38" s="280">
        <v>15</v>
      </c>
      <c r="N38" s="281">
        <f>K38/M38</f>
        <v>12777.086043204659</v>
      </c>
    </row>
    <row r="39" spans="1:14">
      <c r="A39" t="s">
        <v>299</v>
      </c>
      <c r="B39" s="871" t="str">
        <f>VLOOKUP(A39,EQUIPOS!A9:D154,3,FALSE)</f>
        <v xml:space="preserve">Recicladora, potencia 430HP </v>
      </c>
      <c r="C39" s="872"/>
      <c r="D39" s="872"/>
      <c r="E39" s="872"/>
      <c r="F39" s="872"/>
      <c r="G39" s="872"/>
      <c r="H39" s="873"/>
      <c r="I39" s="874"/>
      <c r="J39" s="875"/>
      <c r="K39" s="278">
        <f>VLOOKUP(A39,EQUIPOS!A9:D166,4,FALSE)</f>
        <v>465749.99999999994</v>
      </c>
      <c r="L39" s="876">
        <v>15</v>
      </c>
      <c r="M39" s="877"/>
      <c r="N39" s="281">
        <f>K39/L39</f>
        <v>31049.999999999996</v>
      </c>
    </row>
    <row r="40" spans="1:14">
      <c r="A40" t="s">
        <v>365</v>
      </c>
      <c r="B40" s="871" t="str">
        <f>VLOOKUP(A40,EQUIPOS!A10:D154,3,FALSE)</f>
        <v xml:space="preserve">Vibrocompatador, potencia 153 HP, peso 10 Ton. </v>
      </c>
      <c r="C40" s="872"/>
      <c r="D40" s="872"/>
      <c r="E40" s="872"/>
      <c r="F40" s="872"/>
      <c r="G40" s="872"/>
      <c r="H40" s="873"/>
      <c r="I40" s="42"/>
      <c r="J40" s="43"/>
      <c r="K40" s="278">
        <f>VLOOKUP(A40,EQUIPOS!A10:D167,4,FALSE)</f>
        <v>136850</v>
      </c>
      <c r="L40" s="285"/>
      <c r="M40" s="286">
        <v>15</v>
      </c>
      <c r="N40" s="281">
        <f>K40/M40</f>
        <v>9123.3333333333339</v>
      </c>
    </row>
    <row r="41" spans="1:14">
      <c r="B41" s="329"/>
      <c r="C41" s="330"/>
      <c r="D41" s="330"/>
      <c r="E41" s="330"/>
      <c r="F41" s="332"/>
      <c r="G41" s="332"/>
      <c r="H41" s="131"/>
      <c r="I41" s="42"/>
      <c r="J41" s="43"/>
      <c r="K41" s="283"/>
      <c r="L41" s="285"/>
      <c r="M41" s="286"/>
      <c r="N41" s="287"/>
    </row>
    <row r="42" spans="1:14">
      <c r="B42" s="879" t="s">
        <v>1036</v>
      </c>
      <c r="C42" s="880"/>
      <c r="D42" s="880"/>
      <c r="E42" s="44"/>
      <c r="F42" s="45"/>
      <c r="G42" s="45"/>
      <c r="H42" s="46"/>
      <c r="I42" s="42"/>
      <c r="J42" s="43"/>
      <c r="K42" s="288"/>
      <c r="L42" s="285"/>
      <c r="M42" s="410">
        <v>0.01</v>
      </c>
      <c r="N42" s="353">
        <f>N76*M42</f>
        <v>34.044803470733335</v>
      </c>
    </row>
    <row r="43" spans="1:14" ht="15" thickBot="1">
      <c r="B43" s="871"/>
      <c r="C43" s="872"/>
      <c r="D43" s="872"/>
      <c r="E43" s="872"/>
      <c r="F43" s="872"/>
      <c r="G43" s="872"/>
      <c r="H43" s="873"/>
      <c r="I43" s="881"/>
      <c r="J43" s="882"/>
      <c r="K43" s="47"/>
      <c r="L43" s="883"/>
      <c r="M43" s="884"/>
      <c r="N43" s="111"/>
    </row>
    <row r="44" spans="1:14" ht="15" thickBot="1">
      <c r="B44" s="822" t="s">
        <v>1037</v>
      </c>
      <c r="C44" s="823"/>
      <c r="D44" s="823"/>
      <c r="E44" s="823"/>
      <c r="F44" s="823"/>
      <c r="G44" s="823"/>
      <c r="H44" s="823"/>
      <c r="I44" s="823"/>
      <c r="J44" s="823"/>
      <c r="K44" s="823"/>
      <c r="L44" s="823"/>
      <c r="M44" s="824"/>
      <c r="N44" s="403">
        <f>SUM(N36:N43)</f>
        <v>65959.218592308724</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4" t="s">
        <v>1029</v>
      </c>
      <c r="K48" s="91" t="s">
        <v>1030</v>
      </c>
      <c r="L48" s="903" t="s">
        <v>1039</v>
      </c>
      <c r="M48" s="902"/>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487900</v>
      </c>
      <c r="N49" s="281">
        <f>K49*M49</f>
        <v>74648.7</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SUM(N49:N53)</f>
        <v>74648.7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9">
        <f>VLOOKUP(A59,TRANSPORTE!A5:D117,4,FALSE)</f>
        <v>1250</v>
      </c>
      <c r="M59" s="910"/>
      <c r="N59" s="296">
        <f>K59*L59</f>
        <v>191.25</v>
      </c>
    </row>
    <row r="60" spans="1:14">
      <c r="B60" s="52"/>
      <c r="C60" s="53"/>
      <c r="D60" s="53"/>
      <c r="E60" s="53"/>
      <c r="F60" s="53"/>
      <c r="G60" s="53"/>
      <c r="H60" s="320"/>
      <c r="I60" s="288"/>
      <c r="J60" s="295"/>
      <c r="K60" s="288"/>
      <c r="L60" s="909"/>
      <c r="M60" s="91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191.25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3404.4803470733332</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N44+N54+N65+N76</f>
        <v>144203.64893938205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28840.729787876411</v>
      </c>
      <c r="M83" s="858"/>
      <c r="N83" s="57"/>
    </row>
    <row r="84" spans="1:14">
      <c r="B84" s="95" t="s">
        <v>1057</v>
      </c>
      <c r="C84" s="96"/>
      <c r="D84" s="96"/>
      <c r="E84" s="96"/>
      <c r="F84" s="96"/>
      <c r="G84" s="96"/>
      <c r="H84" s="96"/>
      <c r="I84" s="93"/>
      <c r="J84" s="94"/>
      <c r="K84" s="313">
        <v>0.05</v>
      </c>
      <c r="L84" s="857">
        <f>N78*K84</f>
        <v>7210.1824469691028</v>
      </c>
      <c r="M84" s="858"/>
      <c r="N84" s="57"/>
    </row>
    <row r="85" spans="1:14" ht="15" thickBot="1">
      <c r="B85" s="97" t="s">
        <v>1058</v>
      </c>
      <c r="C85" s="98"/>
      <c r="D85" s="98"/>
      <c r="E85" s="98"/>
      <c r="F85" s="98"/>
      <c r="G85" s="98"/>
      <c r="H85" s="98"/>
      <c r="I85" s="99"/>
      <c r="J85" s="100"/>
      <c r="K85" s="314">
        <v>0.05</v>
      </c>
      <c r="L85" s="859">
        <f>N78*K85</f>
        <v>7210.1824469691028</v>
      </c>
      <c r="M85" s="860"/>
      <c r="N85" s="57"/>
    </row>
    <row r="86" spans="1:14" ht="15" thickBot="1">
      <c r="B86" s="822" t="s">
        <v>1037</v>
      </c>
      <c r="C86" s="823"/>
      <c r="D86" s="823"/>
      <c r="E86" s="823"/>
      <c r="F86" s="823"/>
      <c r="G86" s="823"/>
      <c r="H86" s="823"/>
      <c r="I86" s="823"/>
      <c r="J86" s="823"/>
      <c r="K86" s="823"/>
      <c r="L86" s="823"/>
      <c r="M86" s="824"/>
      <c r="N86" s="58">
        <f>L83+L84+L85</f>
        <v>43261.094681814619</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187464.74362119666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2"/>
      <c r="F40" s="872"/>
      <c r="G40" s="872"/>
      <c r="H40" s="873"/>
      <c r="I40" s="42"/>
      <c r="J40" s="43"/>
      <c r="K40" s="278"/>
      <c r="L40" s="285"/>
      <c r="M40" s="286"/>
      <c r="N40" s="281"/>
    </row>
    <row r="41" spans="1:14">
      <c r="B41" s="329"/>
      <c r="C41" s="330"/>
      <c r="D41" s="330"/>
      <c r="E41" s="330"/>
      <c r="F41" s="332"/>
      <c r="G41" s="332"/>
      <c r="H41" s="131"/>
      <c r="I41" s="42"/>
      <c r="J41" s="43"/>
      <c r="K41" s="283"/>
      <c r="L41" s="285"/>
      <c r="M41" s="286"/>
      <c r="N41" s="287"/>
    </row>
    <row r="42" spans="1:14">
      <c r="B42" s="879" t="s">
        <v>1036</v>
      </c>
      <c r="C42" s="880"/>
      <c r="D42" s="880"/>
      <c r="E42" s="44"/>
      <c r="F42" s="45"/>
      <c r="G42" s="45"/>
      <c r="H42" s="46"/>
      <c r="I42" s="42"/>
      <c r="J42" s="43"/>
      <c r="K42" s="288"/>
      <c r="L42" s="285"/>
      <c r="M42" s="410">
        <v>0.01</v>
      </c>
      <c r="N42" s="353">
        <f>N76*M42</f>
        <v>4.0853764164879998</v>
      </c>
    </row>
    <row r="43" spans="1:14" ht="15" thickBot="1">
      <c r="B43" s="871"/>
      <c r="C43" s="872"/>
      <c r="D43" s="872"/>
      <c r="E43" s="872"/>
      <c r="F43" s="872"/>
      <c r="G43" s="872"/>
      <c r="H43" s="873"/>
      <c r="I43" s="881"/>
      <c r="J43" s="882"/>
      <c r="K43" s="47"/>
      <c r="L43" s="883"/>
      <c r="M43" s="884"/>
      <c r="N43" s="111"/>
    </row>
    <row r="44" spans="1:14" ht="15" thickBot="1">
      <c r="B44" s="822" t="s">
        <v>1037</v>
      </c>
      <c r="C44" s="823"/>
      <c r="D44" s="823"/>
      <c r="E44" s="823"/>
      <c r="F44" s="823"/>
      <c r="G44" s="823"/>
      <c r="H44" s="823"/>
      <c r="I44" s="823"/>
      <c r="J44" s="823"/>
      <c r="K44" s="823"/>
      <c r="L44" s="823"/>
      <c r="M44" s="824"/>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4" t="s">
        <v>1029</v>
      </c>
      <c r="K48" s="91" t="s">
        <v>1030</v>
      </c>
      <c r="L48" s="903" t="s">
        <v>1039</v>
      </c>
      <c r="M48" s="902"/>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5785</v>
      </c>
      <c r="N49" s="281">
        <f>K49*M49</f>
        <v>6103.1749999999993</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SUM(N49:N53)</f>
        <v>6103.1749999999993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320"/>
      <c r="I60" s="288"/>
      <c r="J60" s="295"/>
      <c r="K60" s="288"/>
      <c r="L60" s="909"/>
      <c r="M60" s="91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408.53764164879999</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N44+N54+N65+N76</f>
        <v>6515.7980180652867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1303.1596036130575</v>
      </c>
      <c r="M83" s="858"/>
      <c r="N83" s="57"/>
    </row>
    <row r="84" spans="1:14">
      <c r="B84" s="95" t="s">
        <v>1057</v>
      </c>
      <c r="C84" s="96"/>
      <c r="D84" s="96"/>
      <c r="E84" s="96"/>
      <c r="F84" s="96"/>
      <c r="G84" s="96"/>
      <c r="H84" s="96"/>
      <c r="I84" s="93"/>
      <c r="J84" s="94"/>
      <c r="K84" s="313">
        <v>0.05</v>
      </c>
      <c r="L84" s="857">
        <f>N78*K84</f>
        <v>325.78990090326437</v>
      </c>
      <c r="M84" s="858"/>
      <c r="N84" s="57"/>
    </row>
    <row r="85" spans="1:14" ht="15" thickBot="1">
      <c r="B85" s="97" t="s">
        <v>1058</v>
      </c>
      <c r="C85" s="98"/>
      <c r="D85" s="98"/>
      <c r="E85" s="98"/>
      <c r="F85" s="98"/>
      <c r="G85" s="98"/>
      <c r="H85" s="98"/>
      <c r="I85" s="99"/>
      <c r="J85" s="100"/>
      <c r="K85" s="314">
        <v>0.05</v>
      </c>
      <c r="L85" s="859">
        <f>N78*K85</f>
        <v>325.78990090326437</v>
      </c>
      <c r="M85" s="860"/>
      <c r="N85" s="57"/>
    </row>
    <row r="86" spans="1:14" ht="15" thickBot="1">
      <c r="B86" s="822" t="s">
        <v>1037</v>
      </c>
      <c r="C86" s="823"/>
      <c r="D86" s="823"/>
      <c r="E86" s="823"/>
      <c r="F86" s="823"/>
      <c r="G86" s="823"/>
      <c r="H86" s="823"/>
      <c r="I86" s="823"/>
      <c r="J86" s="823"/>
      <c r="K86" s="823"/>
      <c r="L86" s="823"/>
      <c r="M86" s="824"/>
      <c r="N86" s="58">
        <f>L83+L84+L85</f>
        <v>1954.7394054195863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8470.5374234848732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 thickBot="1">
      <c r="B119" s="270" t="s">
        <v>2327</v>
      </c>
      <c r="C119" s="402"/>
      <c r="D119" s="402"/>
      <c r="E119" s="63"/>
      <c r="F119" s="63"/>
      <c r="G119" s="63"/>
      <c r="H119" s="63"/>
      <c r="I119" s="63"/>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164</v>
      </c>
      <c r="B36" s="871" t="str">
        <f>VLOOKUP(A36,EQUIPOS!A6:D154,3,FALSE)</f>
        <v>Compactador manual de rodillo</v>
      </c>
      <c r="C36" s="872"/>
      <c r="D36" s="872"/>
      <c r="E36" s="872"/>
      <c r="F36" s="872"/>
      <c r="G36" s="872"/>
      <c r="H36" s="873"/>
      <c r="I36" s="276"/>
      <c r="J36" s="277"/>
      <c r="K36" s="278">
        <f>VLOOKUP(A36,EQUIPOS!A6:D163,4,FALSE)</f>
        <v>30940</v>
      </c>
      <c r="L36" s="279"/>
      <c r="M36" s="280">
        <v>2</v>
      </c>
      <c r="N36" s="281">
        <f>K36/M36</f>
        <v>15470</v>
      </c>
    </row>
    <row r="37" spans="1:14">
      <c r="A37" s="119" t="s">
        <v>180</v>
      </c>
      <c r="B37" s="871" t="str">
        <f>VLOOKUP(A37,EQUIPOS!A7:D154,3,FALSE)</f>
        <v>Compresor 120 HP, con martillo.</v>
      </c>
      <c r="C37" s="872"/>
      <c r="D37" s="872"/>
      <c r="E37" s="872"/>
      <c r="F37" s="872"/>
      <c r="G37" s="872"/>
      <c r="H37" s="873"/>
      <c r="I37" s="276"/>
      <c r="J37" s="277"/>
      <c r="K37" s="278">
        <f>VLOOKUP(A37,EQUIPOS!A7:D164,4,FALSE)</f>
        <v>109480</v>
      </c>
      <c r="L37" s="279"/>
      <c r="M37" s="280">
        <v>4</v>
      </c>
      <c r="N37" s="281">
        <f>K37/M37</f>
        <v>27370</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76"/>
      <c r="J38" s="277"/>
      <c r="K38" s="278">
        <f>VLOOKUP(A38,EQUIPOS!A8:D165,4,FALSE)</f>
        <v>23800</v>
      </c>
      <c r="L38" s="279"/>
      <c r="M38" s="280">
        <v>10</v>
      </c>
      <c r="N38" s="281">
        <f>K38/M38</f>
        <v>2380</v>
      </c>
    </row>
    <row r="39" spans="1:14">
      <c r="A39" t="s">
        <v>303</v>
      </c>
      <c r="B39" s="871" t="str">
        <f>VLOOKUP(A39,EQUIPOS!A9:D154,3,FALSE)</f>
        <v>Retrocargador, pala de 1,1 m3 de capacidad, profundidad de excavación de 4.400 mm y una altura de 5.680 mm</v>
      </c>
      <c r="C39" s="872"/>
      <c r="D39" s="872"/>
      <c r="E39" s="872"/>
      <c r="F39" s="872"/>
      <c r="G39" s="872"/>
      <c r="H39" s="873"/>
      <c r="I39" s="276"/>
      <c r="J39" s="277"/>
      <c r="K39" s="278">
        <f>VLOOKUP(A39,EQUIPOS!A9:D166,4,FALSE)</f>
        <v>124000</v>
      </c>
      <c r="L39" s="279"/>
      <c r="M39" s="280">
        <v>10</v>
      </c>
      <c r="N39" s="281">
        <f>K39/M39</f>
        <v>12400</v>
      </c>
    </row>
    <row r="40" spans="1:14">
      <c r="A40" t="s">
        <v>129</v>
      </c>
      <c r="B40" s="871" t="str">
        <f>VLOOKUP(A40,EQUIPOS!A10:D154,3,FALSE)</f>
        <v xml:space="preserve">Buldozer, Potencia al volante de 140 HP, motor de 2200 RPM, longitud de hoja 4,80m. </v>
      </c>
      <c r="C40" s="872"/>
      <c r="D40" s="872"/>
      <c r="E40" s="872"/>
      <c r="F40" s="872"/>
      <c r="G40" s="872"/>
      <c r="H40" s="873"/>
      <c r="I40" s="276"/>
      <c r="J40" s="277"/>
      <c r="K40" s="278">
        <f>VLOOKUP(A40,EQUIPOS!A10:D167,4,FALSE)</f>
        <v>223662.8322375</v>
      </c>
      <c r="L40" s="279"/>
      <c r="M40" s="280">
        <v>100</v>
      </c>
      <c r="N40" s="281">
        <f>K40/M40</f>
        <v>2236.6283223750002</v>
      </c>
    </row>
    <row r="41" spans="1:14">
      <c r="B41" s="871"/>
      <c r="C41" s="872"/>
      <c r="D41" s="872"/>
      <c r="E41" s="872"/>
      <c r="F41" s="872"/>
      <c r="G41" s="872"/>
      <c r="H41" s="873"/>
      <c r="I41" s="276"/>
      <c r="J41" s="277"/>
      <c r="K41" s="278"/>
      <c r="L41" s="279"/>
      <c r="M41" s="280"/>
      <c r="N41" s="281"/>
    </row>
    <row r="42" spans="1:14">
      <c r="B42" s="871"/>
      <c r="C42" s="872"/>
      <c r="D42" s="872"/>
      <c r="E42" s="872"/>
      <c r="F42" s="872"/>
      <c r="G42" s="872"/>
      <c r="H42" s="873"/>
      <c r="I42" s="276"/>
      <c r="J42" s="277"/>
      <c r="K42" s="278"/>
      <c r="L42" s="279"/>
      <c r="M42" s="280"/>
      <c r="N42" s="281"/>
    </row>
    <row r="43" spans="1:14">
      <c r="B43" s="871"/>
      <c r="C43" s="872"/>
      <c r="D43" s="872"/>
      <c r="E43" s="872"/>
      <c r="F43" s="872"/>
      <c r="G43" s="872"/>
      <c r="H43" s="873"/>
      <c r="I43" s="276"/>
      <c r="J43" s="277"/>
      <c r="K43" s="278"/>
      <c r="L43" s="279"/>
      <c r="M43" s="280"/>
      <c r="N43" s="281"/>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N80*M46</f>
        <v>1276.6801301525002</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61133.308452527497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7033.2769943165658</v>
      </c>
      <c r="N53" s="281">
        <f>K53*M53</f>
        <v>7033.2769943165658</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4"/>
      <c r="C57" s="905"/>
      <c r="D57" s="905"/>
      <c r="E57" s="905"/>
      <c r="F57" s="905"/>
      <c r="G57" s="905"/>
      <c r="H57" s="905"/>
      <c r="I57" s="875"/>
      <c r="J57" s="48"/>
      <c r="K57" s="50"/>
      <c r="L57" s="906"/>
      <c r="M57" s="907"/>
      <c r="N57" s="51"/>
    </row>
    <row r="58" spans="1:14" ht="15" thickBot="1">
      <c r="B58" s="822" t="s">
        <v>1037</v>
      </c>
      <c r="C58" s="823"/>
      <c r="D58" s="823"/>
      <c r="E58" s="823"/>
      <c r="F58" s="823"/>
      <c r="G58" s="823"/>
      <c r="H58" s="823"/>
      <c r="I58" s="823"/>
      <c r="J58" s="823"/>
      <c r="K58" s="823"/>
      <c r="L58" s="823"/>
      <c r="M58" s="824"/>
      <c r="N58" s="403">
        <f>SUM(N53:N57)</f>
        <v>7033.2769943165658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909">
        <f>VLOOKUP(A63,TRANSPORTE!A5:D117,4,FALSE)</f>
        <v>1200</v>
      </c>
      <c r="M63" s="910"/>
      <c r="N63" s="296">
        <f>K63*L63</f>
        <v>1560</v>
      </c>
    </row>
    <row r="64" spans="1:14">
      <c r="B64" s="52"/>
      <c r="C64" s="53"/>
      <c r="D64" s="53"/>
      <c r="E64" s="53"/>
      <c r="F64" s="53"/>
      <c r="G64" s="53"/>
      <c r="H64" s="320"/>
      <c r="I64" s="288"/>
      <c r="J64" s="295"/>
      <c r="K64" s="288"/>
      <c r="L64" s="909"/>
      <c r="M64" s="910"/>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0"/>
      <c r="M68" s="901"/>
      <c r="N68" s="133"/>
    </row>
    <row r="69" spans="1:15" ht="15" thickBot="1">
      <c r="B69" s="911" t="s">
        <v>1037</v>
      </c>
      <c r="C69" s="865"/>
      <c r="D69" s="865"/>
      <c r="E69" s="865"/>
      <c r="F69" s="865"/>
      <c r="G69" s="865"/>
      <c r="H69" s="865"/>
      <c r="I69" s="865"/>
      <c r="J69" s="865"/>
      <c r="K69" s="865"/>
      <c r="L69" s="865"/>
      <c r="M69" s="866"/>
      <c r="N69" s="110">
        <f>N63+N64+N65+N66+N67</f>
        <v>1560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1" t="s">
        <v>1047</v>
      </c>
      <c r="C73" s="862"/>
      <c r="D73" s="862"/>
      <c r="E73" s="862"/>
      <c r="F73" s="862"/>
      <c r="G73" s="862"/>
      <c r="H73" s="862"/>
      <c r="I73" s="79" t="s">
        <v>1048</v>
      </c>
      <c r="J73" s="81" t="s">
        <v>1494</v>
      </c>
      <c r="K73" s="80" t="s">
        <v>1050</v>
      </c>
      <c r="L73" s="863" t="s">
        <v>1034</v>
      </c>
      <c r="M73" s="864"/>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8"/>
      <c r="C79" s="899"/>
      <c r="D79" s="899"/>
      <c r="E79" s="899"/>
      <c r="F79" s="899"/>
      <c r="G79" s="899"/>
      <c r="H79" s="899"/>
      <c r="I79" s="132"/>
      <c r="J79" s="132"/>
      <c r="K79" s="132"/>
      <c r="L79" s="912"/>
      <c r="M79" s="912"/>
      <c r="N79" s="133"/>
    </row>
    <row r="80" spans="1:15" ht="15" thickBot="1">
      <c r="B80" s="911" t="s">
        <v>1037</v>
      </c>
      <c r="C80" s="865"/>
      <c r="D80" s="865"/>
      <c r="E80" s="865"/>
      <c r="F80" s="865"/>
      <c r="G80" s="865"/>
      <c r="H80" s="865"/>
      <c r="I80" s="865"/>
      <c r="J80" s="865"/>
      <c r="K80" s="865"/>
      <c r="L80" s="865"/>
      <c r="M80" s="866"/>
      <c r="N80" s="469">
        <f>SUM(N74:N79)</f>
        <v>12766.801301525</v>
      </c>
    </row>
    <row r="81" spans="1:14" ht="15" thickBot="1">
      <c r="B81" s="39"/>
      <c r="C81" s="40"/>
      <c r="D81" s="40"/>
      <c r="E81" s="40"/>
      <c r="F81" s="40"/>
      <c r="G81" s="40"/>
      <c r="H81" s="40"/>
      <c r="I81" s="40"/>
      <c r="J81" s="40"/>
      <c r="K81" s="40"/>
      <c r="L81" s="40"/>
      <c r="M81" s="40"/>
      <c r="N81" s="41"/>
    </row>
    <row r="82" spans="1:14" ht="15" thickBot="1">
      <c r="B82" s="822" t="s">
        <v>1051</v>
      </c>
      <c r="C82" s="823"/>
      <c r="D82" s="823"/>
      <c r="E82" s="823"/>
      <c r="F82" s="823"/>
      <c r="G82" s="823"/>
      <c r="H82" s="823"/>
      <c r="I82" s="823"/>
      <c r="J82" s="823"/>
      <c r="K82" s="823"/>
      <c r="L82" s="823"/>
      <c r="M82" s="824"/>
      <c r="N82" s="105">
        <f>N48+N58+N69+N80</f>
        <v>82493.38674836907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3"/>
      <c r="J86" s="343"/>
      <c r="K86" s="311" t="s">
        <v>1054</v>
      </c>
      <c r="L86" s="869" t="s">
        <v>1055</v>
      </c>
      <c r="M86" s="870"/>
      <c r="N86" s="312"/>
    </row>
    <row r="87" spans="1:14">
      <c r="B87" s="855" t="s">
        <v>1056</v>
      </c>
      <c r="C87" s="856"/>
      <c r="D87" s="856"/>
      <c r="E87" s="856"/>
      <c r="F87" s="856"/>
      <c r="G87" s="856"/>
      <c r="H87" s="856"/>
      <c r="I87" s="93"/>
      <c r="J87" s="94"/>
      <c r="K87" s="313">
        <v>0.2</v>
      </c>
      <c r="L87" s="857">
        <f>N82*K87</f>
        <v>16498.677349673813</v>
      </c>
      <c r="M87" s="858"/>
      <c r="N87" s="57"/>
    </row>
    <row r="88" spans="1:14">
      <c r="B88" s="95" t="s">
        <v>1057</v>
      </c>
      <c r="C88" s="96"/>
      <c r="D88" s="96"/>
      <c r="E88" s="96"/>
      <c r="F88" s="96"/>
      <c r="G88" s="96"/>
      <c r="H88" s="96"/>
      <c r="I88" s="93"/>
      <c r="J88" s="94"/>
      <c r="K88" s="313">
        <v>0.05</v>
      </c>
      <c r="L88" s="857">
        <f>N82*K88</f>
        <v>4124.6693374184533</v>
      </c>
      <c r="M88" s="858"/>
      <c r="N88" s="57"/>
    </row>
    <row r="89" spans="1:14" ht="15" thickBot="1">
      <c r="B89" s="97" t="s">
        <v>1058</v>
      </c>
      <c r="C89" s="98"/>
      <c r="D89" s="98"/>
      <c r="E89" s="98"/>
      <c r="F89" s="98"/>
      <c r="G89" s="98"/>
      <c r="H89" s="98"/>
      <c r="I89" s="99"/>
      <c r="J89" s="100"/>
      <c r="K89" s="314">
        <v>0.05</v>
      </c>
      <c r="L89" s="859">
        <f>N82*K89</f>
        <v>4124.6693374184533</v>
      </c>
      <c r="M89" s="860"/>
      <c r="N89" s="57"/>
    </row>
    <row r="90" spans="1:14" ht="15" thickBot="1">
      <c r="B90" s="822" t="s">
        <v>1037</v>
      </c>
      <c r="C90" s="823"/>
      <c r="D90" s="823"/>
      <c r="E90" s="823"/>
      <c r="F90" s="823"/>
      <c r="G90" s="823"/>
      <c r="H90" s="823"/>
      <c r="I90" s="823"/>
      <c r="J90" s="823"/>
      <c r="K90" s="823"/>
      <c r="L90" s="823"/>
      <c r="M90" s="824"/>
      <c r="N90" s="58">
        <f>L87+L88+L89</f>
        <v>24748.016024510722</v>
      </c>
    </row>
    <row r="91" spans="1:14" ht="15" thickBot="1">
      <c r="B91" s="39"/>
      <c r="C91" s="40"/>
      <c r="D91" s="40"/>
      <c r="E91" s="40"/>
      <c r="F91" s="40"/>
      <c r="G91" s="40"/>
      <c r="H91" s="40"/>
      <c r="I91" s="40"/>
      <c r="J91" s="40"/>
      <c r="K91" s="40"/>
      <c r="L91" s="40"/>
      <c r="M91" s="40"/>
      <c r="N91" s="41"/>
    </row>
    <row r="92" spans="1:14" ht="15" thickBot="1">
      <c r="A92" t="s">
        <v>2122</v>
      </c>
      <c r="B92" s="822" t="s">
        <v>1059</v>
      </c>
      <c r="C92" s="823"/>
      <c r="D92" s="823"/>
      <c r="E92" s="823"/>
      <c r="F92" s="823"/>
      <c r="G92" s="823"/>
      <c r="H92" s="823"/>
      <c r="I92" s="823"/>
      <c r="J92" s="823"/>
      <c r="K92" s="823"/>
      <c r="L92" s="823"/>
      <c r="M92" s="824"/>
      <c r="N92" s="196">
        <f>N82+N90</f>
        <v>107241.4027728798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 thickBot="1">
      <c r="B123" s="270" t="s">
        <v>2327</v>
      </c>
      <c r="C123" s="402"/>
      <c r="D123" s="402"/>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160</v>
      </c>
      <c r="B36" s="871" t="str">
        <f>VLOOKUP(A36,EQUIPOS!A6:D154,3,FALSE)</f>
        <v>COMPACTADOR MANUAL VIBRATORIO (RANA) con motor de 6 HP</v>
      </c>
      <c r="C36" s="872"/>
      <c r="D36" s="872"/>
      <c r="E36" s="872"/>
      <c r="F36" s="872"/>
      <c r="G36" s="872"/>
      <c r="H36" s="873"/>
      <c r="I36" s="276"/>
      <c r="J36" s="277"/>
      <c r="K36" s="278">
        <f>VLOOKUP(A36,EQUIPOS!A6:D163,4,FALSE)</f>
        <v>10050</v>
      </c>
      <c r="L36" s="279"/>
      <c r="M36" s="280">
        <v>2</v>
      </c>
      <c r="N36" s="281">
        <f>K36/M36</f>
        <v>5025</v>
      </c>
    </row>
    <row r="37" spans="1:14">
      <c r="A37" s="119" t="s">
        <v>303</v>
      </c>
      <c r="B37" s="871" t="str">
        <f>VLOOKUP(A37,EQUIPOS!A7:D154,3,FALSE)</f>
        <v>Retrocargador, pala de 1,1 m3 de capacidad, profundidad de excavación de 4.400 mm y una altura de 5.680 mm</v>
      </c>
      <c r="C37" s="872"/>
      <c r="D37" s="872"/>
      <c r="E37" s="872"/>
      <c r="F37" s="872"/>
      <c r="G37" s="872"/>
      <c r="H37" s="873"/>
      <c r="I37" s="276"/>
      <c r="J37" s="277"/>
      <c r="K37" s="278">
        <f>VLOOKUP(A37,EQUIPOS!A7:D164,4,FALSE)</f>
        <v>124000</v>
      </c>
      <c r="L37" s="279"/>
      <c r="M37" s="280">
        <v>10</v>
      </c>
      <c r="N37" s="281">
        <f>K37/M37</f>
        <v>12400</v>
      </c>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276"/>
      <c r="J39" s="277"/>
      <c r="K39" s="278"/>
      <c r="L39" s="279"/>
      <c r="M39" s="280"/>
      <c r="N39" s="281"/>
    </row>
    <row r="40" spans="1:14">
      <c r="B40" s="871"/>
      <c r="C40" s="872"/>
      <c r="D40" s="872"/>
      <c r="E40" s="872"/>
      <c r="F40" s="872"/>
      <c r="G40" s="872"/>
      <c r="H40" s="873"/>
      <c r="I40" s="276"/>
      <c r="J40" s="277"/>
      <c r="K40" s="278"/>
      <c r="L40" s="279"/>
      <c r="M40" s="280"/>
      <c r="N40" s="281"/>
    </row>
    <row r="41" spans="1:14">
      <c r="B41" s="871"/>
      <c r="C41" s="872"/>
      <c r="D41" s="872"/>
      <c r="E41" s="872"/>
      <c r="F41" s="872"/>
      <c r="G41" s="872"/>
      <c r="H41" s="873"/>
      <c r="I41" s="276"/>
      <c r="J41" s="277"/>
      <c r="K41" s="278"/>
      <c r="L41" s="279"/>
      <c r="M41" s="280"/>
      <c r="N41" s="281"/>
    </row>
    <row r="42" spans="1:14">
      <c r="B42" s="871"/>
      <c r="C42" s="872"/>
      <c r="D42" s="872"/>
      <c r="E42" s="872"/>
      <c r="F42" s="872"/>
      <c r="G42" s="872"/>
      <c r="H42" s="873"/>
      <c r="I42" s="276"/>
      <c r="J42" s="277"/>
      <c r="K42" s="278"/>
      <c r="L42" s="279"/>
      <c r="M42" s="280"/>
      <c r="N42" s="281"/>
    </row>
    <row r="43" spans="1:14">
      <c r="B43" s="871"/>
      <c r="C43" s="872"/>
      <c r="D43" s="872"/>
      <c r="E43" s="872"/>
      <c r="F43" s="872"/>
      <c r="G43" s="872"/>
      <c r="H43" s="873"/>
      <c r="I43" s="276"/>
      <c r="J43" s="277"/>
      <c r="K43" s="278"/>
      <c r="L43" s="279"/>
      <c r="M43" s="280"/>
      <c r="N43" s="281"/>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0.05</v>
      </c>
      <c r="N46" s="353">
        <f>N80*M46</f>
        <v>255.33602603049999</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17680.336026030502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4"/>
      <c r="C57" s="905"/>
      <c r="D57" s="905"/>
      <c r="E57" s="905"/>
      <c r="F57" s="905"/>
      <c r="G57" s="905"/>
      <c r="H57" s="905"/>
      <c r="I57" s="875"/>
      <c r="J57" s="48"/>
      <c r="K57" s="50"/>
      <c r="L57" s="906"/>
      <c r="M57" s="907"/>
      <c r="N57" s="51"/>
    </row>
    <row r="58" spans="1:14" ht="15" thickBot="1">
      <c r="B58" s="822" t="s">
        <v>1037</v>
      </c>
      <c r="C58" s="823"/>
      <c r="D58" s="823"/>
      <c r="E58" s="823"/>
      <c r="F58" s="823"/>
      <c r="G58" s="823"/>
      <c r="H58" s="823"/>
      <c r="I58" s="823"/>
      <c r="J58" s="823"/>
      <c r="K58" s="823"/>
      <c r="L58" s="823"/>
      <c r="M58" s="824"/>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B63" s="52"/>
      <c r="C63" s="326"/>
      <c r="D63" s="326"/>
      <c r="E63" s="326"/>
      <c r="F63" s="326"/>
      <c r="G63" s="326"/>
      <c r="H63" s="320"/>
      <c r="I63" s="288"/>
      <c r="J63" s="295"/>
      <c r="K63" s="288"/>
      <c r="L63" s="909"/>
      <c r="M63" s="910"/>
      <c r="N63" s="296"/>
    </row>
    <row r="64" spans="1:14">
      <c r="B64" s="52"/>
      <c r="C64" s="53"/>
      <c r="D64" s="53"/>
      <c r="E64" s="53"/>
      <c r="F64" s="53"/>
      <c r="G64" s="53"/>
      <c r="H64" s="320"/>
      <c r="I64" s="288"/>
      <c r="J64" s="295"/>
      <c r="K64" s="288"/>
      <c r="L64" s="909"/>
      <c r="M64" s="910"/>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0"/>
      <c r="M68" s="901"/>
      <c r="N68" s="133"/>
    </row>
    <row r="69" spans="1:15" ht="15" thickBot="1">
      <c r="B69" s="911" t="s">
        <v>1037</v>
      </c>
      <c r="C69" s="865"/>
      <c r="D69" s="865"/>
      <c r="E69" s="865"/>
      <c r="F69" s="865"/>
      <c r="G69" s="865"/>
      <c r="H69" s="865"/>
      <c r="I69" s="865"/>
      <c r="J69" s="865"/>
      <c r="K69" s="865"/>
      <c r="L69" s="865"/>
      <c r="M69" s="866"/>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1" t="s">
        <v>1047</v>
      </c>
      <c r="C73" s="862"/>
      <c r="D73" s="862"/>
      <c r="E73" s="862"/>
      <c r="F73" s="862"/>
      <c r="G73" s="862"/>
      <c r="H73" s="862"/>
      <c r="I73" s="79" t="s">
        <v>1048</v>
      </c>
      <c r="J73" s="81" t="s">
        <v>1494</v>
      </c>
      <c r="K73" s="80" t="s">
        <v>1050</v>
      </c>
      <c r="L73" s="863" t="s">
        <v>1034</v>
      </c>
      <c r="M73" s="864"/>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8"/>
      <c r="C79" s="899"/>
      <c r="D79" s="899"/>
      <c r="E79" s="899"/>
      <c r="F79" s="899"/>
      <c r="G79" s="899"/>
      <c r="H79" s="899"/>
      <c r="I79" s="132"/>
      <c r="J79" s="132"/>
      <c r="K79" s="132"/>
      <c r="L79" s="912"/>
      <c r="M79" s="912"/>
      <c r="N79" s="51"/>
    </row>
    <row r="80" spans="1:15" ht="15" thickBot="1">
      <c r="B80" s="911" t="s">
        <v>1037</v>
      </c>
      <c r="C80" s="865"/>
      <c r="D80" s="865"/>
      <c r="E80" s="865"/>
      <c r="F80" s="865"/>
      <c r="G80" s="865"/>
      <c r="H80" s="865"/>
      <c r="I80" s="865"/>
      <c r="J80" s="865"/>
      <c r="K80" s="865"/>
      <c r="L80" s="865"/>
      <c r="M80" s="866"/>
      <c r="N80" s="310">
        <f>SUM(N74:N79)</f>
        <v>5106.7205206099998</v>
      </c>
    </row>
    <row r="81" spans="1:14" ht="15" thickBot="1">
      <c r="B81" s="39"/>
      <c r="C81" s="40"/>
      <c r="D81" s="40"/>
      <c r="E81" s="40"/>
      <c r="F81" s="40"/>
      <c r="G81" s="40"/>
      <c r="H81" s="40"/>
      <c r="I81" s="40"/>
      <c r="J81" s="40"/>
      <c r="K81" s="40"/>
      <c r="L81" s="40"/>
      <c r="M81" s="40"/>
      <c r="N81" s="41"/>
    </row>
    <row r="82" spans="1:14" ht="15" thickBot="1">
      <c r="B82" s="822" t="s">
        <v>1051</v>
      </c>
      <c r="C82" s="823"/>
      <c r="D82" s="823"/>
      <c r="E82" s="823"/>
      <c r="F82" s="823"/>
      <c r="G82" s="823"/>
      <c r="H82" s="823"/>
      <c r="I82" s="823"/>
      <c r="J82" s="823"/>
      <c r="K82" s="823"/>
      <c r="L82" s="823"/>
      <c r="M82" s="824"/>
      <c r="N82" s="105">
        <f>N48+N58+N69+N80</f>
        <v>22787.056546640502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3"/>
      <c r="J86" s="343"/>
      <c r="K86" s="311" t="s">
        <v>1054</v>
      </c>
      <c r="L86" s="869" t="s">
        <v>1055</v>
      </c>
      <c r="M86" s="870"/>
      <c r="N86" s="312"/>
    </row>
    <row r="87" spans="1:14">
      <c r="B87" s="855" t="s">
        <v>1056</v>
      </c>
      <c r="C87" s="856"/>
      <c r="D87" s="856"/>
      <c r="E87" s="856"/>
      <c r="F87" s="856"/>
      <c r="G87" s="856"/>
      <c r="H87" s="856"/>
      <c r="I87" s="93"/>
      <c r="J87" s="94"/>
      <c r="K87" s="313">
        <v>0.2</v>
      </c>
      <c r="L87" s="857">
        <f>N82*K87</f>
        <v>4557.4113093281003</v>
      </c>
      <c r="M87" s="858"/>
      <c r="N87" s="57"/>
    </row>
    <row r="88" spans="1:14">
      <c r="B88" s="95" t="s">
        <v>1057</v>
      </c>
      <c r="C88" s="96"/>
      <c r="D88" s="96"/>
      <c r="E88" s="96"/>
      <c r="F88" s="96"/>
      <c r="G88" s="96"/>
      <c r="H88" s="96"/>
      <c r="I88" s="93"/>
      <c r="J88" s="94"/>
      <c r="K88" s="313">
        <v>0.05</v>
      </c>
      <c r="L88" s="857">
        <f>N82*K88</f>
        <v>1139.3528273320251</v>
      </c>
      <c r="M88" s="858"/>
      <c r="N88" s="57"/>
    </row>
    <row r="89" spans="1:14" ht="15" thickBot="1">
      <c r="B89" s="97" t="s">
        <v>1058</v>
      </c>
      <c r="C89" s="98"/>
      <c r="D89" s="98"/>
      <c r="E89" s="98"/>
      <c r="F89" s="98"/>
      <c r="G89" s="98"/>
      <c r="H89" s="98"/>
      <c r="I89" s="99"/>
      <c r="J89" s="100"/>
      <c r="K89" s="314">
        <v>0.05</v>
      </c>
      <c r="L89" s="859">
        <f>N82*K89</f>
        <v>1139.3528273320251</v>
      </c>
      <c r="M89" s="860"/>
      <c r="N89" s="57"/>
    </row>
    <row r="90" spans="1:14" ht="15" thickBot="1">
      <c r="B90" s="822" t="s">
        <v>1037</v>
      </c>
      <c r="C90" s="823"/>
      <c r="D90" s="823"/>
      <c r="E90" s="823"/>
      <c r="F90" s="823"/>
      <c r="G90" s="823"/>
      <c r="H90" s="823"/>
      <c r="I90" s="823"/>
      <c r="J90" s="823"/>
      <c r="K90" s="823"/>
      <c r="L90" s="823"/>
      <c r="M90" s="824"/>
      <c r="N90" s="58">
        <f>L87+L88+L89</f>
        <v>6836.1169639921509</v>
      </c>
    </row>
    <row r="91" spans="1:14" ht="15" thickBot="1">
      <c r="B91" s="39"/>
      <c r="C91" s="40"/>
      <c r="D91" s="40"/>
      <c r="E91" s="40"/>
      <c r="F91" s="40"/>
      <c r="G91" s="40"/>
      <c r="H91" s="40"/>
      <c r="I91" s="40"/>
      <c r="J91" s="40"/>
      <c r="K91" s="40"/>
      <c r="L91" s="40"/>
      <c r="M91" s="40"/>
      <c r="N91" s="41"/>
    </row>
    <row r="92" spans="1:14" ht="15" thickBot="1">
      <c r="A92" t="s">
        <v>2122</v>
      </c>
      <c r="B92" s="822" t="s">
        <v>1059</v>
      </c>
      <c r="C92" s="823"/>
      <c r="D92" s="823"/>
      <c r="E92" s="823"/>
      <c r="F92" s="823"/>
      <c r="G92" s="823"/>
      <c r="H92" s="823"/>
      <c r="I92" s="823"/>
      <c r="J92" s="823"/>
      <c r="K92" s="823"/>
      <c r="L92" s="823"/>
      <c r="M92" s="824"/>
      <c r="N92" s="196">
        <f>N82+N90</f>
        <v>29623.173510632652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 thickBot="1">
      <c r="B123" s="270" t="s">
        <v>2327</v>
      </c>
      <c r="C123" s="402"/>
      <c r="D123" s="402"/>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1687</v>
      </c>
      <c r="B36" s="871" t="str">
        <f>VLOOKUP(A36,EQUIPOS!A6:D154,3,FALSE)</f>
        <v>Derretidora de asfalto (crafco o similar)</v>
      </c>
      <c r="C36" s="872"/>
      <c r="D36" s="872"/>
      <c r="E36" s="872"/>
      <c r="F36" s="872"/>
      <c r="G36" s="872"/>
      <c r="H36" s="873"/>
      <c r="I36" s="276"/>
      <c r="J36" s="277"/>
      <c r="K36" s="278">
        <f>VLOOKUP(A36,EQUIPOS!A6:D163,4,FALSE)</f>
        <v>4046</v>
      </c>
      <c r="L36" s="279"/>
      <c r="M36" s="280">
        <v>60</v>
      </c>
      <c r="N36" s="281">
        <f>K36/M36</f>
        <v>67.433333333333337</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60</v>
      </c>
      <c r="N37" s="281">
        <f>K37/M37</f>
        <v>1190</v>
      </c>
    </row>
    <row r="38" spans="1:14">
      <c r="A38" t="s">
        <v>138</v>
      </c>
      <c r="B38" s="871" t="str">
        <f>VLOOKUP(A38,EQUIPOS!A8:D154,3,FALSE)</f>
        <v>Camioneta D-300</v>
      </c>
      <c r="C38" s="872"/>
      <c r="D38" s="872"/>
      <c r="E38" s="872"/>
      <c r="F38" s="872"/>
      <c r="G38" s="872"/>
      <c r="H38" s="873"/>
      <c r="I38" s="276"/>
      <c r="J38" s="277"/>
      <c r="K38" s="278">
        <f>VLOOKUP(A38,EQUIPOS!A8:D165,4,FALSE)</f>
        <v>48000</v>
      </c>
      <c r="L38" s="279"/>
      <c r="M38" s="280">
        <v>60</v>
      </c>
      <c r="N38" s="281">
        <f>K38/M38</f>
        <v>800</v>
      </c>
    </row>
    <row r="39" spans="1:14">
      <c r="B39" s="871"/>
      <c r="C39" s="872"/>
      <c r="D39" s="872"/>
      <c r="E39" s="872"/>
      <c r="F39" s="872"/>
      <c r="G39" s="872"/>
      <c r="H39" s="873"/>
      <c r="I39" s="276"/>
      <c r="J39" s="277"/>
      <c r="K39" s="278"/>
      <c r="L39" s="279"/>
      <c r="M39" s="280"/>
      <c r="N39" s="281"/>
    </row>
    <row r="40" spans="1:14">
      <c r="B40" s="871"/>
      <c r="C40" s="872"/>
      <c r="D40" s="872"/>
      <c r="E40" s="872"/>
      <c r="F40" s="872"/>
      <c r="G40" s="872"/>
      <c r="H40" s="873"/>
      <c r="I40" s="276"/>
      <c r="J40" s="277"/>
      <c r="K40" s="278"/>
      <c r="L40" s="279"/>
      <c r="M40" s="280"/>
      <c r="N40" s="281"/>
    </row>
    <row r="41" spans="1:14">
      <c r="B41" s="871"/>
      <c r="C41" s="872"/>
      <c r="D41" s="872"/>
      <c r="E41" s="872"/>
      <c r="F41" s="872"/>
      <c r="G41" s="872"/>
      <c r="H41" s="873"/>
      <c r="I41" s="276"/>
      <c r="J41" s="277"/>
      <c r="K41" s="278"/>
      <c r="L41" s="279"/>
      <c r="M41" s="280"/>
      <c r="N41" s="281"/>
    </row>
    <row r="42" spans="1:14">
      <c r="B42" s="871"/>
      <c r="C42" s="872"/>
      <c r="D42" s="872"/>
      <c r="E42" s="872"/>
      <c r="F42" s="872"/>
      <c r="G42" s="872"/>
      <c r="H42" s="873"/>
      <c r="I42" s="276"/>
      <c r="J42" s="277"/>
      <c r="K42" s="278"/>
      <c r="L42" s="279"/>
      <c r="M42" s="280"/>
      <c r="N42" s="281"/>
    </row>
    <row r="43" spans="1:14">
      <c r="B43" s="871"/>
      <c r="C43" s="872"/>
      <c r="D43" s="872"/>
      <c r="E43" s="872"/>
      <c r="F43" s="872"/>
      <c r="G43" s="872"/>
      <c r="H43" s="873"/>
      <c r="I43" s="276"/>
      <c r="J43" s="277"/>
      <c r="K43" s="278"/>
      <c r="L43" s="279"/>
      <c r="M43" s="280"/>
      <c r="N43" s="281"/>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0.05</v>
      </c>
      <c r="N46" s="353">
        <f>N80*M46</f>
        <v>21.278002169208335</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2078.7113355025417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2089.3403794731694</v>
      </c>
      <c r="N53" s="281">
        <f>K53*M53</f>
        <v>250.7208455367803</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4"/>
      <c r="C57" s="905"/>
      <c r="D57" s="905"/>
      <c r="E57" s="905"/>
      <c r="F57" s="905"/>
      <c r="G57" s="905"/>
      <c r="H57" s="905"/>
      <c r="I57" s="875"/>
      <c r="J57" s="48"/>
      <c r="K57" s="50"/>
      <c r="L57" s="906"/>
      <c r="M57" s="907"/>
      <c r="N57" s="51"/>
    </row>
    <row r="58" spans="1:14" ht="15" thickBot="1">
      <c r="B58" s="822" t="s">
        <v>1037</v>
      </c>
      <c r="C58" s="823"/>
      <c r="D58" s="823"/>
      <c r="E58" s="823"/>
      <c r="F58" s="823"/>
      <c r="G58" s="823"/>
      <c r="H58" s="823"/>
      <c r="I58" s="823"/>
      <c r="J58" s="823"/>
      <c r="K58" s="823"/>
      <c r="L58" s="823"/>
      <c r="M58" s="824"/>
      <c r="N58" s="403">
        <f>SUM(N53:N57)</f>
        <v>250.7208455367803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B63" s="52"/>
      <c r="C63" s="326"/>
      <c r="D63" s="326"/>
      <c r="E63" s="326"/>
      <c r="F63" s="326"/>
      <c r="G63" s="326"/>
      <c r="H63" s="320"/>
      <c r="I63" s="288"/>
      <c r="J63" s="295"/>
      <c r="K63" s="288"/>
      <c r="L63" s="909"/>
      <c r="M63" s="910"/>
      <c r="N63" s="296"/>
    </row>
    <row r="64" spans="1:14">
      <c r="B64" s="52"/>
      <c r="C64" s="53"/>
      <c r="D64" s="53"/>
      <c r="E64" s="53"/>
      <c r="F64" s="53"/>
      <c r="G64" s="53"/>
      <c r="H64" s="320"/>
      <c r="I64" s="288"/>
      <c r="J64" s="295"/>
      <c r="K64" s="288"/>
      <c r="L64" s="909"/>
      <c r="M64" s="910"/>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0"/>
      <c r="M68" s="901"/>
      <c r="N68" s="133"/>
    </row>
    <row r="69" spans="1:15" ht="15" thickBot="1">
      <c r="B69" s="911" t="s">
        <v>1037</v>
      </c>
      <c r="C69" s="865"/>
      <c r="D69" s="865"/>
      <c r="E69" s="865"/>
      <c r="F69" s="865"/>
      <c r="G69" s="865"/>
      <c r="H69" s="865"/>
      <c r="I69" s="865"/>
      <c r="J69" s="865"/>
      <c r="K69" s="865"/>
      <c r="L69" s="865"/>
      <c r="M69" s="866"/>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1" t="s">
        <v>1047</v>
      </c>
      <c r="C73" s="862"/>
      <c r="D73" s="862"/>
      <c r="E73" s="862"/>
      <c r="F73" s="862"/>
      <c r="G73" s="862"/>
      <c r="H73" s="862"/>
      <c r="I73" s="79" t="s">
        <v>1048</v>
      </c>
      <c r="J73" s="81" t="s">
        <v>1494</v>
      </c>
      <c r="K73" s="80" t="s">
        <v>1050</v>
      </c>
      <c r="L73" s="863" t="s">
        <v>1034</v>
      </c>
      <c r="M73" s="864"/>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8"/>
      <c r="C79" s="899"/>
      <c r="D79" s="899"/>
      <c r="E79" s="899"/>
      <c r="F79" s="899"/>
      <c r="G79" s="899"/>
      <c r="H79" s="899"/>
      <c r="I79" s="132"/>
      <c r="J79" s="132"/>
      <c r="K79" s="132"/>
      <c r="L79" s="912"/>
      <c r="M79" s="912"/>
      <c r="N79" s="51"/>
    </row>
    <row r="80" spans="1:15" ht="15" thickBot="1">
      <c r="B80" s="911" t="s">
        <v>1037</v>
      </c>
      <c r="C80" s="865"/>
      <c r="D80" s="865"/>
      <c r="E80" s="865"/>
      <c r="F80" s="865"/>
      <c r="G80" s="865"/>
      <c r="H80" s="865"/>
      <c r="I80" s="865"/>
      <c r="J80" s="865"/>
      <c r="K80" s="865"/>
      <c r="L80" s="865"/>
      <c r="M80" s="866"/>
      <c r="N80" s="310">
        <f>SUM(N74:N79)</f>
        <v>425.56004338416665</v>
      </c>
    </row>
    <row r="81" spans="1:14" ht="15" thickBot="1">
      <c r="B81" s="39"/>
      <c r="C81" s="40"/>
      <c r="D81" s="40"/>
      <c r="E81" s="40"/>
      <c r="F81" s="40"/>
      <c r="G81" s="40"/>
      <c r="H81" s="40"/>
      <c r="I81" s="40"/>
      <c r="J81" s="40"/>
      <c r="K81" s="40"/>
      <c r="L81" s="40"/>
      <c r="M81" s="40"/>
      <c r="N81" s="41"/>
    </row>
    <row r="82" spans="1:14" ht="15" thickBot="1">
      <c r="B82" s="822" t="s">
        <v>1051</v>
      </c>
      <c r="C82" s="823"/>
      <c r="D82" s="823"/>
      <c r="E82" s="823"/>
      <c r="F82" s="823"/>
      <c r="G82" s="823"/>
      <c r="H82" s="823"/>
      <c r="I82" s="823"/>
      <c r="J82" s="823"/>
      <c r="K82" s="823"/>
      <c r="L82" s="823"/>
      <c r="M82" s="824"/>
      <c r="N82" s="105">
        <f>N48+N58+N69+N80</f>
        <v>2754.9922244234886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3"/>
      <c r="J86" s="343"/>
      <c r="K86" s="311" t="s">
        <v>1054</v>
      </c>
      <c r="L86" s="869" t="s">
        <v>1055</v>
      </c>
      <c r="M86" s="870"/>
      <c r="N86" s="312"/>
    </row>
    <row r="87" spans="1:14">
      <c r="B87" s="855" t="s">
        <v>1056</v>
      </c>
      <c r="C87" s="856"/>
      <c r="D87" s="856"/>
      <c r="E87" s="856"/>
      <c r="F87" s="856"/>
      <c r="G87" s="856"/>
      <c r="H87" s="856"/>
      <c r="I87" s="93"/>
      <c r="J87" s="94"/>
      <c r="K87" s="313">
        <v>0.2</v>
      </c>
      <c r="L87" s="857">
        <f>N82*K87</f>
        <v>550.99844488469773</v>
      </c>
      <c r="M87" s="858"/>
      <c r="N87" s="57"/>
    </row>
    <row r="88" spans="1:14">
      <c r="B88" s="95" t="s">
        <v>1057</v>
      </c>
      <c r="C88" s="96"/>
      <c r="D88" s="96"/>
      <c r="E88" s="96"/>
      <c r="F88" s="96"/>
      <c r="G88" s="96"/>
      <c r="H88" s="96"/>
      <c r="I88" s="93"/>
      <c r="J88" s="94"/>
      <c r="K88" s="313">
        <v>0.05</v>
      </c>
      <c r="L88" s="857">
        <f>N82*K88</f>
        <v>137.74961122117443</v>
      </c>
      <c r="M88" s="858"/>
      <c r="N88" s="57"/>
    </row>
    <row r="89" spans="1:14" ht="15" thickBot="1">
      <c r="B89" s="97" t="s">
        <v>1058</v>
      </c>
      <c r="C89" s="98"/>
      <c r="D89" s="98"/>
      <c r="E89" s="98"/>
      <c r="F89" s="98"/>
      <c r="G89" s="98"/>
      <c r="H89" s="98"/>
      <c r="I89" s="99"/>
      <c r="J89" s="100"/>
      <c r="K89" s="314">
        <v>0.05</v>
      </c>
      <c r="L89" s="859">
        <f>N82*K89</f>
        <v>137.74961122117443</v>
      </c>
      <c r="M89" s="860"/>
      <c r="N89" s="57"/>
    </row>
    <row r="90" spans="1:14" ht="15" thickBot="1">
      <c r="B90" s="822" t="s">
        <v>1037</v>
      </c>
      <c r="C90" s="823"/>
      <c r="D90" s="823"/>
      <c r="E90" s="823"/>
      <c r="F90" s="823"/>
      <c r="G90" s="823"/>
      <c r="H90" s="823"/>
      <c r="I90" s="823"/>
      <c r="J90" s="823"/>
      <c r="K90" s="823"/>
      <c r="L90" s="823"/>
      <c r="M90" s="824"/>
      <c r="N90" s="58">
        <f>L87+L88+L89</f>
        <v>826.49766732704654</v>
      </c>
    </row>
    <row r="91" spans="1:14" ht="15" thickBot="1">
      <c r="B91" s="39"/>
      <c r="C91" s="40"/>
      <c r="D91" s="40"/>
      <c r="E91" s="40"/>
      <c r="F91" s="40"/>
      <c r="G91" s="40"/>
      <c r="H91" s="40"/>
      <c r="I91" s="40"/>
      <c r="J91" s="40"/>
      <c r="K91" s="40"/>
      <c r="L91" s="40"/>
      <c r="M91" s="40"/>
      <c r="N91" s="41"/>
    </row>
    <row r="92" spans="1:14" ht="15" thickBot="1">
      <c r="A92" t="s">
        <v>2122</v>
      </c>
      <c r="B92" s="822" t="s">
        <v>1059</v>
      </c>
      <c r="C92" s="823"/>
      <c r="D92" s="823"/>
      <c r="E92" s="823"/>
      <c r="F92" s="823"/>
      <c r="G92" s="823"/>
      <c r="H92" s="823"/>
      <c r="I92" s="823"/>
      <c r="J92" s="823"/>
      <c r="K92" s="823"/>
      <c r="L92" s="823"/>
      <c r="M92" s="824"/>
      <c r="N92" s="196">
        <f>N82+N90</f>
        <v>3581.4898917505352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 thickBot="1">
      <c r="B123" s="270" t="s">
        <v>2327</v>
      </c>
      <c r="C123" s="402"/>
      <c r="D123" s="402"/>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1687</v>
      </c>
      <c r="B36" s="871" t="str">
        <f>VLOOKUP(A36,EQUIPOS!A6:D154,3,FALSE)</f>
        <v>Derretidora de asfalto (crafco o similar)</v>
      </c>
      <c r="C36" s="872"/>
      <c r="D36" s="872"/>
      <c r="E36" s="872"/>
      <c r="F36" s="872"/>
      <c r="G36" s="872"/>
      <c r="H36" s="873"/>
      <c r="I36" s="276"/>
      <c r="J36" s="277"/>
      <c r="K36" s="278">
        <f>VLOOKUP(A36,EQUIPOS!A6:D163,4,FALSE)</f>
        <v>4046</v>
      </c>
      <c r="L36" s="279"/>
      <c r="M36" s="280">
        <v>60</v>
      </c>
      <c r="N36" s="281">
        <f t="shared" ref="N36:N39" si="0">K36/M36</f>
        <v>67.433333333333337</v>
      </c>
    </row>
    <row r="37" spans="1:14">
      <c r="A37" s="119" t="s">
        <v>324</v>
      </c>
      <c r="B37" s="871" t="str">
        <f>VLOOKUP(A37,EQUIPOS!A7:D154,3,FALSE)</f>
        <v xml:space="preserve">Ruteadora </v>
      </c>
      <c r="C37" s="872"/>
      <c r="D37" s="872"/>
      <c r="E37" s="872"/>
      <c r="F37" s="872"/>
      <c r="G37" s="872"/>
      <c r="H37" s="873"/>
      <c r="I37" s="276"/>
      <c r="J37" s="277"/>
      <c r="K37" s="278">
        <f>VLOOKUP(A37,EQUIPOS!A7:D164,4,FALSE)</f>
        <v>5950</v>
      </c>
      <c r="L37" s="279"/>
      <c r="M37" s="280">
        <v>60</v>
      </c>
      <c r="N37" s="281">
        <f t="shared" si="0"/>
        <v>99.166666666666671</v>
      </c>
    </row>
    <row r="38" spans="1:14">
      <c r="A38" t="s">
        <v>176</v>
      </c>
      <c r="B38" s="871" t="str">
        <f>VLOOKUP(A38,EQUIPOS!A8:D154,3,FALSE)</f>
        <v xml:space="preserve">Compresor (barrido y soplado)
</v>
      </c>
      <c r="C38" s="872"/>
      <c r="D38" s="872"/>
      <c r="E38" s="872"/>
      <c r="F38" s="872"/>
      <c r="G38" s="872"/>
      <c r="H38" s="873"/>
      <c r="I38" s="276"/>
      <c r="J38" s="277"/>
      <c r="K38" s="278">
        <f>VLOOKUP(A38,EQUIPOS!A8:D165,4,FALSE)</f>
        <v>71400</v>
      </c>
      <c r="L38" s="279"/>
      <c r="M38" s="280">
        <v>60</v>
      </c>
      <c r="N38" s="281">
        <f t="shared" si="0"/>
        <v>1190</v>
      </c>
    </row>
    <row r="39" spans="1:14">
      <c r="A39" t="s">
        <v>138</v>
      </c>
      <c r="B39" s="871" t="str">
        <f>VLOOKUP(A39,EQUIPOS!A9:D154,3,FALSE)</f>
        <v>Camioneta D-300</v>
      </c>
      <c r="C39" s="872"/>
      <c r="D39" s="872"/>
      <c r="E39" s="872"/>
      <c r="F39" s="872"/>
      <c r="G39" s="872"/>
      <c r="H39" s="873"/>
      <c r="I39" s="276"/>
      <c r="J39" s="277"/>
      <c r="K39" s="278">
        <f>VLOOKUP(A39,EQUIPOS!A9:D166,4,FALSE)</f>
        <v>48000</v>
      </c>
      <c r="L39" s="279"/>
      <c r="M39" s="280">
        <v>60</v>
      </c>
      <c r="N39" s="281">
        <f t="shared" si="0"/>
        <v>800</v>
      </c>
    </row>
    <row r="40" spans="1:14">
      <c r="B40" s="871"/>
      <c r="C40" s="872"/>
      <c r="D40" s="872"/>
      <c r="E40" s="872"/>
      <c r="F40" s="872"/>
      <c r="G40" s="872"/>
      <c r="H40" s="873"/>
      <c r="I40" s="276"/>
      <c r="J40" s="277"/>
      <c r="K40" s="278"/>
      <c r="L40" s="279"/>
      <c r="M40" s="280"/>
      <c r="N40" s="281"/>
    </row>
    <row r="41" spans="1:14">
      <c r="B41" s="871"/>
      <c r="C41" s="872"/>
      <c r="D41" s="872"/>
      <c r="E41" s="872"/>
      <c r="F41" s="872"/>
      <c r="G41" s="872"/>
      <c r="H41" s="873"/>
      <c r="I41" s="276"/>
      <c r="J41" s="277"/>
      <c r="K41" s="278"/>
      <c r="L41" s="279"/>
      <c r="M41" s="280"/>
      <c r="N41" s="281"/>
    </row>
    <row r="42" spans="1:14">
      <c r="B42" s="871"/>
      <c r="C42" s="872"/>
      <c r="D42" s="872"/>
      <c r="E42" s="872"/>
      <c r="F42" s="872"/>
      <c r="G42" s="872"/>
      <c r="H42" s="873"/>
      <c r="I42" s="276"/>
      <c r="J42" s="277"/>
      <c r="K42" s="278"/>
      <c r="L42" s="279"/>
      <c r="M42" s="280"/>
      <c r="N42" s="281"/>
    </row>
    <row r="43" spans="1:14">
      <c r="B43" s="871"/>
      <c r="C43" s="872"/>
      <c r="D43" s="872"/>
      <c r="E43" s="872"/>
      <c r="F43" s="872"/>
      <c r="G43" s="872"/>
      <c r="H43" s="873"/>
      <c r="I43" s="276"/>
      <c r="J43" s="277"/>
      <c r="K43" s="278"/>
      <c r="L43" s="279"/>
      <c r="M43" s="280"/>
      <c r="N43" s="281"/>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0.05</v>
      </c>
      <c r="N46" s="353">
        <f>N84*M46</f>
        <v>21.278002169208335</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2177.8780021692082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38080</v>
      </c>
      <c r="N53" s="281">
        <f t="shared" ref="N53:N54" si="1">K53*M53</f>
        <v>266.56</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2089.3403794731694</v>
      </c>
      <c r="N54" s="281">
        <f t="shared" si="1"/>
        <v>250.7208455367803</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904"/>
      <c r="C61" s="905"/>
      <c r="D61" s="905"/>
      <c r="E61" s="905"/>
      <c r="F61" s="905"/>
      <c r="G61" s="905"/>
      <c r="H61" s="905"/>
      <c r="I61" s="875"/>
      <c r="J61" s="48"/>
      <c r="K61" s="50"/>
      <c r="L61" s="906"/>
      <c r="M61" s="907"/>
      <c r="N61" s="51"/>
    </row>
    <row r="62" spans="1:14" ht="15" thickBot="1">
      <c r="B62" s="822" t="s">
        <v>1037</v>
      </c>
      <c r="C62" s="823"/>
      <c r="D62" s="823"/>
      <c r="E62" s="823"/>
      <c r="F62" s="823"/>
      <c r="G62" s="823"/>
      <c r="H62" s="823"/>
      <c r="I62" s="823"/>
      <c r="J62" s="823"/>
      <c r="K62" s="823"/>
      <c r="L62" s="823"/>
      <c r="M62" s="824"/>
      <c r="N62" s="403">
        <f>SUM(N53:N61)</f>
        <v>517.28084553678036</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908" t="s">
        <v>1045</v>
      </c>
      <c r="M66" s="887"/>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09">
        <f>VLOOKUP(A67,TRANSPORTE!A6:D120,4,FALSE)</f>
        <v>1250</v>
      </c>
      <c r="M67" s="910"/>
      <c r="N67" s="296">
        <f>L67*K67</f>
        <v>8.75</v>
      </c>
    </row>
    <row r="68" spans="1:15">
      <c r="B68" s="52"/>
      <c r="C68" s="53"/>
      <c r="D68" s="53"/>
      <c r="E68" s="53"/>
      <c r="F68" s="53"/>
      <c r="G68" s="53"/>
      <c r="H68" s="320"/>
      <c r="I68" s="288"/>
      <c r="J68" s="295"/>
      <c r="K68" s="288"/>
      <c r="L68" s="909"/>
      <c r="M68" s="910"/>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900"/>
      <c r="M72" s="901"/>
      <c r="N72" s="133"/>
    </row>
    <row r="73" spans="1:15" ht="15" thickBot="1">
      <c r="B73" s="911" t="s">
        <v>1037</v>
      </c>
      <c r="C73" s="865"/>
      <c r="D73" s="865"/>
      <c r="E73" s="865"/>
      <c r="F73" s="865"/>
      <c r="G73" s="865"/>
      <c r="H73" s="865"/>
      <c r="I73" s="865"/>
      <c r="J73" s="865"/>
      <c r="K73" s="865"/>
      <c r="L73" s="865"/>
      <c r="M73" s="866"/>
      <c r="N73" s="110">
        <f>N67+N68+N69+N70+N71</f>
        <v>8.75</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61" t="s">
        <v>1047</v>
      </c>
      <c r="C77" s="862"/>
      <c r="D77" s="862"/>
      <c r="E77" s="862"/>
      <c r="F77" s="862"/>
      <c r="G77" s="862"/>
      <c r="H77" s="862"/>
      <c r="I77" s="79" t="s">
        <v>1048</v>
      </c>
      <c r="J77" s="81" t="s">
        <v>1494</v>
      </c>
      <c r="K77" s="80" t="s">
        <v>1050</v>
      </c>
      <c r="L77" s="863" t="s">
        <v>1034</v>
      </c>
      <c r="M77" s="864"/>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98"/>
      <c r="C83" s="899"/>
      <c r="D83" s="899"/>
      <c r="E83" s="899"/>
      <c r="F83" s="899"/>
      <c r="G83" s="899"/>
      <c r="H83" s="899"/>
      <c r="I83" s="132"/>
      <c r="J83" s="132"/>
      <c r="K83" s="132"/>
      <c r="L83" s="912"/>
      <c r="M83" s="912"/>
      <c r="N83" s="51"/>
    </row>
    <row r="84" spans="1:14" ht="15" thickBot="1">
      <c r="B84" s="911" t="s">
        <v>1037</v>
      </c>
      <c r="C84" s="865"/>
      <c r="D84" s="865"/>
      <c r="E84" s="865"/>
      <c r="F84" s="865"/>
      <c r="G84" s="865"/>
      <c r="H84" s="865"/>
      <c r="I84" s="865"/>
      <c r="J84" s="865"/>
      <c r="K84" s="865"/>
      <c r="L84" s="865"/>
      <c r="M84" s="866"/>
      <c r="N84" s="310">
        <f>SUM(N78:N83)</f>
        <v>425.56004338416665</v>
      </c>
    </row>
    <row r="85" spans="1:14" ht="15" thickBot="1">
      <c r="B85" s="39"/>
      <c r="C85" s="40"/>
      <c r="D85" s="40"/>
      <c r="E85" s="40"/>
      <c r="F85" s="40"/>
      <c r="G85" s="40"/>
      <c r="H85" s="40"/>
      <c r="I85" s="40"/>
      <c r="J85" s="40"/>
      <c r="K85" s="40"/>
      <c r="L85" s="40"/>
      <c r="M85" s="40"/>
      <c r="N85" s="41"/>
    </row>
    <row r="86" spans="1:14" ht="15" thickBot="1">
      <c r="B86" s="822" t="s">
        <v>1051</v>
      </c>
      <c r="C86" s="823"/>
      <c r="D86" s="823"/>
      <c r="E86" s="823"/>
      <c r="F86" s="823"/>
      <c r="G86" s="823"/>
      <c r="H86" s="823"/>
      <c r="I86" s="823"/>
      <c r="J86" s="823"/>
      <c r="K86" s="823"/>
      <c r="L86" s="823"/>
      <c r="M86" s="824"/>
      <c r="N86" s="105">
        <f>N48+N62+N73+N84</f>
        <v>3129.468891090155</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67" t="s">
        <v>1053</v>
      </c>
      <c r="C90" s="868"/>
      <c r="D90" s="868"/>
      <c r="E90" s="868"/>
      <c r="F90" s="868"/>
      <c r="G90" s="868"/>
      <c r="H90" s="868"/>
      <c r="I90" s="323"/>
      <c r="J90" s="343"/>
      <c r="K90" s="311" t="s">
        <v>1054</v>
      </c>
      <c r="L90" s="869" t="s">
        <v>1055</v>
      </c>
      <c r="M90" s="870"/>
      <c r="N90" s="312"/>
    </row>
    <row r="91" spans="1:14">
      <c r="B91" s="855" t="s">
        <v>1056</v>
      </c>
      <c r="C91" s="856"/>
      <c r="D91" s="856"/>
      <c r="E91" s="856"/>
      <c r="F91" s="856"/>
      <c r="G91" s="856"/>
      <c r="H91" s="856"/>
      <c r="I91" s="93"/>
      <c r="J91" s="94"/>
      <c r="K91" s="313">
        <v>0.2</v>
      </c>
      <c r="L91" s="857">
        <f>N86*K91</f>
        <v>625.893778218031</v>
      </c>
      <c r="M91" s="858"/>
      <c r="N91" s="57"/>
    </row>
    <row r="92" spans="1:14">
      <c r="B92" s="95" t="s">
        <v>1057</v>
      </c>
      <c r="C92" s="96"/>
      <c r="D92" s="96"/>
      <c r="E92" s="96"/>
      <c r="F92" s="96"/>
      <c r="G92" s="96"/>
      <c r="H92" s="96"/>
      <c r="I92" s="93"/>
      <c r="J92" s="94"/>
      <c r="K92" s="313">
        <v>0.05</v>
      </c>
      <c r="L92" s="857">
        <f>N86*K92</f>
        <v>156.47344455450775</v>
      </c>
      <c r="M92" s="858"/>
      <c r="N92" s="57"/>
    </row>
    <row r="93" spans="1:14" ht="15" thickBot="1">
      <c r="B93" s="97" t="s">
        <v>1058</v>
      </c>
      <c r="C93" s="98"/>
      <c r="D93" s="98"/>
      <c r="E93" s="98"/>
      <c r="F93" s="98"/>
      <c r="G93" s="98"/>
      <c r="H93" s="98"/>
      <c r="I93" s="99"/>
      <c r="J93" s="100"/>
      <c r="K93" s="314">
        <v>0.05</v>
      </c>
      <c r="L93" s="859">
        <f>N86*K93</f>
        <v>156.47344455450775</v>
      </c>
      <c r="M93" s="860"/>
      <c r="N93" s="57"/>
    </row>
    <row r="94" spans="1:14" ht="15" thickBot="1">
      <c r="B94" s="822" t="s">
        <v>1037</v>
      </c>
      <c r="C94" s="823"/>
      <c r="D94" s="823"/>
      <c r="E94" s="823"/>
      <c r="F94" s="823"/>
      <c r="G94" s="823"/>
      <c r="H94" s="823"/>
      <c r="I94" s="823"/>
      <c r="J94" s="823"/>
      <c r="K94" s="823"/>
      <c r="L94" s="823"/>
      <c r="M94" s="824"/>
      <c r="N94" s="58">
        <f>L91+L92+L93</f>
        <v>938.8406673270465</v>
      </c>
    </row>
    <row r="95" spans="1:14" ht="15" thickBot="1">
      <c r="B95" s="39"/>
      <c r="C95" s="40"/>
      <c r="D95" s="40"/>
      <c r="E95" s="40"/>
      <c r="F95" s="40"/>
      <c r="G95" s="40"/>
      <c r="H95" s="40"/>
      <c r="I95" s="40"/>
      <c r="J95" s="40"/>
      <c r="K95" s="40"/>
      <c r="L95" s="40"/>
      <c r="M95" s="40"/>
      <c r="N95" s="41"/>
    </row>
    <row r="96" spans="1:14" ht="15" thickBot="1">
      <c r="A96" t="s">
        <v>2122</v>
      </c>
      <c r="B96" s="822" t="s">
        <v>1059</v>
      </c>
      <c r="C96" s="823"/>
      <c r="D96" s="823"/>
      <c r="E96" s="823"/>
      <c r="F96" s="823"/>
      <c r="G96" s="823"/>
      <c r="H96" s="823"/>
      <c r="I96" s="823"/>
      <c r="J96" s="823"/>
      <c r="K96" s="823"/>
      <c r="L96" s="823"/>
      <c r="M96" s="824"/>
      <c r="N96" s="196">
        <f>N86+N94</f>
        <v>4068.3095584172015</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25" t="s">
        <v>2324</v>
      </c>
      <c r="C113" s="826"/>
      <c r="D113" s="826"/>
      <c r="E113" s="826"/>
      <c r="F113" s="826"/>
      <c r="G113" s="826"/>
      <c r="H113" s="826"/>
      <c r="I113" s="826"/>
      <c r="J113" s="826"/>
      <c r="K113" s="826"/>
      <c r="L113" s="826"/>
      <c r="M113" s="826"/>
      <c r="N113" s="827"/>
    </row>
    <row r="114" spans="2:14" ht="15" customHeight="1">
      <c r="B114" s="825"/>
      <c r="C114" s="826"/>
      <c r="D114" s="826"/>
      <c r="E114" s="826"/>
      <c r="F114" s="826"/>
      <c r="G114" s="826"/>
      <c r="H114" s="826"/>
      <c r="I114" s="826"/>
      <c r="J114" s="826"/>
      <c r="K114" s="826"/>
      <c r="L114" s="826"/>
      <c r="M114" s="826"/>
      <c r="N114" s="827"/>
    </row>
    <row r="115" spans="2:14" ht="30" customHeight="1">
      <c r="B115" s="828" t="s">
        <v>2325</v>
      </c>
      <c r="C115" s="829"/>
      <c r="D115" s="829"/>
      <c r="E115" s="829"/>
      <c r="F115" s="829"/>
      <c r="G115" s="829"/>
      <c r="H115" s="829"/>
      <c r="I115" s="829"/>
      <c r="J115" s="829"/>
      <c r="K115" s="829"/>
      <c r="L115" s="829"/>
      <c r="M115" s="829"/>
      <c r="N115" s="830"/>
    </row>
    <row r="116" spans="2:14">
      <c r="B116" s="828"/>
      <c r="C116" s="829"/>
      <c r="D116" s="829"/>
      <c r="E116" s="829"/>
      <c r="F116" s="829"/>
      <c r="G116" s="829"/>
      <c r="H116" s="829"/>
      <c r="I116" s="829"/>
      <c r="J116" s="829"/>
      <c r="K116" s="829"/>
      <c r="L116" s="829"/>
      <c r="M116" s="829"/>
      <c r="N116" s="830"/>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8"/>
      <c r="K126" s="888"/>
      <c r="L126" s="888"/>
      <c r="M126" s="888"/>
      <c r="N126" s="889"/>
    </row>
    <row r="127" spans="2:14" ht="15" thickBot="1">
      <c r="B127" s="270" t="s">
        <v>2327</v>
      </c>
      <c r="C127" s="402"/>
      <c r="D127" s="402"/>
      <c r="E127" s="63"/>
      <c r="F127" s="63"/>
      <c r="G127" s="63"/>
      <c r="H127" s="63"/>
      <c r="I127" s="63"/>
      <c r="J127" s="890"/>
      <c r="K127" s="890"/>
      <c r="L127" s="890"/>
      <c r="M127" s="890"/>
      <c r="N127" s="891"/>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112</v>
      </c>
      <c r="B36" s="871" t="str">
        <f>VLOOKUP(A36,EQUIPOS!A6:D154,3,FALSE)</f>
        <v xml:space="preserve">Aspersor manual
</v>
      </c>
      <c r="C36" s="872"/>
      <c r="D36" s="872"/>
      <c r="E36" s="872"/>
      <c r="F36" s="872"/>
      <c r="G36" s="872"/>
      <c r="H36" s="873"/>
      <c r="I36" s="276"/>
      <c r="J36" s="277"/>
      <c r="K36" s="278">
        <f>VLOOKUP(A36,EQUIPOS!A6:D163,4,FALSE)</f>
        <v>3332</v>
      </c>
      <c r="L36" s="279"/>
      <c r="M36" s="280">
        <v>6.25</v>
      </c>
      <c r="N36" s="281">
        <f t="shared" ref="N36:N41" si="0">K36/M36</f>
        <v>533.12</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50</v>
      </c>
      <c r="N37" s="281">
        <f t="shared" si="0"/>
        <v>1428</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76"/>
      <c r="J38" s="277"/>
      <c r="K38" s="278">
        <f>VLOOKUP(A38,EQUIPOS!A8:D165,4,FALSE)</f>
        <v>23800</v>
      </c>
      <c r="L38" s="279"/>
      <c r="M38" s="280">
        <v>3.75</v>
      </c>
      <c r="N38" s="281">
        <f t="shared" si="0"/>
        <v>6346.666666666667</v>
      </c>
    </row>
    <row r="39" spans="1:14">
      <c r="A39" t="s">
        <v>228</v>
      </c>
      <c r="B39" s="871" t="str">
        <f>VLOOKUP(A39,EQUIPOS!A9:D154,3,FALSE)</f>
        <v xml:space="preserve">Formaleta metálica (concreto hidráulico)
</v>
      </c>
      <c r="C39" s="872"/>
      <c r="D39" s="872"/>
      <c r="E39" s="872"/>
      <c r="F39" s="872"/>
      <c r="G39" s="872"/>
      <c r="H39" s="873"/>
      <c r="I39" s="276"/>
      <c r="J39" s="277"/>
      <c r="K39" s="278">
        <f>VLOOKUP(A39,EQUIPOS!A9:D166,4,FALSE)</f>
        <v>10000</v>
      </c>
      <c r="L39" s="279"/>
      <c r="M39" s="280">
        <v>6.25</v>
      </c>
      <c r="N39" s="281">
        <f t="shared" si="0"/>
        <v>1600</v>
      </c>
    </row>
    <row r="40" spans="1:14">
      <c r="A40" t="s">
        <v>301</v>
      </c>
      <c r="B40" s="871" t="str">
        <f>VLOOKUP(A40,EQUIPOS!A10:D154,3,FALSE)</f>
        <v>Regla vibratoria, de longitud de 3 a 5 m, motor de 3600 rpm, potencia 6 HP</v>
      </c>
      <c r="C40" s="872"/>
      <c r="D40" s="872"/>
      <c r="E40" s="872"/>
      <c r="F40" s="872"/>
      <c r="G40" s="872"/>
      <c r="H40" s="873"/>
      <c r="I40" s="276"/>
      <c r="J40" s="277"/>
      <c r="K40" s="278">
        <f>VLOOKUP(A40,EQUIPOS!A10:D167,4,FALSE)</f>
        <v>12000</v>
      </c>
      <c r="L40" s="279"/>
      <c r="M40" s="280">
        <v>6.25</v>
      </c>
      <c r="N40" s="281">
        <f t="shared" si="0"/>
        <v>1920</v>
      </c>
    </row>
    <row r="41" spans="1:14">
      <c r="A41" t="s">
        <v>363</v>
      </c>
      <c r="B41" s="871" t="str">
        <f>VLOOKUP(A41,EQUIPOS!A11:D155,3,FALSE)</f>
        <v>Vibrador de concreto, Motor de 3 hp a 18.000 rpm Mangueras de 4 mt</v>
      </c>
      <c r="C41" s="872"/>
      <c r="D41" s="872"/>
      <c r="E41" s="872"/>
      <c r="F41" s="872"/>
      <c r="G41" s="872"/>
      <c r="H41" s="873"/>
      <c r="I41" s="276"/>
      <c r="J41" s="277"/>
      <c r="K41" s="278">
        <f>VLOOKUP(A41,EQUIPOS!A11:D168,4,FALSE)</f>
        <v>10100</v>
      </c>
      <c r="L41" s="279"/>
      <c r="M41" s="280">
        <v>6.25</v>
      </c>
      <c r="N41" s="281">
        <f t="shared" si="0"/>
        <v>1616</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N83*M46</f>
        <v>919.20969370980004</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14362.996360376466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6247.5</v>
      </c>
      <c r="N53" s="281">
        <f>K53*M53</f>
        <v>38323.784722222219</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3491</v>
      </c>
      <c r="N54" s="281">
        <f>K54*M54</f>
        <v>1292.962962962963</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916</v>
      </c>
      <c r="N55" s="281">
        <f>K55*M55</f>
        <v>1017.7777777777778</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88.83</v>
      </c>
      <c r="N56" s="281">
        <f>K56*M56</f>
        <v>98.7</v>
      </c>
    </row>
    <row r="57" spans="1:14">
      <c r="A57" s="150" t="s">
        <v>849</v>
      </c>
      <c r="B57" s="904" t="str">
        <f>VLOOKUP(A57,MATERIALES!A7:D373,3,FALSE)</f>
        <v>Antisol blanco (presentación 20 kg)</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20" t="str">
        <f>VLOOKUP(A57,MATERIALES!A11:D649,2,FALSE)</f>
        <v>kg</v>
      </c>
      <c r="K57" s="50">
        <v>1.1200000000000001</v>
      </c>
      <c r="L57" s="909">
        <f>VLOOKUP(A57,MATERIALES!A4:D373,4,FALSE)</f>
        <v>5870.25</v>
      </c>
      <c r="M57" s="910"/>
      <c r="N57" s="281">
        <f>K57*L57</f>
        <v>6574.68</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549406.57565332006</v>
      </c>
      <c r="N58" s="281">
        <f>K58*M58</f>
        <v>554900.64140985324</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22" t="s">
        <v>1037</v>
      </c>
      <c r="C61" s="823"/>
      <c r="D61" s="823"/>
      <c r="E61" s="823"/>
      <c r="F61" s="823"/>
      <c r="G61" s="823"/>
      <c r="H61" s="823"/>
      <c r="I61" s="823"/>
      <c r="J61" s="823"/>
      <c r="K61" s="823"/>
      <c r="L61" s="823"/>
      <c r="M61" s="824"/>
      <c r="N61" s="403">
        <f>SUM(N53:N60)</f>
        <v>602208.54687281616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8" t="s">
        <v>1045</v>
      </c>
      <c r="M65" s="887"/>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9">
        <f>VLOOKUP(A66,TRANSPORTE!A5:D117,4,FALSE)</f>
        <v>1250</v>
      </c>
      <c r="M66" s="910"/>
      <c r="N66" s="296">
        <f>K66*L66</f>
        <v>1262.5</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900"/>
      <c r="M71" s="901"/>
      <c r="N71" s="133"/>
    </row>
    <row r="72" spans="1:15" ht="15" thickBot="1">
      <c r="B72" s="911" t="s">
        <v>1037</v>
      </c>
      <c r="C72" s="865"/>
      <c r="D72" s="865"/>
      <c r="E72" s="865"/>
      <c r="F72" s="865"/>
      <c r="G72" s="865"/>
      <c r="H72" s="865"/>
      <c r="I72" s="865"/>
      <c r="J72" s="865"/>
      <c r="K72" s="865"/>
      <c r="L72" s="865"/>
      <c r="M72" s="866"/>
      <c r="N72" s="110">
        <f>N66+N67+N68+N69+N70</f>
        <v>1262.5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1" t="s">
        <v>1047</v>
      </c>
      <c r="C76" s="862"/>
      <c r="D76" s="862"/>
      <c r="E76" s="862"/>
      <c r="F76" s="862"/>
      <c r="G76" s="862"/>
      <c r="H76" s="862"/>
      <c r="I76" s="79" t="s">
        <v>1048</v>
      </c>
      <c r="J76" s="81" t="s">
        <v>1494</v>
      </c>
      <c r="K76" s="80" t="s">
        <v>1050</v>
      </c>
      <c r="L76" s="863" t="s">
        <v>1034</v>
      </c>
      <c r="M76" s="864"/>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8"/>
      <c r="C82" s="899"/>
      <c r="D82" s="899"/>
      <c r="E82" s="899"/>
      <c r="F82" s="899"/>
      <c r="G82" s="899"/>
      <c r="H82" s="899"/>
      <c r="I82" s="132"/>
      <c r="J82" s="132"/>
      <c r="K82" s="132"/>
      <c r="L82" s="912"/>
      <c r="M82" s="912"/>
      <c r="N82" s="133"/>
    </row>
    <row r="83" spans="1:14" ht="15" thickBot="1">
      <c r="B83" s="911" t="s">
        <v>1037</v>
      </c>
      <c r="C83" s="865"/>
      <c r="D83" s="865"/>
      <c r="E83" s="865"/>
      <c r="F83" s="865"/>
      <c r="G83" s="865"/>
      <c r="H83" s="865"/>
      <c r="I83" s="865"/>
      <c r="J83" s="865"/>
      <c r="K83" s="865"/>
      <c r="L83" s="865"/>
      <c r="M83" s="866"/>
      <c r="N83" s="469">
        <f>SUM(N77:N82)</f>
        <v>9192.0969370980001</v>
      </c>
    </row>
    <row r="84" spans="1:14" ht="15" thickBot="1">
      <c r="B84" s="39"/>
      <c r="C84" s="40"/>
      <c r="D84" s="40"/>
      <c r="E84" s="40"/>
      <c r="F84" s="40"/>
      <c r="G84" s="40"/>
      <c r="H84" s="40"/>
      <c r="I84" s="40"/>
      <c r="J84" s="40"/>
      <c r="K84" s="40"/>
      <c r="L84" s="40"/>
      <c r="M84" s="40"/>
      <c r="N84" s="41"/>
    </row>
    <row r="85" spans="1:14" ht="15" thickBot="1">
      <c r="B85" s="822" t="s">
        <v>1051</v>
      </c>
      <c r="C85" s="823"/>
      <c r="D85" s="823"/>
      <c r="E85" s="823"/>
      <c r="F85" s="823"/>
      <c r="G85" s="823"/>
      <c r="H85" s="823"/>
      <c r="I85" s="823"/>
      <c r="J85" s="823"/>
      <c r="K85" s="823"/>
      <c r="L85" s="823"/>
      <c r="M85" s="824"/>
      <c r="N85" s="105">
        <f>N48+N61+N72+N83</f>
        <v>627026.1401702906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7" t="s">
        <v>1053</v>
      </c>
      <c r="C89" s="868"/>
      <c r="D89" s="868"/>
      <c r="E89" s="868"/>
      <c r="F89" s="868"/>
      <c r="G89" s="868"/>
      <c r="H89" s="868"/>
      <c r="I89" s="323"/>
      <c r="J89" s="343"/>
      <c r="K89" s="311" t="s">
        <v>1054</v>
      </c>
      <c r="L89" s="869" t="s">
        <v>1055</v>
      </c>
      <c r="M89" s="870"/>
      <c r="N89" s="312"/>
    </row>
    <row r="90" spans="1:14">
      <c r="B90" s="855" t="s">
        <v>1056</v>
      </c>
      <c r="C90" s="856"/>
      <c r="D90" s="856"/>
      <c r="E90" s="856"/>
      <c r="F90" s="856"/>
      <c r="G90" s="856"/>
      <c r="H90" s="856"/>
      <c r="I90" s="93"/>
      <c r="J90" s="94"/>
      <c r="K90" s="313">
        <v>0.2</v>
      </c>
      <c r="L90" s="857">
        <f>N85*K90</f>
        <v>125405.22803405812</v>
      </c>
      <c r="M90" s="858"/>
      <c r="N90" s="57"/>
    </row>
    <row r="91" spans="1:14">
      <c r="B91" s="95" t="s">
        <v>1057</v>
      </c>
      <c r="C91" s="96"/>
      <c r="D91" s="96"/>
      <c r="E91" s="96"/>
      <c r="F91" s="96"/>
      <c r="G91" s="96"/>
      <c r="H91" s="96"/>
      <c r="I91" s="93"/>
      <c r="J91" s="94"/>
      <c r="K91" s="313">
        <v>0.05</v>
      </c>
      <c r="L91" s="857">
        <f>N85*K91</f>
        <v>31351.30700851453</v>
      </c>
      <c r="M91" s="858"/>
      <c r="N91" s="57"/>
    </row>
    <row r="92" spans="1:14" ht="15" thickBot="1">
      <c r="B92" s="97" t="s">
        <v>1058</v>
      </c>
      <c r="C92" s="98"/>
      <c r="D92" s="98"/>
      <c r="E92" s="98"/>
      <c r="F92" s="98"/>
      <c r="G92" s="98"/>
      <c r="H92" s="98"/>
      <c r="I92" s="99"/>
      <c r="J92" s="100"/>
      <c r="K92" s="314">
        <v>0.05</v>
      </c>
      <c r="L92" s="859">
        <f>N85*K92</f>
        <v>31351.30700851453</v>
      </c>
      <c r="M92" s="860"/>
      <c r="N92" s="57"/>
    </row>
    <row r="93" spans="1:14" ht="15" thickBot="1">
      <c r="B93" s="822" t="s">
        <v>1037</v>
      </c>
      <c r="C93" s="823"/>
      <c r="D93" s="823"/>
      <c r="E93" s="823"/>
      <c r="F93" s="823"/>
      <c r="G93" s="823"/>
      <c r="H93" s="823"/>
      <c r="I93" s="823"/>
      <c r="J93" s="823"/>
      <c r="K93" s="823"/>
      <c r="L93" s="823"/>
      <c r="M93" s="824"/>
      <c r="N93" s="58">
        <f>L90+L91+L92</f>
        <v>188107.84205108718</v>
      </c>
    </row>
    <row r="94" spans="1:14" ht="15" thickBot="1">
      <c r="B94" s="39"/>
      <c r="C94" s="40"/>
      <c r="D94" s="40"/>
      <c r="E94" s="40"/>
      <c r="F94" s="40"/>
      <c r="G94" s="40"/>
      <c r="H94" s="40"/>
      <c r="I94" s="40"/>
      <c r="J94" s="40"/>
      <c r="K94" s="40"/>
      <c r="L94" s="40"/>
      <c r="M94" s="40"/>
      <c r="N94" s="41"/>
    </row>
    <row r="95" spans="1:14" ht="15" thickBot="1">
      <c r="A95" t="s">
        <v>2122</v>
      </c>
      <c r="B95" s="822" t="s">
        <v>1059</v>
      </c>
      <c r="C95" s="823"/>
      <c r="D95" s="823"/>
      <c r="E95" s="823"/>
      <c r="F95" s="823"/>
      <c r="G95" s="823"/>
      <c r="H95" s="823"/>
      <c r="I95" s="823"/>
      <c r="J95" s="823"/>
      <c r="K95" s="823"/>
      <c r="L95" s="823"/>
      <c r="M95" s="824"/>
      <c r="N95" s="196">
        <f>N85+N93</f>
        <v>815133.98222137778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5" t="s">
        <v>2324</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2325</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8"/>
      <c r="K125" s="888"/>
      <c r="L125" s="888"/>
      <c r="M125" s="888"/>
      <c r="N125" s="889"/>
    </row>
    <row r="126" spans="2:14" ht="15.75" customHeight="1" thickBot="1">
      <c r="B126" s="270" t="s">
        <v>2327</v>
      </c>
      <c r="C126" s="402"/>
      <c r="D126" s="402"/>
      <c r="E126" s="63"/>
      <c r="F126" s="63"/>
      <c r="G126" s="63"/>
      <c r="H126" s="63"/>
      <c r="I126" s="63"/>
      <c r="J126" s="890"/>
      <c r="K126" s="890"/>
      <c r="L126" s="890"/>
      <c r="M126" s="890"/>
      <c r="N126" s="891"/>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5" hidden="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112</v>
      </c>
      <c r="B36" s="871" t="str">
        <f>VLOOKUP(A36,EQUIPOS!A6:D154,3,FALSE)</f>
        <v xml:space="preserve">Aspersor manual
</v>
      </c>
      <c r="C36" s="872"/>
      <c r="D36" s="872"/>
      <c r="E36" s="872"/>
      <c r="F36" s="872"/>
      <c r="G36" s="872"/>
      <c r="H36" s="873"/>
      <c r="I36" s="276"/>
      <c r="J36" s="277"/>
      <c r="K36" s="278">
        <f>VLOOKUP(A36,EQUIPOS!A6:D163,4,FALSE)</f>
        <v>3332</v>
      </c>
      <c r="L36" s="279"/>
      <c r="M36" s="280">
        <v>6.25</v>
      </c>
      <c r="N36" s="281">
        <f t="shared" ref="N36:N41" si="0">K36/M36</f>
        <v>533.12</v>
      </c>
    </row>
    <row r="37" spans="1:14">
      <c r="A37" s="119" t="s">
        <v>176</v>
      </c>
      <c r="B37" s="871" t="str">
        <f>VLOOKUP(A37,EQUIPOS!A7:D154,3,FALSE)</f>
        <v xml:space="preserve">Compresor (barrido y soplado)
</v>
      </c>
      <c r="C37" s="872"/>
      <c r="D37" s="872"/>
      <c r="E37" s="872"/>
      <c r="F37" s="872"/>
      <c r="G37" s="872"/>
      <c r="H37" s="873"/>
      <c r="I37" s="276"/>
      <c r="J37" s="277"/>
      <c r="K37" s="278">
        <f>VLOOKUP(A37,EQUIPOS!A7:D164,4,FALSE)</f>
        <v>71400</v>
      </c>
      <c r="L37" s="279"/>
      <c r="M37" s="280">
        <v>50</v>
      </c>
      <c r="N37" s="281">
        <f t="shared" si="0"/>
        <v>1428</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76"/>
      <c r="J38" s="277"/>
      <c r="K38" s="278">
        <f>VLOOKUP(A38,EQUIPOS!A8:D165,4,FALSE)</f>
        <v>23800</v>
      </c>
      <c r="L38" s="279"/>
      <c r="M38" s="280">
        <v>3.75</v>
      </c>
      <c r="N38" s="281">
        <f t="shared" si="0"/>
        <v>6346.666666666667</v>
      </c>
    </row>
    <row r="39" spans="1:14">
      <c r="A39" t="s">
        <v>228</v>
      </c>
      <c r="B39" s="871" t="str">
        <f>VLOOKUP(A39,EQUIPOS!A9:D154,3,FALSE)</f>
        <v xml:space="preserve">Formaleta metálica (concreto hidráulico)
</v>
      </c>
      <c r="C39" s="872"/>
      <c r="D39" s="872"/>
      <c r="E39" s="872"/>
      <c r="F39" s="872"/>
      <c r="G39" s="872"/>
      <c r="H39" s="873"/>
      <c r="I39" s="276"/>
      <c r="J39" s="277"/>
      <c r="K39" s="278">
        <f>VLOOKUP(A39,EQUIPOS!A9:D166,4,FALSE)</f>
        <v>10000</v>
      </c>
      <c r="L39" s="279"/>
      <c r="M39" s="280">
        <v>6.25</v>
      </c>
      <c r="N39" s="281">
        <f t="shared" si="0"/>
        <v>1600</v>
      </c>
    </row>
    <row r="40" spans="1:14">
      <c r="A40" t="s">
        <v>301</v>
      </c>
      <c r="B40" s="871" t="str">
        <f>VLOOKUP(A40,EQUIPOS!A10:D154,3,FALSE)</f>
        <v>Regla vibratoria, de longitud de 3 a 5 m, motor de 3600 rpm, potencia 6 HP</v>
      </c>
      <c r="C40" s="872"/>
      <c r="D40" s="872"/>
      <c r="E40" s="872"/>
      <c r="F40" s="872"/>
      <c r="G40" s="872"/>
      <c r="H40" s="873"/>
      <c r="I40" s="276"/>
      <c r="J40" s="277"/>
      <c r="K40" s="278">
        <f>VLOOKUP(A40,EQUIPOS!A10:D167,4,FALSE)</f>
        <v>12000</v>
      </c>
      <c r="L40" s="279"/>
      <c r="M40" s="280">
        <v>6.25</v>
      </c>
      <c r="N40" s="281">
        <f t="shared" si="0"/>
        <v>1920</v>
      </c>
    </row>
    <row r="41" spans="1:14">
      <c r="A41" t="s">
        <v>363</v>
      </c>
      <c r="B41" s="871" t="str">
        <f>VLOOKUP(A41,EQUIPOS!A11:D155,3,FALSE)</f>
        <v>Vibrador de concreto, Motor de 3 hp a 18.000 rpm Mangueras de 4 mt</v>
      </c>
      <c r="C41" s="872"/>
      <c r="D41" s="872"/>
      <c r="E41" s="872"/>
      <c r="F41" s="872"/>
      <c r="G41" s="872"/>
      <c r="H41" s="873"/>
      <c r="I41" s="276"/>
      <c r="J41" s="277"/>
      <c r="K41" s="278">
        <f>VLOOKUP(A41,EQUIPOS!A11:D168,4,FALSE)</f>
        <v>10100</v>
      </c>
      <c r="L41" s="279"/>
      <c r="M41" s="280">
        <v>6.25</v>
      </c>
      <c r="N41" s="281">
        <f t="shared" si="0"/>
        <v>1616</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71"/>
      <c r="C44" s="872"/>
      <c r="D44" s="872"/>
      <c r="E44" s="872"/>
      <c r="F44" s="872"/>
      <c r="G44" s="872"/>
      <c r="H44" s="873"/>
      <c r="I44" s="874"/>
      <c r="J44" s="875"/>
      <c r="K44" s="278"/>
      <c r="L44" s="876"/>
      <c r="M44" s="877"/>
      <c r="N44" s="281"/>
    </row>
    <row r="45" spans="1:14">
      <c r="B45" s="871"/>
      <c r="C45" s="872"/>
      <c r="D45" s="872"/>
      <c r="E45" s="878"/>
      <c r="F45" s="872"/>
      <c r="G45" s="872"/>
      <c r="H45" s="873"/>
      <c r="I45" s="42"/>
      <c r="J45" s="43"/>
      <c r="K45" s="283"/>
      <c r="L45" s="285"/>
      <c r="M45" s="286"/>
      <c r="N45" s="287"/>
    </row>
    <row r="46" spans="1:14">
      <c r="B46" s="879" t="s">
        <v>1036</v>
      </c>
      <c r="C46" s="880"/>
      <c r="D46" s="880"/>
      <c r="E46" s="44"/>
      <c r="F46" s="45"/>
      <c r="G46" s="45"/>
      <c r="H46" s="46"/>
      <c r="I46" s="42"/>
      <c r="J46" s="43"/>
      <c r="K46" s="288"/>
      <c r="L46" s="285"/>
      <c r="M46" s="410">
        <v>0.1</v>
      </c>
      <c r="N46" s="353">
        <f>N83*M46</f>
        <v>919.20969370980004</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SUM(N36:N47)</f>
        <v>14362.996360376466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6247.5</v>
      </c>
      <c r="N53" s="281">
        <f>K53*M53</f>
        <v>38323.784722222219</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13539.36</v>
      </c>
      <c r="N54" s="281">
        <f>K54*M54</f>
        <v>15164.083200000003</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3491</v>
      </c>
      <c r="N55" s="281">
        <f>K55*M55</f>
        <v>1292.962962962963</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916</v>
      </c>
      <c r="N56" s="281">
        <f>K56*M56</f>
        <v>1017.7777777777778</v>
      </c>
    </row>
    <row r="57" spans="1:14">
      <c r="A57" s="150" t="s">
        <v>684</v>
      </c>
      <c r="B57" s="904" t="str">
        <f>VLOOKUP(A57,MATERIALES!A7:D373,3,FALSE)</f>
        <v>Sello de silicona o sellador autonivelante</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20" t="s">
        <v>144</v>
      </c>
      <c r="K57" s="50">
        <v>1.1111111111111112</v>
      </c>
      <c r="L57" s="909">
        <f>VLOOKUP(A57,MATERIALES!A4:D373,4,FALSE)</f>
        <v>88.83</v>
      </c>
      <c r="M57" s="910"/>
      <c r="N57" s="281">
        <f>K57*L57</f>
        <v>98.7</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5870.25</v>
      </c>
      <c r="N58" s="281">
        <f>K58*M58</f>
        <v>6574.68</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549406.57565332006</v>
      </c>
      <c r="N59" s="281">
        <f>K59*M59</f>
        <v>554900.64140985324</v>
      </c>
    </row>
    <row r="60" spans="1:14" ht="15" thickBot="1">
      <c r="B60" s="318"/>
      <c r="C60" s="319"/>
      <c r="D60" s="319"/>
      <c r="E60" s="319"/>
      <c r="F60" s="319"/>
      <c r="G60" s="319"/>
      <c r="H60" s="319"/>
      <c r="I60" s="319"/>
      <c r="J60" s="132"/>
      <c r="K60" s="132"/>
      <c r="L60" s="334"/>
      <c r="M60" s="333"/>
      <c r="N60" s="133"/>
    </row>
    <row r="61" spans="1:14" ht="15" thickBot="1">
      <c r="B61" s="822" t="s">
        <v>1037</v>
      </c>
      <c r="C61" s="823"/>
      <c r="D61" s="823"/>
      <c r="E61" s="823"/>
      <c r="F61" s="823"/>
      <c r="G61" s="823"/>
      <c r="H61" s="823"/>
      <c r="I61" s="823"/>
      <c r="J61" s="823"/>
      <c r="K61" s="823"/>
      <c r="L61" s="823"/>
      <c r="M61" s="824"/>
      <c r="N61" s="403">
        <f>SUM(N53:N60)</f>
        <v>617372.63007281616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8" t="s">
        <v>1045</v>
      </c>
      <c r="M65" s="887"/>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9">
        <f>VLOOKUP(A66,TRANSPORTE!A5:D117,4,FALSE)</f>
        <v>1250</v>
      </c>
      <c r="M66" s="910"/>
      <c r="N66" s="296">
        <f>K66*L66</f>
        <v>1262.5</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900"/>
      <c r="M71" s="901"/>
      <c r="N71" s="133"/>
    </row>
    <row r="72" spans="1:15" ht="15" thickBot="1">
      <c r="B72" s="911" t="s">
        <v>1037</v>
      </c>
      <c r="C72" s="865"/>
      <c r="D72" s="865"/>
      <c r="E72" s="865"/>
      <c r="F72" s="865"/>
      <c r="G72" s="865"/>
      <c r="H72" s="865"/>
      <c r="I72" s="865"/>
      <c r="J72" s="865"/>
      <c r="K72" s="865"/>
      <c r="L72" s="865"/>
      <c r="M72" s="866"/>
      <c r="N72" s="110">
        <f>N66+N67+N68+N69+N70</f>
        <v>1262.5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1" t="s">
        <v>1047</v>
      </c>
      <c r="C76" s="862"/>
      <c r="D76" s="862"/>
      <c r="E76" s="862"/>
      <c r="F76" s="862"/>
      <c r="G76" s="862"/>
      <c r="H76" s="862"/>
      <c r="I76" s="79" t="s">
        <v>1048</v>
      </c>
      <c r="J76" s="81" t="s">
        <v>1494</v>
      </c>
      <c r="K76" s="80" t="s">
        <v>1050</v>
      </c>
      <c r="L76" s="863" t="s">
        <v>1034</v>
      </c>
      <c r="M76" s="864"/>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8"/>
      <c r="C82" s="899"/>
      <c r="D82" s="899"/>
      <c r="E82" s="899"/>
      <c r="F82" s="899"/>
      <c r="G82" s="899"/>
      <c r="H82" s="899"/>
      <c r="I82" s="132"/>
      <c r="J82" s="132"/>
      <c r="K82" s="132"/>
      <c r="L82" s="912"/>
      <c r="M82" s="912"/>
      <c r="N82" s="51"/>
    </row>
    <row r="83" spans="1:14" ht="15" thickBot="1">
      <c r="B83" s="911" t="s">
        <v>1037</v>
      </c>
      <c r="C83" s="865"/>
      <c r="D83" s="865"/>
      <c r="E83" s="865"/>
      <c r="F83" s="865"/>
      <c r="G83" s="865"/>
      <c r="H83" s="865"/>
      <c r="I83" s="865"/>
      <c r="J83" s="865"/>
      <c r="K83" s="865"/>
      <c r="L83" s="865"/>
      <c r="M83" s="866"/>
      <c r="N83" s="310">
        <f>SUM(N77:N82)</f>
        <v>9192.0969370980001</v>
      </c>
    </row>
    <row r="84" spans="1:14" ht="15" thickBot="1">
      <c r="B84" s="39"/>
      <c r="C84" s="40"/>
      <c r="D84" s="40"/>
      <c r="E84" s="40"/>
      <c r="F84" s="40"/>
      <c r="G84" s="40"/>
      <c r="H84" s="40"/>
      <c r="I84" s="40"/>
      <c r="J84" s="40"/>
      <c r="K84" s="40"/>
      <c r="L84" s="40"/>
      <c r="M84" s="40"/>
      <c r="N84" s="41"/>
    </row>
    <row r="85" spans="1:14" ht="15" thickBot="1">
      <c r="B85" s="822" t="s">
        <v>1051</v>
      </c>
      <c r="C85" s="823"/>
      <c r="D85" s="823"/>
      <c r="E85" s="823"/>
      <c r="F85" s="823"/>
      <c r="G85" s="823"/>
      <c r="H85" s="823"/>
      <c r="I85" s="823"/>
      <c r="J85" s="823"/>
      <c r="K85" s="823"/>
      <c r="L85" s="823"/>
      <c r="M85" s="824"/>
      <c r="N85" s="105">
        <f>N48+N61+N72+N83</f>
        <v>642190.22337029059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7" t="s">
        <v>1053</v>
      </c>
      <c r="C89" s="868"/>
      <c r="D89" s="868"/>
      <c r="E89" s="868"/>
      <c r="F89" s="868"/>
      <c r="G89" s="868"/>
      <c r="H89" s="868"/>
      <c r="I89" s="323"/>
      <c r="J89" s="343"/>
      <c r="K89" s="311" t="s">
        <v>1054</v>
      </c>
      <c r="L89" s="869" t="s">
        <v>1055</v>
      </c>
      <c r="M89" s="870"/>
      <c r="N89" s="312"/>
    </row>
    <row r="90" spans="1:14">
      <c r="B90" s="855" t="s">
        <v>1056</v>
      </c>
      <c r="C90" s="856"/>
      <c r="D90" s="856"/>
      <c r="E90" s="856"/>
      <c r="F90" s="856"/>
      <c r="G90" s="856"/>
      <c r="H90" s="856"/>
      <c r="I90" s="93"/>
      <c r="J90" s="94"/>
      <c r="K90" s="313">
        <v>0.2</v>
      </c>
      <c r="L90" s="857">
        <f>N85*K90</f>
        <v>128438.04467405812</v>
      </c>
      <c r="M90" s="858"/>
      <c r="N90" s="57"/>
    </row>
    <row r="91" spans="1:14">
      <c r="B91" s="95" t="s">
        <v>1057</v>
      </c>
      <c r="C91" s="96"/>
      <c r="D91" s="96"/>
      <c r="E91" s="96"/>
      <c r="F91" s="96"/>
      <c r="G91" s="96"/>
      <c r="H91" s="96"/>
      <c r="I91" s="93"/>
      <c r="J91" s="94"/>
      <c r="K91" s="313">
        <v>0.05</v>
      </c>
      <c r="L91" s="857">
        <f>N85*K91</f>
        <v>32109.511168514531</v>
      </c>
      <c r="M91" s="858"/>
      <c r="N91" s="57"/>
    </row>
    <row r="92" spans="1:14" ht="15" thickBot="1">
      <c r="B92" s="97" t="s">
        <v>1058</v>
      </c>
      <c r="C92" s="98"/>
      <c r="D92" s="98"/>
      <c r="E92" s="98"/>
      <c r="F92" s="98"/>
      <c r="G92" s="98"/>
      <c r="H92" s="98"/>
      <c r="I92" s="99"/>
      <c r="J92" s="100"/>
      <c r="K92" s="314">
        <v>0.05</v>
      </c>
      <c r="L92" s="859">
        <f>N85*K92</f>
        <v>32109.511168514531</v>
      </c>
      <c r="M92" s="860"/>
      <c r="N92" s="57"/>
    </row>
    <row r="93" spans="1:14" ht="15" thickBot="1">
      <c r="B93" s="822" t="s">
        <v>1037</v>
      </c>
      <c r="C93" s="823"/>
      <c r="D93" s="823"/>
      <c r="E93" s="823"/>
      <c r="F93" s="823"/>
      <c r="G93" s="823"/>
      <c r="H93" s="823"/>
      <c r="I93" s="823"/>
      <c r="J93" s="823"/>
      <c r="K93" s="823"/>
      <c r="L93" s="823"/>
      <c r="M93" s="824"/>
      <c r="N93" s="58">
        <f>L90+L91+L92</f>
        <v>192657.06701108717</v>
      </c>
    </row>
    <row r="94" spans="1:14" ht="15" thickBot="1">
      <c r="B94" s="39"/>
      <c r="C94" s="40"/>
      <c r="D94" s="40"/>
      <c r="E94" s="40"/>
      <c r="F94" s="40"/>
      <c r="G94" s="40"/>
      <c r="H94" s="40"/>
      <c r="I94" s="40"/>
      <c r="J94" s="40"/>
      <c r="K94" s="40"/>
      <c r="L94" s="40"/>
      <c r="M94" s="40"/>
      <c r="N94" s="41"/>
    </row>
    <row r="95" spans="1:14" ht="15" thickBot="1">
      <c r="A95" t="s">
        <v>2122</v>
      </c>
      <c r="B95" s="822" t="s">
        <v>1059</v>
      </c>
      <c r="C95" s="823"/>
      <c r="D95" s="823"/>
      <c r="E95" s="823"/>
      <c r="F95" s="823"/>
      <c r="G95" s="823"/>
      <c r="H95" s="823"/>
      <c r="I95" s="823"/>
      <c r="J95" s="823"/>
      <c r="K95" s="823"/>
      <c r="L95" s="823"/>
      <c r="M95" s="824"/>
      <c r="N95" s="196">
        <f>N85+N93</f>
        <v>834847.2903813778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5" t="s">
        <v>2324</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2325</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8"/>
      <c r="K125" s="888"/>
      <c r="L125" s="888"/>
      <c r="M125" s="888"/>
      <c r="N125" s="889"/>
    </row>
    <row r="126" spans="2:14" ht="15.75" customHeight="1" thickBot="1">
      <c r="B126" s="270" t="s">
        <v>2327</v>
      </c>
      <c r="C126" s="402"/>
      <c r="D126" s="402"/>
      <c r="E126" s="63"/>
      <c r="F126" s="63"/>
      <c r="G126" s="63"/>
      <c r="H126" s="63"/>
      <c r="I126" s="63"/>
      <c r="J126" s="890"/>
      <c r="K126" s="890"/>
      <c r="L126" s="890"/>
      <c r="M126" s="890"/>
      <c r="N126" s="891"/>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29.25" customHeight="1" thickBot="1">
      <c r="A31" s="163" t="s">
        <v>1929</v>
      </c>
      <c r="B31" s="86" t="s">
        <v>1177</v>
      </c>
      <c r="C31" s="964" t="s">
        <v>1709</v>
      </c>
      <c r="D31" s="965"/>
      <c r="E31" s="965"/>
      <c r="F31" s="965"/>
      <c r="G31" s="965"/>
      <c r="H31" s="965"/>
      <c r="I31" s="965"/>
      <c r="J31" s="965"/>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2"/>
      <c r="F40" s="872"/>
      <c r="G40" s="872"/>
      <c r="H40" s="873"/>
      <c r="I40" s="42"/>
      <c r="J40" s="43"/>
      <c r="K40" s="278"/>
      <c r="L40" s="285"/>
      <c r="M40" s="286"/>
      <c r="N40" s="281"/>
    </row>
    <row r="41" spans="1:14">
      <c r="B41" s="329"/>
      <c r="C41" s="330"/>
      <c r="D41" s="330"/>
      <c r="E41" s="330"/>
      <c r="F41" s="332"/>
      <c r="G41" s="332"/>
      <c r="H41" s="131"/>
      <c r="I41" s="42"/>
      <c r="J41" s="43"/>
      <c r="K41" s="283"/>
      <c r="L41" s="285"/>
      <c r="M41" s="286"/>
      <c r="N41" s="287"/>
    </row>
    <row r="42" spans="1:14">
      <c r="B42" s="879"/>
      <c r="C42" s="880"/>
      <c r="D42" s="880"/>
      <c r="E42" s="44"/>
      <c r="F42" s="45"/>
      <c r="G42" s="45"/>
      <c r="H42" s="46"/>
      <c r="I42" s="42"/>
      <c r="J42" s="43"/>
      <c r="K42" s="288"/>
      <c r="L42" s="285"/>
      <c r="M42" s="410"/>
      <c r="N42" s="353"/>
    </row>
    <row r="43" spans="1:14" ht="15" thickBot="1">
      <c r="B43" s="871"/>
      <c r="C43" s="872"/>
      <c r="D43" s="872"/>
      <c r="E43" s="872"/>
      <c r="F43" s="872"/>
      <c r="G43" s="872"/>
      <c r="H43" s="873"/>
      <c r="I43" s="881"/>
      <c r="J43" s="882"/>
      <c r="K43" s="47"/>
      <c r="L43" s="883"/>
      <c r="M43" s="884"/>
      <c r="N43" s="111"/>
    </row>
    <row r="44" spans="1:14" ht="15" thickBot="1">
      <c r="B44" s="822" t="s">
        <v>1037</v>
      </c>
      <c r="C44" s="823"/>
      <c r="D44" s="823"/>
      <c r="E44" s="823"/>
      <c r="F44" s="823"/>
      <c r="G44" s="823"/>
      <c r="H44" s="823"/>
      <c r="I44" s="823"/>
      <c r="J44" s="823"/>
      <c r="K44" s="823"/>
      <c r="L44" s="823"/>
      <c r="M44" s="824"/>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4" t="s">
        <v>1029</v>
      </c>
      <c r="K48" s="91" t="s">
        <v>1030</v>
      </c>
      <c r="L48" s="903" t="s">
        <v>1039</v>
      </c>
      <c r="M48" s="902"/>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729.28105506666657</v>
      </c>
      <c r="N49" s="281">
        <f>K49*M49</f>
        <v>729.28105506666657</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SUM(N49:N53)</f>
        <v>729.28105506666657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320"/>
      <c r="I60" s="288"/>
      <c r="J60" s="295"/>
      <c r="K60" s="288"/>
      <c r="L60" s="909"/>
      <c r="M60" s="91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N44+N54+N65+N76</f>
        <v>729.28105506666657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145.85621101333331</v>
      </c>
      <c r="M83" s="858"/>
      <c r="N83" s="57"/>
    </row>
    <row r="84" spans="1:14">
      <c r="B84" s="95" t="s">
        <v>1057</v>
      </c>
      <c r="C84" s="96"/>
      <c r="D84" s="96"/>
      <c r="E84" s="96"/>
      <c r="F84" s="96"/>
      <c r="G84" s="96"/>
      <c r="H84" s="96"/>
      <c r="I84" s="93"/>
      <c r="J84" s="94"/>
      <c r="K84" s="313">
        <v>0.05</v>
      </c>
      <c r="L84" s="857">
        <f>N78*K84</f>
        <v>36.464052753333327</v>
      </c>
      <c r="M84" s="858"/>
      <c r="N84" s="57"/>
    </row>
    <row r="85" spans="1:14" ht="15" thickBot="1">
      <c r="B85" s="97" t="s">
        <v>1058</v>
      </c>
      <c r="C85" s="98"/>
      <c r="D85" s="98"/>
      <c r="E85" s="98"/>
      <c r="F85" s="98"/>
      <c r="G85" s="98"/>
      <c r="H85" s="98"/>
      <c r="I85" s="99"/>
      <c r="J85" s="100"/>
      <c r="K85" s="314">
        <v>0.05</v>
      </c>
      <c r="L85" s="859">
        <f>N78*K85</f>
        <v>36.464052753333327</v>
      </c>
      <c r="M85" s="860"/>
      <c r="N85" s="57"/>
    </row>
    <row r="86" spans="1:14" ht="15" thickBot="1">
      <c r="B86" s="822" t="s">
        <v>1037</v>
      </c>
      <c r="C86" s="823"/>
      <c r="D86" s="823"/>
      <c r="E86" s="823"/>
      <c r="F86" s="823"/>
      <c r="G86" s="823"/>
      <c r="H86" s="823"/>
      <c r="I86" s="823"/>
      <c r="J86" s="823"/>
      <c r="K86" s="823"/>
      <c r="L86" s="823"/>
      <c r="M86" s="824"/>
      <c r="N86" s="58">
        <f>L83+L84+L85</f>
        <v>218.78431651999998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948.06537158666652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9.2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8"/>
      <c r="K118" s="888"/>
      <c r="L118" s="888"/>
      <c r="M118" s="888"/>
      <c r="N118" s="889"/>
    </row>
    <row r="119" spans="2:14" ht="15.75" customHeight="1" thickBot="1">
      <c r="B119" s="270" t="s">
        <v>2327</v>
      </c>
      <c r="C119" s="402"/>
      <c r="D119" s="402"/>
      <c r="E119" s="63"/>
      <c r="F119" s="63"/>
      <c r="G119" s="63"/>
      <c r="H119" s="63"/>
      <c r="I119" s="63"/>
      <c r="J119" s="890"/>
      <c r="K119" s="890"/>
      <c r="L119" s="890"/>
      <c r="M119" s="890"/>
      <c r="N119" s="891"/>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29.25" customHeight="1" thickBot="1">
      <c r="A31" t="s">
        <v>1929</v>
      </c>
      <c r="B31" s="86" t="s">
        <v>1710</v>
      </c>
      <c r="C31" s="964" t="s">
        <v>2146</v>
      </c>
      <c r="D31" s="965"/>
      <c r="E31" s="965"/>
      <c r="F31" s="965"/>
      <c r="G31" s="965"/>
      <c r="H31" s="965"/>
      <c r="I31" s="965"/>
      <c r="J31" s="965"/>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2"/>
      <c r="F40" s="872"/>
      <c r="G40" s="872"/>
      <c r="H40" s="873"/>
      <c r="I40" s="42"/>
      <c r="J40" s="43"/>
      <c r="K40" s="278"/>
      <c r="L40" s="285"/>
      <c r="M40" s="286"/>
      <c r="N40" s="281"/>
    </row>
    <row r="41" spans="1:14">
      <c r="B41" s="329"/>
      <c r="C41" s="330"/>
      <c r="D41" s="330"/>
      <c r="E41" s="330"/>
      <c r="F41" s="332"/>
      <c r="G41" s="332"/>
      <c r="H41" s="131"/>
      <c r="I41" s="42"/>
      <c r="J41" s="43"/>
      <c r="K41" s="283"/>
      <c r="L41" s="285"/>
      <c r="M41" s="286"/>
      <c r="N41" s="287"/>
    </row>
    <row r="42" spans="1:14">
      <c r="B42" s="879"/>
      <c r="C42" s="880"/>
      <c r="D42" s="880"/>
      <c r="E42" s="44"/>
      <c r="F42" s="45"/>
      <c r="G42" s="45"/>
      <c r="H42" s="46"/>
      <c r="I42" s="42"/>
      <c r="J42" s="43"/>
      <c r="K42" s="288"/>
      <c r="L42" s="285"/>
      <c r="M42" s="410"/>
      <c r="N42" s="353"/>
    </row>
    <row r="43" spans="1:14" ht="15" thickBot="1">
      <c r="B43" s="871"/>
      <c r="C43" s="872"/>
      <c r="D43" s="872"/>
      <c r="E43" s="872"/>
      <c r="F43" s="872"/>
      <c r="G43" s="872"/>
      <c r="H43" s="873"/>
      <c r="I43" s="881"/>
      <c r="J43" s="882"/>
      <c r="K43" s="47"/>
      <c r="L43" s="883"/>
      <c r="M43" s="884"/>
      <c r="N43" s="111"/>
    </row>
    <row r="44" spans="1:14" ht="15" thickBot="1">
      <c r="B44" s="822" t="s">
        <v>1037</v>
      </c>
      <c r="C44" s="823"/>
      <c r="D44" s="823"/>
      <c r="E44" s="823"/>
      <c r="F44" s="823"/>
      <c r="G44" s="823"/>
      <c r="H44" s="823"/>
      <c r="I44" s="823"/>
      <c r="J44" s="823"/>
      <c r="K44" s="823"/>
      <c r="L44" s="823"/>
      <c r="M44" s="824"/>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4" t="s">
        <v>1029</v>
      </c>
      <c r="K48" s="91" t="s">
        <v>1030</v>
      </c>
      <c r="L48" s="903" t="s">
        <v>1039</v>
      </c>
      <c r="M48" s="902"/>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857.42304853333326</v>
      </c>
      <c r="N49" s="281">
        <f>K49*M49</f>
        <v>857.42304853333326</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SUM(N49:N53)</f>
        <v>857.42304853333326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320"/>
      <c r="I60" s="288"/>
      <c r="J60" s="295"/>
      <c r="K60" s="288"/>
      <c r="L60" s="909"/>
      <c r="M60" s="91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N44+N54+N65+N76</f>
        <v>857.42304853333326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171.48460970666667</v>
      </c>
      <c r="M83" s="858"/>
      <c r="N83" s="57"/>
    </row>
    <row r="84" spans="1:14">
      <c r="B84" s="95" t="s">
        <v>1057</v>
      </c>
      <c r="C84" s="96"/>
      <c r="D84" s="96"/>
      <c r="E84" s="96"/>
      <c r="F84" s="96"/>
      <c r="G84" s="96"/>
      <c r="H84" s="96"/>
      <c r="I84" s="93"/>
      <c r="J84" s="94"/>
      <c r="K84" s="313">
        <v>0.05</v>
      </c>
      <c r="L84" s="857">
        <f>N78*K84</f>
        <v>42.871152426666669</v>
      </c>
      <c r="M84" s="858"/>
      <c r="N84" s="57"/>
    </row>
    <row r="85" spans="1:14" ht="15" thickBot="1">
      <c r="B85" s="97" t="s">
        <v>1058</v>
      </c>
      <c r="C85" s="98"/>
      <c r="D85" s="98"/>
      <c r="E85" s="98"/>
      <c r="F85" s="98"/>
      <c r="G85" s="98"/>
      <c r="H85" s="98"/>
      <c r="I85" s="99"/>
      <c r="J85" s="100"/>
      <c r="K85" s="314">
        <v>0.05</v>
      </c>
      <c r="L85" s="859">
        <f>N78*K85</f>
        <v>42.871152426666669</v>
      </c>
      <c r="M85" s="860"/>
      <c r="N85" s="57"/>
    </row>
    <row r="86" spans="1:14" ht="15" thickBot="1">
      <c r="B86" s="822" t="s">
        <v>1037</v>
      </c>
      <c r="C86" s="823"/>
      <c r="D86" s="823"/>
      <c r="E86" s="823"/>
      <c r="F86" s="823"/>
      <c r="G86" s="823"/>
      <c r="H86" s="823"/>
      <c r="I86" s="823"/>
      <c r="J86" s="823"/>
      <c r="K86" s="823"/>
      <c r="L86" s="823"/>
      <c r="M86" s="824"/>
      <c r="N86" s="58">
        <f>L83+L84+L85</f>
        <v>257.22691456000001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1114.6499630933333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2"/>
      <c r="K118" s="972"/>
      <c r="L118" s="972"/>
      <c r="M118" s="972"/>
      <c r="N118" s="973"/>
    </row>
    <row r="119" spans="2:14" ht="15" thickBot="1">
      <c r="B119" s="428" t="s">
        <v>2327</v>
      </c>
      <c r="C119" s="429"/>
      <c r="D119" s="429"/>
      <c r="E119" s="268"/>
      <c r="F119" s="268"/>
      <c r="G119" s="268"/>
      <c r="H119" s="268"/>
      <c r="I119" s="268"/>
      <c r="J119" s="974"/>
      <c r="K119" s="974"/>
      <c r="L119" s="974"/>
      <c r="M119" s="974"/>
      <c r="N119" s="97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41.25" customHeight="1" thickBot="1">
      <c r="A31" t="s">
        <v>1929</v>
      </c>
      <c r="B31" s="86" t="s">
        <v>1711</v>
      </c>
      <c r="C31" s="964" t="s">
        <v>2147</v>
      </c>
      <c r="D31" s="965"/>
      <c r="E31" s="965"/>
      <c r="F31" s="965"/>
      <c r="G31" s="965"/>
      <c r="H31" s="965"/>
      <c r="I31" s="965"/>
      <c r="J31" s="965"/>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280"/>
      <c r="N36" s="281"/>
    </row>
    <row r="37" spans="1:14">
      <c r="A37" s="119"/>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1"/>
    </row>
    <row r="39" spans="1:14">
      <c r="B39" s="871"/>
      <c r="C39" s="872"/>
      <c r="D39" s="872"/>
      <c r="E39" s="872"/>
      <c r="F39" s="872"/>
      <c r="G39" s="872"/>
      <c r="H39" s="873"/>
      <c r="I39" s="874"/>
      <c r="J39" s="875"/>
      <c r="K39" s="278"/>
      <c r="L39" s="876"/>
      <c r="M39" s="877"/>
      <c r="N39" s="281"/>
    </row>
    <row r="40" spans="1:14">
      <c r="B40" s="871"/>
      <c r="C40" s="872"/>
      <c r="D40" s="872"/>
      <c r="E40" s="872"/>
      <c r="F40" s="872"/>
      <c r="G40" s="872"/>
      <c r="H40" s="873"/>
      <c r="I40" s="42"/>
      <c r="J40" s="43"/>
      <c r="K40" s="278"/>
      <c r="L40" s="285"/>
      <c r="M40" s="286"/>
      <c r="N40" s="281"/>
    </row>
    <row r="41" spans="1:14">
      <c r="B41" s="329"/>
      <c r="C41" s="330"/>
      <c r="D41" s="330"/>
      <c r="E41" s="330"/>
      <c r="F41" s="332"/>
      <c r="G41" s="332"/>
      <c r="H41" s="131"/>
      <c r="I41" s="42"/>
      <c r="J41" s="43"/>
      <c r="K41" s="283"/>
      <c r="L41" s="285"/>
      <c r="M41" s="286"/>
      <c r="N41" s="287"/>
    </row>
    <row r="42" spans="1:14">
      <c r="B42" s="879"/>
      <c r="C42" s="880"/>
      <c r="D42" s="880"/>
      <c r="E42" s="44"/>
      <c r="F42" s="45"/>
      <c r="G42" s="45"/>
      <c r="H42" s="46"/>
      <c r="I42" s="42"/>
      <c r="J42" s="43"/>
      <c r="K42" s="288"/>
      <c r="L42" s="285"/>
      <c r="M42" s="410"/>
      <c r="N42" s="353"/>
    </row>
    <row r="43" spans="1:14" ht="15" thickBot="1">
      <c r="B43" s="871"/>
      <c r="C43" s="872"/>
      <c r="D43" s="872"/>
      <c r="E43" s="872"/>
      <c r="F43" s="872"/>
      <c r="G43" s="872"/>
      <c r="H43" s="873"/>
      <c r="I43" s="881"/>
      <c r="J43" s="882"/>
      <c r="K43" s="47"/>
      <c r="L43" s="883"/>
      <c r="M43" s="884"/>
      <c r="N43" s="111"/>
    </row>
    <row r="44" spans="1:14" ht="15" thickBot="1">
      <c r="B44" s="822" t="s">
        <v>1037</v>
      </c>
      <c r="C44" s="823"/>
      <c r="D44" s="823"/>
      <c r="E44" s="823"/>
      <c r="F44" s="823"/>
      <c r="G44" s="823"/>
      <c r="H44" s="823"/>
      <c r="I44" s="823"/>
      <c r="J44" s="823"/>
      <c r="K44" s="823"/>
      <c r="L44" s="823"/>
      <c r="M44" s="824"/>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4" t="s">
        <v>1029</v>
      </c>
      <c r="K48" s="91" t="s">
        <v>1030</v>
      </c>
      <c r="L48" s="903" t="s">
        <v>1039</v>
      </c>
      <c r="M48" s="902"/>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420</v>
      </c>
      <c r="N49" s="281">
        <f>K49*M49</f>
        <v>420</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4"/>
      <c r="C53" s="905"/>
      <c r="D53" s="905"/>
      <c r="E53" s="905"/>
      <c r="F53" s="905"/>
      <c r="G53" s="905"/>
      <c r="H53" s="905"/>
      <c r="I53" s="875"/>
      <c r="J53" s="48"/>
      <c r="K53" s="50"/>
      <c r="L53" s="906"/>
      <c r="M53" s="907"/>
      <c r="N53" s="51"/>
    </row>
    <row r="54" spans="1:14" ht="15" thickBot="1">
      <c r="B54" s="822" t="s">
        <v>1037</v>
      </c>
      <c r="C54" s="823"/>
      <c r="D54" s="823"/>
      <c r="E54" s="823"/>
      <c r="F54" s="823"/>
      <c r="G54" s="823"/>
      <c r="H54" s="823"/>
      <c r="I54" s="823"/>
      <c r="J54" s="823"/>
      <c r="K54" s="823"/>
      <c r="L54" s="823"/>
      <c r="M54" s="824"/>
      <c r="N54" s="403">
        <f>SUM(N49:N53)</f>
        <v>420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320"/>
      <c r="I60" s="288"/>
      <c r="J60" s="295"/>
      <c r="K60" s="288"/>
      <c r="L60" s="909"/>
      <c r="M60" s="91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2:15" ht="1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8"/>
      <c r="C75" s="899"/>
      <c r="D75" s="899"/>
      <c r="E75" s="899"/>
      <c r="F75" s="899"/>
      <c r="G75" s="899"/>
      <c r="H75" s="899"/>
      <c r="I75" s="132"/>
      <c r="J75" s="132"/>
      <c r="K75" s="132"/>
      <c r="L75" s="912"/>
      <c r="M75" s="912"/>
      <c r="N75" s="51"/>
    </row>
    <row r="76" spans="2:15" ht="15" thickBot="1">
      <c r="B76" s="911" t="s">
        <v>1037</v>
      </c>
      <c r="C76" s="865"/>
      <c r="D76" s="865"/>
      <c r="E76" s="865"/>
      <c r="F76" s="865"/>
      <c r="G76" s="865"/>
      <c r="H76" s="865"/>
      <c r="I76" s="865"/>
      <c r="J76" s="865"/>
      <c r="K76" s="865"/>
      <c r="L76" s="865"/>
      <c r="M76" s="866"/>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N44+N54+N65+N76</f>
        <v>420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84</v>
      </c>
      <c r="M83" s="858"/>
      <c r="N83" s="57"/>
    </row>
    <row r="84" spans="1:14">
      <c r="B84" s="95" t="s">
        <v>1057</v>
      </c>
      <c r="C84" s="96"/>
      <c r="D84" s="96"/>
      <c r="E84" s="96"/>
      <c r="F84" s="96"/>
      <c r="G84" s="96"/>
      <c r="H84" s="96"/>
      <c r="I84" s="93"/>
      <c r="J84" s="94"/>
      <c r="K84" s="313">
        <v>0.05</v>
      </c>
      <c r="L84" s="857">
        <f>N78*K84</f>
        <v>21</v>
      </c>
      <c r="M84" s="858"/>
      <c r="N84" s="57"/>
    </row>
    <row r="85" spans="1:14" ht="15" thickBot="1">
      <c r="B85" s="97" t="s">
        <v>1058</v>
      </c>
      <c r="C85" s="98"/>
      <c r="D85" s="98"/>
      <c r="E85" s="98"/>
      <c r="F85" s="98"/>
      <c r="G85" s="98"/>
      <c r="H85" s="98"/>
      <c r="I85" s="99"/>
      <c r="J85" s="100"/>
      <c r="K85" s="314">
        <v>0.05</v>
      </c>
      <c r="L85" s="859">
        <f>N78*K85</f>
        <v>21</v>
      </c>
      <c r="M85" s="860"/>
      <c r="N85" s="57"/>
    </row>
    <row r="86" spans="1:14" ht="15" thickBot="1">
      <c r="B86" s="822" t="s">
        <v>1037</v>
      </c>
      <c r="C86" s="823"/>
      <c r="D86" s="823"/>
      <c r="E86" s="823"/>
      <c r="F86" s="823"/>
      <c r="G86" s="823"/>
      <c r="H86" s="823"/>
      <c r="I86" s="823"/>
      <c r="J86" s="823"/>
      <c r="K86" s="823"/>
      <c r="L86" s="823"/>
      <c r="M86" s="824"/>
      <c r="N86" s="58">
        <f>L83+L84+L85</f>
        <v>126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546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2"/>
      <c r="K118" s="972"/>
      <c r="L118" s="972"/>
      <c r="M118" s="972"/>
      <c r="N118" s="973"/>
    </row>
    <row r="119" spans="2:14" ht="15" thickBot="1">
      <c r="B119" s="428" t="s">
        <v>2327</v>
      </c>
      <c r="C119" s="429"/>
      <c r="D119" s="429"/>
      <c r="E119" s="268"/>
      <c r="F119" s="268"/>
      <c r="G119" s="268"/>
      <c r="H119" s="268"/>
      <c r="I119" s="268"/>
      <c r="J119" s="974"/>
      <c r="K119" s="974"/>
      <c r="L119" s="974"/>
      <c r="M119" s="974"/>
      <c r="N119" s="975"/>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22" zoomScale="78" zoomScaleNormal="78" workbookViewId="0">
      <selection activeCell="K37" sqref="K37"/>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112</v>
      </c>
      <c r="B36" s="871" t="str">
        <f>VLOOKUP(A36,EQUIPOS!A6:D154,3,FALSE)</f>
        <v xml:space="preserve">Aspersor manual
</v>
      </c>
      <c r="C36" s="872"/>
      <c r="D36" s="872"/>
      <c r="E36" s="872"/>
      <c r="F36" s="872"/>
      <c r="G36" s="872"/>
      <c r="H36" s="873"/>
      <c r="I36" s="276"/>
      <c r="J36" s="277"/>
      <c r="K36" s="278">
        <f>VLOOKUP(A36,EQUIPOS!A6:D163,4,FALSE)</f>
        <v>3332</v>
      </c>
      <c r="L36" s="279"/>
      <c r="M36" s="280">
        <v>30</v>
      </c>
      <c r="N36" s="281">
        <f>K36/M36</f>
        <v>111.06666666666666</v>
      </c>
    </row>
    <row r="37" spans="1:14">
      <c r="A37" t="s">
        <v>363</v>
      </c>
      <c r="B37" s="871" t="str">
        <f>VLOOKUP(A37,EQUIPOS!A7:D154,3,FALSE)</f>
        <v>Vibrador de concreto, Motor de 3 hp a 18.000 rpm Mangueras de 4 mt</v>
      </c>
      <c r="C37" s="872"/>
      <c r="D37" s="872"/>
      <c r="E37" s="872"/>
      <c r="F37" s="872"/>
      <c r="G37" s="872"/>
      <c r="H37" s="873"/>
      <c r="I37" s="276"/>
      <c r="J37" s="277"/>
      <c r="K37" s="278">
        <f>VLOOKUP(A37,EQUIPOS!A7:D164,4,FALSE)</f>
        <v>10100</v>
      </c>
      <c r="L37" s="279"/>
      <c r="M37" s="280">
        <v>30</v>
      </c>
      <c r="N37" s="281">
        <f>K37/M37</f>
        <v>336.66666666666669</v>
      </c>
    </row>
    <row r="38" spans="1:14">
      <c r="A38" t="s">
        <v>228</v>
      </c>
      <c r="B38" s="871" t="str">
        <f>VLOOKUP(A38,EQUIPOS!A8:D154,3,FALSE)</f>
        <v xml:space="preserve">Formaleta metálica (concreto hidráulico)
</v>
      </c>
      <c r="C38" s="872"/>
      <c r="D38" s="872"/>
      <c r="E38" s="872"/>
      <c r="F38" s="872"/>
      <c r="G38" s="872"/>
      <c r="H38" s="873"/>
      <c r="I38" s="874"/>
      <c r="J38" s="875"/>
      <c r="K38" s="278">
        <f>VLOOKUP(A38,EQUIPOS!A8:D165,4,FALSE)</f>
        <v>10000</v>
      </c>
      <c r="L38" s="876">
        <v>0.33329999999999999</v>
      </c>
      <c r="M38" s="877"/>
      <c r="N38" s="281">
        <f>K38/L38</f>
        <v>30003.000300030006</v>
      </c>
    </row>
    <row r="39" spans="1:14">
      <c r="B39" s="871"/>
      <c r="C39" s="872"/>
      <c r="D39" s="872"/>
      <c r="E39" s="872"/>
      <c r="F39" s="872"/>
      <c r="G39" s="872"/>
      <c r="H39" s="873"/>
      <c r="I39" s="42"/>
      <c r="J39" s="43"/>
      <c r="K39" s="278"/>
      <c r="L39" s="285"/>
      <c r="M39" s="286"/>
      <c r="N39" s="281"/>
    </row>
    <row r="40" spans="1:14">
      <c r="B40" s="329"/>
      <c r="C40" s="330"/>
      <c r="D40" s="330"/>
      <c r="E40" s="332"/>
      <c r="F40" s="332"/>
      <c r="G40" s="332"/>
      <c r="H40" s="131"/>
      <c r="I40" s="42"/>
      <c r="J40" s="43"/>
      <c r="K40" s="283"/>
      <c r="L40" s="285"/>
      <c r="M40" s="286"/>
      <c r="N40" s="287"/>
    </row>
    <row r="41" spans="1:14">
      <c r="B41" s="879" t="s">
        <v>1036</v>
      </c>
      <c r="C41" s="880"/>
      <c r="D41" s="880"/>
      <c r="E41" s="44"/>
      <c r="F41" s="45"/>
      <c r="G41" s="45"/>
      <c r="H41" s="46"/>
      <c r="I41" s="42"/>
      <c r="J41" s="43"/>
      <c r="K41" s="288"/>
      <c r="L41" s="285"/>
      <c r="M41" s="410">
        <v>0.1</v>
      </c>
      <c r="N41" s="353">
        <f>N72*M41</f>
        <v>212.78002169208332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30663.513655055423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549406.57565332006</v>
      </c>
      <c r="N48" s="281">
        <f>K48*M48</f>
        <v>554900.64140985324</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904"/>
      <c r="C51" s="905"/>
      <c r="D51" s="905"/>
      <c r="E51" s="905"/>
      <c r="F51" s="905"/>
      <c r="G51" s="905"/>
      <c r="H51" s="905"/>
      <c r="I51" s="875"/>
      <c r="J51" s="48"/>
      <c r="K51" s="50"/>
      <c r="L51" s="906"/>
      <c r="M51" s="907"/>
      <c r="N51" s="51"/>
    </row>
    <row r="52" spans="1:14" ht="15" thickBot="1">
      <c r="B52" s="822" t="s">
        <v>1037</v>
      </c>
      <c r="C52" s="823"/>
      <c r="D52" s="823"/>
      <c r="E52" s="823"/>
      <c r="F52" s="823"/>
      <c r="G52" s="823"/>
      <c r="H52" s="823"/>
      <c r="I52" s="823"/>
      <c r="J52" s="823"/>
      <c r="K52" s="823"/>
      <c r="L52" s="823"/>
      <c r="M52" s="824"/>
      <c r="N52" s="403">
        <f>SUM(N48:N51)</f>
        <v>554900.64140985324</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908" t="s">
        <v>1045</v>
      </c>
      <c r="M56" s="887"/>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09">
        <f>VLOOKUP(A57,TRANSPORTE!A5:D117,4,FALSE)</f>
        <v>1250</v>
      </c>
      <c r="M57" s="910"/>
      <c r="N57" s="296">
        <f>K57*L57</f>
        <v>1262.5</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900"/>
      <c r="M61" s="901"/>
      <c r="N61" s="133"/>
    </row>
    <row r="62" spans="1:14" ht="15" thickBot="1">
      <c r="B62" s="911" t="s">
        <v>1037</v>
      </c>
      <c r="C62" s="865"/>
      <c r="D62" s="865"/>
      <c r="E62" s="865"/>
      <c r="F62" s="865"/>
      <c r="G62" s="865"/>
      <c r="H62" s="865"/>
      <c r="I62" s="865"/>
      <c r="J62" s="865"/>
      <c r="K62" s="865"/>
      <c r="L62" s="865"/>
      <c r="M62" s="866"/>
      <c r="N62" s="110">
        <f>SUM(N57:N61)</f>
        <v>1262.5</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61" t="s">
        <v>1047</v>
      </c>
      <c r="C66" s="862"/>
      <c r="D66" s="862"/>
      <c r="E66" s="862"/>
      <c r="F66" s="862"/>
      <c r="G66" s="862"/>
      <c r="H66" s="862"/>
      <c r="I66" s="79" t="s">
        <v>1048</v>
      </c>
      <c r="J66" s="81" t="s">
        <v>1494</v>
      </c>
      <c r="K66" s="80" t="s">
        <v>1050</v>
      </c>
      <c r="L66" s="863" t="s">
        <v>1034</v>
      </c>
      <c r="M66" s="864"/>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8"/>
      <c r="C71" s="899"/>
      <c r="D71" s="899"/>
      <c r="E71" s="899"/>
      <c r="F71" s="899"/>
      <c r="G71" s="899"/>
      <c r="H71" s="899"/>
      <c r="I71" s="132"/>
      <c r="J71" s="132"/>
      <c r="K71" s="132"/>
      <c r="L71" s="912"/>
      <c r="M71" s="912"/>
      <c r="N71" s="51"/>
    </row>
    <row r="72" spans="1:15" ht="15" thickBot="1">
      <c r="B72" s="911" t="s">
        <v>1037</v>
      </c>
      <c r="C72" s="865"/>
      <c r="D72" s="865"/>
      <c r="E72" s="865"/>
      <c r="F72" s="865"/>
      <c r="G72" s="865"/>
      <c r="H72" s="865"/>
      <c r="I72" s="865"/>
      <c r="J72" s="865"/>
      <c r="K72" s="865"/>
      <c r="L72" s="865"/>
      <c r="M72" s="866"/>
      <c r="N72" s="310">
        <f>SUM(N67:N71)</f>
        <v>2127.800216920833</v>
      </c>
    </row>
    <row r="73" spans="1:15" ht="15" thickBot="1">
      <c r="B73" s="39"/>
      <c r="C73" s="40"/>
      <c r="D73" s="40"/>
      <c r="E73" s="40"/>
      <c r="F73" s="40"/>
      <c r="G73" s="40"/>
      <c r="H73" s="40"/>
      <c r="I73" s="40"/>
      <c r="J73" s="40"/>
      <c r="K73" s="40"/>
      <c r="L73" s="40"/>
      <c r="M73" s="40"/>
      <c r="N73" s="41"/>
    </row>
    <row r="74" spans="1:15" ht="15" thickBot="1">
      <c r="B74" s="822" t="s">
        <v>1051</v>
      </c>
      <c r="C74" s="823"/>
      <c r="D74" s="823"/>
      <c r="E74" s="823"/>
      <c r="F74" s="823"/>
      <c r="G74" s="823"/>
      <c r="H74" s="823"/>
      <c r="I74" s="823"/>
      <c r="J74" s="823"/>
      <c r="K74" s="823"/>
      <c r="L74" s="823"/>
      <c r="M74" s="824"/>
      <c r="N74" s="105">
        <f>N43+N52+N62+N72</f>
        <v>588954.45528182946</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7" t="s">
        <v>1053</v>
      </c>
      <c r="C78" s="868"/>
      <c r="D78" s="868"/>
      <c r="E78" s="868"/>
      <c r="F78" s="868"/>
      <c r="G78" s="868"/>
      <c r="H78" s="868"/>
      <c r="I78" s="323"/>
      <c r="J78" s="343"/>
      <c r="K78" s="311" t="s">
        <v>1054</v>
      </c>
      <c r="L78" s="869" t="s">
        <v>1055</v>
      </c>
      <c r="M78" s="870"/>
      <c r="N78" s="312"/>
    </row>
    <row r="79" spans="1:15">
      <c r="B79" s="855" t="s">
        <v>1056</v>
      </c>
      <c r="C79" s="856"/>
      <c r="D79" s="856"/>
      <c r="E79" s="856"/>
      <c r="F79" s="856"/>
      <c r="G79" s="856"/>
      <c r="H79" s="856"/>
      <c r="I79" s="93"/>
      <c r="J79" s="94"/>
      <c r="K79" s="313">
        <v>0.2</v>
      </c>
      <c r="L79" s="857">
        <f>N74*K79</f>
        <v>117790.8910563659</v>
      </c>
      <c r="M79" s="858"/>
      <c r="N79" s="57"/>
    </row>
    <row r="80" spans="1:15">
      <c r="B80" s="95" t="s">
        <v>1057</v>
      </c>
      <c r="C80" s="96"/>
      <c r="D80" s="96"/>
      <c r="E80" s="96"/>
      <c r="F80" s="96"/>
      <c r="G80" s="96"/>
      <c r="H80" s="96"/>
      <c r="I80" s="93"/>
      <c r="J80" s="94"/>
      <c r="K80" s="313">
        <v>0.05</v>
      </c>
      <c r="L80" s="857">
        <f>N74*K80</f>
        <v>29447.722764091475</v>
      </c>
      <c r="M80" s="858"/>
      <c r="N80" s="57"/>
    </row>
    <row r="81" spans="1:14" ht="15" thickBot="1">
      <c r="B81" s="97" t="s">
        <v>1058</v>
      </c>
      <c r="C81" s="98"/>
      <c r="D81" s="98"/>
      <c r="E81" s="98"/>
      <c r="F81" s="98"/>
      <c r="G81" s="98"/>
      <c r="H81" s="98"/>
      <c r="I81" s="99"/>
      <c r="J81" s="100"/>
      <c r="K81" s="314">
        <v>0.05</v>
      </c>
      <c r="L81" s="859">
        <f>N74*K81</f>
        <v>29447.722764091475</v>
      </c>
      <c r="M81" s="860"/>
      <c r="N81" s="57"/>
    </row>
    <row r="82" spans="1:14" ht="15" thickBot="1">
      <c r="B82" s="822" t="s">
        <v>1037</v>
      </c>
      <c r="C82" s="823"/>
      <c r="D82" s="823"/>
      <c r="E82" s="823"/>
      <c r="F82" s="823"/>
      <c r="G82" s="823"/>
      <c r="H82" s="823"/>
      <c r="I82" s="823"/>
      <c r="J82" s="823"/>
      <c r="K82" s="823"/>
      <c r="L82" s="823"/>
      <c r="M82" s="824"/>
      <c r="N82" s="58">
        <f>L79+L80+L81</f>
        <v>176686.33658454884</v>
      </c>
    </row>
    <row r="83" spans="1:14" ht="15" thickBot="1">
      <c r="B83" s="39"/>
      <c r="C83" s="40"/>
      <c r="D83" s="40"/>
      <c r="E83" s="40"/>
      <c r="F83" s="40"/>
      <c r="G83" s="40"/>
      <c r="H83" s="40"/>
      <c r="I83" s="40"/>
      <c r="J83" s="40"/>
      <c r="K83" s="40"/>
      <c r="L83" s="40"/>
      <c r="M83" s="40"/>
      <c r="N83" s="41"/>
    </row>
    <row r="84" spans="1:14" ht="15" thickBot="1">
      <c r="A84" t="s">
        <v>2122</v>
      </c>
      <c r="B84" s="822" t="s">
        <v>1059</v>
      </c>
      <c r="C84" s="823"/>
      <c r="D84" s="823"/>
      <c r="E84" s="823"/>
      <c r="F84" s="823"/>
      <c r="G84" s="823"/>
      <c r="H84" s="823"/>
      <c r="I84" s="823"/>
      <c r="J84" s="823"/>
      <c r="K84" s="823"/>
      <c r="L84" s="823"/>
      <c r="M84" s="824"/>
      <c r="N84" s="196">
        <f>N74+N82</f>
        <v>765640.79186637828</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6" t="s">
        <v>2324</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2325</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72"/>
      <c r="K114" s="972"/>
      <c r="L114" s="972"/>
      <c r="M114" s="972"/>
      <c r="N114" s="973"/>
    </row>
    <row r="115" spans="2:14" ht="15" thickBot="1">
      <c r="B115" s="428" t="s">
        <v>2327</v>
      </c>
      <c r="C115" s="429"/>
      <c r="D115" s="429"/>
      <c r="E115" s="268"/>
      <c r="F115" s="268"/>
      <c r="G115" s="268"/>
      <c r="H115" s="268"/>
      <c r="I115" s="268"/>
      <c r="J115" s="974"/>
      <c r="K115" s="974"/>
      <c r="L115" s="974"/>
      <c r="M115" s="974"/>
      <c r="N115" s="975"/>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160</v>
      </c>
      <c r="B36" s="871" t="str">
        <f>VLOOKUP(A36,EQUIPOS!A6:D154,3,FALSE)</f>
        <v>COMPACTADOR MANUAL VIBRATORIO (RANA) con motor de 6 HP</v>
      </c>
      <c r="C36" s="872"/>
      <c r="D36" s="872"/>
      <c r="E36" s="872"/>
      <c r="F36" s="872"/>
      <c r="G36" s="872"/>
      <c r="H36" s="873"/>
      <c r="I36" s="276"/>
      <c r="J36" s="277"/>
      <c r="K36" s="278">
        <f>VLOOKUP(A36,EQUIPOS!A6:D163,4,FALSE)</f>
        <v>10050</v>
      </c>
      <c r="L36" s="279"/>
      <c r="M36" s="280">
        <v>37.5</v>
      </c>
      <c r="N36" s="281">
        <f>K36/M36</f>
        <v>268</v>
      </c>
    </row>
    <row r="37" spans="1:14">
      <c r="B37" s="871"/>
      <c r="C37" s="872"/>
      <c r="D37" s="872"/>
      <c r="E37" s="878"/>
      <c r="F37" s="872"/>
      <c r="G37" s="872"/>
      <c r="H37" s="873"/>
      <c r="I37" s="42"/>
      <c r="J37" s="43"/>
      <c r="K37" s="283"/>
      <c r="L37" s="285"/>
      <c r="M37" s="286"/>
      <c r="N37" s="287"/>
    </row>
    <row r="38" spans="1:14">
      <c r="B38" s="879" t="s">
        <v>1036</v>
      </c>
      <c r="C38" s="880"/>
      <c r="D38" s="880"/>
      <c r="E38" s="44"/>
      <c r="F38" s="45"/>
      <c r="G38" s="45"/>
      <c r="H38" s="46"/>
      <c r="I38" s="42"/>
      <c r="J38" s="43"/>
      <c r="K38" s="288"/>
      <c r="L38" s="285"/>
      <c r="M38" s="478">
        <v>0.1</v>
      </c>
      <c r="N38" s="353">
        <f>N72*M38</f>
        <v>1021.344104122</v>
      </c>
    </row>
    <row r="39" spans="1:14" ht="15" thickBot="1">
      <c r="B39" s="871"/>
      <c r="C39" s="872"/>
      <c r="D39" s="872"/>
      <c r="E39" s="872"/>
      <c r="F39" s="872"/>
      <c r="G39" s="872"/>
      <c r="H39" s="873"/>
      <c r="I39" s="881"/>
      <c r="J39" s="882"/>
      <c r="K39" s="47"/>
      <c r="L39" s="883"/>
      <c r="M39" s="884"/>
      <c r="N39" s="111"/>
    </row>
    <row r="40" spans="1:14" ht="15" thickBot="1">
      <c r="B40" s="822" t="s">
        <v>1037</v>
      </c>
      <c r="C40" s="823"/>
      <c r="D40" s="823"/>
      <c r="E40" s="823"/>
      <c r="F40" s="823"/>
      <c r="G40" s="823"/>
      <c r="H40" s="823"/>
      <c r="I40" s="823"/>
      <c r="J40" s="823"/>
      <c r="K40" s="823"/>
      <c r="L40" s="823"/>
      <c r="M40" s="824"/>
      <c r="N40" s="403">
        <f>SUM(N36:N39)</f>
        <v>1289.3441041219999</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67" t="s">
        <v>1028</v>
      </c>
      <c r="C44" s="868"/>
      <c r="D44" s="868"/>
      <c r="E44" s="868"/>
      <c r="F44" s="868"/>
      <c r="G44" s="868"/>
      <c r="H44" s="868"/>
      <c r="I44" s="902"/>
      <c r="J44" s="324" t="s">
        <v>1029</v>
      </c>
      <c r="K44" s="91" t="s">
        <v>1030</v>
      </c>
      <c r="L44" s="903" t="s">
        <v>1039</v>
      </c>
      <c r="M44" s="902"/>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43870.5</v>
      </c>
      <c r="N45" s="281">
        <f>K45*M45</f>
        <v>45186.614999999998</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35700</v>
      </c>
      <c r="N46" s="281">
        <f>K46*M46</f>
        <v>357</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38080</v>
      </c>
      <c r="N47" s="281">
        <f>K47*M47</f>
        <v>1904</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461513.79283559998</v>
      </c>
      <c r="N48" s="281">
        <f>K48*M48</f>
        <v>4615.137928356</v>
      </c>
    </row>
    <row r="49" spans="1:14" ht="15" thickBot="1">
      <c r="B49" s="318"/>
      <c r="C49" s="319"/>
      <c r="D49" s="319"/>
      <c r="E49" s="319"/>
      <c r="F49" s="319"/>
      <c r="G49" s="319"/>
      <c r="H49" s="319"/>
      <c r="I49" s="319"/>
      <c r="J49" s="132"/>
      <c r="K49" s="132"/>
      <c r="L49" s="334"/>
      <c r="M49" s="333"/>
      <c r="N49" s="133"/>
    </row>
    <row r="50" spans="1:14" ht="15" thickBot="1">
      <c r="B50" s="822" t="s">
        <v>1037</v>
      </c>
      <c r="C50" s="823"/>
      <c r="D50" s="823"/>
      <c r="E50" s="823"/>
      <c r="F50" s="823"/>
      <c r="G50" s="823"/>
      <c r="H50" s="823"/>
      <c r="I50" s="823"/>
      <c r="J50" s="823"/>
      <c r="K50" s="823"/>
      <c r="L50" s="823"/>
      <c r="M50" s="824"/>
      <c r="N50" s="403">
        <f>SUM(N45:N49)</f>
        <v>52062.752928356</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908" t="s">
        <v>1045</v>
      </c>
      <c r="M54" s="887"/>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09">
        <f>VLOOKUP(A55,TRANSPORTE!A5:D117,4,FALSE)</f>
        <v>1250</v>
      </c>
      <c r="M55" s="910"/>
      <c r="N55" s="296">
        <f>K55*L55</f>
        <v>1150</v>
      </c>
    </row>
    <row r="56" spans="1:14">
      <c r="A56" t="s">
        <v>1311</v>
      </c>
      <c r="B56" s="52" t="str">
        <f>VLOOKUP(A56,TRANSPORTE!A6:D117,3,FALSE)</f>
        <v>Transporte de Arena</v>
      </c>
      <c r="C56" s="53"/>
      <c r="D56" s="53"/>
      <c r="E56" s="53"/>
      <c r="F56" s="53"/>
      <c r="G56" s="53"/>
      <c r="H56" s="320" t="s">
        <v>1552</v>
      </c>
      <c r="I56" s="288">
        <v>0.01</v>
      </c>
      <c r="J56" s="295">
        <v>1</v>
      </c>
      <c r="K56" s="288">
        <f>I56*J56</f>
        <v>0.01</v>
      </c>
      <c r="L56" s="909">
        <f>VLOOKUP(A56,TRANSPORTE!A6:D117,4,FALSE)</f>
        <v>1250</v>
      </c>
      <c r="M56" s="910"/>
      <c r="N56" s="296">
        <f>K56*L56</f>
        <v>12.5</v>
      </c>
    </row>
    <row r="57" spans="1:14">
      <c r="A57" t="s">
        <v>1311</v>
      </c>
      <c r="B57" s="52" t="str">
        <f>VLOOKUP(A57,TRANSPORTE!A6:D117,3,FALSE)</f>
        <v>Transporte de Arena</v>
      </c>
      <c r="C57" s="53"/>
      <c r="D57" s="53"/>
      <c r="E57" s="53"/>
      <c r="F57" s="53"/>
      <c r="G57" s="53"/>
      <c r="H57" s="320" t="s">
        <v>1552</v>
      </c>
      <c r="I57" s="288">
        <v>0.05</v>
      </c>
      <c r="J57" s="295">
        <v>1</v>
      </c>
      <c r="K57" s="288">
        <f>I57*J57</f>
        <v>0.05</v>
      </c>
      <c r="L57" s="909">
        <f>VLOOKUP(A57,TRANSPORTE!A6:D118,4,FALSE)</f>
        <v>1250</v>
      </c>
      <c r="M57" s="910"/>
      <c r="N57" s="296">
        <f>K57*L57</f>
        <v>62.5</v>
      </c>
    </row>
    <row r="58" spans="1:14">
      <c r="B58" s="52"/>
      <c r="C58" s="53"/>
      <c r="D58" s="53"/>
      <c r="E58" s="53"/>
      <c r="F58" s="53"/>
      <c r="G58" s="53"/>
      <c r="H58" s="320"/>
      <c r="I58" s="288"/>
      <c r="J58" s="295"/>
      <c r="K58" s="288"/>
      <c r="L58" s="909"/>
      <c r="M58" s="910"/>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900"/>
      <c r="M60" s="901"/>
      <c r="N60" s="133"/>
    </row>
    <row r="61" spans="1:14" ht="15" thickBot="1">
      <c r="B61" s="911" t="s">
        <v>1037</v>
      </c>
      <c r="C61" s="865"/>
      <c r="D61" s="865"/>
      <c r="E61" s="865"/>
      <c r="F61" s="865"/>
      <c r="G61" s="865"/>
      <c r="H61" s="865"/>
      <c r="I61" s="865"/>
      <c r="J61" s="865"/>
      <c r="K61" s="865"/>
      <c r="L61" s="865"/>
      <c r="M61" s="866"/>
      <c r="N61" s="110">
        <f>N55+N56+N57+N58+N59</f>
        <v>1225</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61" t="s">
        <v>1047</v>
      </c>
      <c r="C65" s="862"/>
      <c r="D65" s="862"/>
      <c r="E65" s="862"/>
      <c r="F65" s="862"/>
      <c r="G65" s="862"/>
      <c r="H65" s="862"/>
      <c r="I65" s="79" t="s">
        <v>1048</v>
      </c>
      <c r="J65" s="81" t="s">
        <v>1494</v>
      </c>
      <c r="K65" s="80" t="s">
        <v>1050</v>
      </c>
      <c r="L65" s="863" t="s">
        <v>1034</v>
      </c>
      <c r="M65" s="864"/>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8"/>
      <c r="C71" s="899"/>
      <c r="D71" s="899"/>
      <c r="E71" s="899"/>
      <c r="F71" s="899"/>
      <c r="G71" s="899"/>
      <c r="H71" s="899"/>
      <c r="I71" s="132"/>
      <c r="J71" s="132"/>
      <c r="K71" s="132"/>
      <c r="L71" s="912"/>
      <c r="M71" s="912"/>
      <c r="N71" s="51"/>
    </row>
    <row r="72" spans="1:15" ht="15" thickBot="1">
      <c r="B72" s="911" t="s">
        <v>1037</v>
      </c>
      <c r="C72" s="865"/>
      <c r="D72" s="865"/>
      <c r="E72" s="865"/>
      <c r="F72" s="865"/>
      <c r="G72" s="865"/>
      <c r="H72" s="865"/>
      <c r="I72" s="865"/>
      <c r="J72" s="865"/>
      <c r="K72" s="865"/>
      <c r="L72" s="865"/>
      <c r="M72" s="866"/>
      <c r="N72" s="310">
        <f>SUM(N66:N71)</f>
        <v>10213.44104122</v>
      </c>
    </row>
    <row r="73" spans="1:15" ht="15" thickBot="1">
      <c r="B73" s="39"/>
      <c r="C73" s="40"/>
      <c r="D73" s="40"/>
      <c r="E73" s="40"/>
      <c r="F73" s="40"/>
      <c r="G73" s="40"/>
      <c r="H73" s="40"/>
      <c r="I73" s="40"/>
      <c r="J73" s="40"/>
      <c r="K73" s="40"/>
      <c r="L73" s="40"/>
      <c r="M73" s="40"/>
      <c r="N73" s="41"/>
    </row>
    <row r="74" spans="1:15" ht="15" thickBot="1">
      <c r="B74" s="822" t="s">
        <v>1051</v>
      </c>
      <c r="C74" s="823"/>
      <c r="D74" s="823"/>
      <c r="E74" s="823"/>
      <c r="F74" s="823"/>
      <c r="G74" s="823"/>
      <c r="H74" s="823"/>
      <c r="I74" s="823"/>
      <c r="J74" s="823"/>
      <c r="K74" s="823"/>
      <c r="L74" s="823"/>
      <c r="M74" s="824"/>
      <c r="N74" s="105">
        <f>N40+N50+N61+N72</f>
        <v>64790.538073698001</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7" t="s">
        <v>1053</v>
      </c>
      <c r="C78" s="868"/>
      <c r="D78" s="868"/>
      <c r="E78" s="868"/>
      <c r="F78" s="868"/>
      <c r="G78" s="868"/>
      <c r="H78" s="868"/>
      <c r="I78" s="323"/>
      <c r="J78" s="343"/>
      <c r="K78" s="311" t="s">
        <v>1054</v>
      </c>
      <c r="L78" s="869" t="s">
        <v>1055</v>
      </c>
      <c r="M78" s="870"/>
      <c r="N78" s="312"/>
    </row>
    <row r="79" spans="1:15">
      <c r="B79" s="855" t="s">
        <v>1056</v>
      </c>
      <c r="C79" s="856"/>
      <c r="D79" s="856"/>
      <c r="E79" s="856"/>
      <c r="F79" s="856"/>
      <c r="G79" s="856"/>
      <c r="H79" s="856"/>
      <c r="I79" s="93"/>
      <c r="J79" s="94"/>
      <c r="K79" s="313">
        <v>0.2</v>
      </c>
      <c r="L79" s="857">
        <f>N74*K79</f>
        <v>12958.107614739602</v>
      </c>
      <c r="M79" s="858"/>
      <c r="N79" s="57"/>
    </row>
    <row r="80" spans="1:15">
      <c r="B80" s="95" t="s">
        <v>1057</v>
      </c>
      <c r="C80" s="96"/>
      <c r="D80" s="96"/>
      <c r="E80" s="96"/>
      <c r="F80" s="96"/>
      <c r="G80" s="96"/>
      <c r="H80" s="96"/>
      <c r="I80" s="93"/>
      <c r="J80" s="94"/>
      <c r="K80" s="313">
        <v>0.05</v>
      </c>
      <c r="L80" s="857">
        <f>N74*K80</f>
        <v>3239.5269036849004</v>
      </c>
      <c r="M80" s="858"/>
      <c r="N80" s="57"/>
    </row>
    <row r="81" spans="1:14" ht="15" thickBot="1">
      <c r="B81" s="97" t="s">
        <v>1058</v>
      </c>
      <c r="C81" s="98"/>
      <c r="D81" s="98"/>
      <c r="E81" s="98"/>
      <c r="F81" s="98"/>
      <c r="G81" s="98"/>
      <c r="H81" s="98"/>
      <c r="I81" s="99"/>
      <c r="J81" s="100"/>
      <c r="K81" s="314">
        <v>0.05</v>
      </c>
      <c r="L81" s="859">
        <f>N74*K81</f>
        <v>3239.5269036849004</v>
      </c>
      <c r="M81" s="860"/>
      <c r="N81" s="57"/>
    </row>
    <row r="82" spans="1:14" ht="15" thickBot="1">
      <c r="B82" s="822" t="s">
        <v>1037</v>
      </c>
      <c r="C82" s="823"/>
      <c r="D82" s="823"/>
      <c r="E82" s="823"/>
      <c r="F82" s="823"/>
      <c r="G82" s="823"/>
      <c r="H82" s="823"/>
      <c r="I82" s="823"/>
      <c r="J82" s="823"/>
      <c r="K82" s="823"/>
      <c r="L82" s="823"/>
      <c r="M82" s="824"/>
      <c r="N82" s="58">
        <f>L79+L80+L81</f>
        <v>19437.161422109402</v>
      </c>
    </row>
    <row r="83" spans="1:14" ht="15" thickBot="1">
      <c r="B83" s="39"/>
      <c r="C83" s="40"/>
      <c r="D83" s="40"/>
      <c r="E83" s="40"/>
      <c r="F83" s="40"/>
      <c r="G83" s="40"/>
      <c r="H83" s="40"/>
      <c r="I83" s="40"/>
      <c r="J83" s="40"/>
      <c r="K83" s="40"/>
      <c r="L83" s="40"/>
      <c r="M83" s="40"/>
      <c r="N83" s="41"/>
    </row>
    <row r="84" spans="1:14" ht="15" thickBot="1">
      <c r="A84" t="s">
        <v>2122</v>
      </c>
      <c r="B84" s="822" t="s">
        <v>1059</v>
      </c>
      <c r="C84" s="823"/>
      <c r="D84" s="823"/>
      <c r="E84" s="823"/>
      <c r="F84" s="823"/>
      <c r="G84" s="823"/>
      <c r="H84" s="823"/>
      <c r="I84" s="823"/>
      <c r="J84" s="823"/>
      <c r="K84" s="823"/>
      <c r="L84" s="823"/>
      <c r="M84" s="824"/>
      <c r="N84" s="196">
        <f>N74+N82</f>
        <v>84227.699495807406</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6" t="s">
        <v>2324</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2325</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72"/>
      <c r="K114" s="972"/>
      <c r="L114" s="972"/>
      <c r="M114" s="972"/>
      <c r="N114" s="973"/>
    </row>
    <row r="115" spans="2:14" ht="15" thickBot="1">
      <c r="B115" s="428" t="s">
        <v>2327</v>
      </c>
      <c r="C115" s="429"/>
      <c r="D115" s="429"/>
      <c r="E115" s="268"/>
      <c r="F115" s="268"/>
      <c r="G115" s="268"/>
      <c r="H115" s="268"/>
      <c r="I115" s="268"/>
      <c r="J115" s="974"/>
      <c r="K115" s="974"/>
      <c r="L115" s="974"/>
      <c r="M115" s="974"/>
      <c r="N115" s="975"/>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180</v>
      </c>
      <c r="B36" s="871" t="str">
        <f>VLOOKUP(A36,EQUIPOS!A6:D154,3,FALSE)</f>
        <v>Compresor 120 HP, con martillo.</v>
      </c>
      <c r="C36" s="872"/>
      <c r="D36" s="872"/>
      <c r="E36" s="872"/>
      <c r="F36" s="872"/>
      <c r="G36" s="872"/>
      <c r="H36" s="873"/>
      <c r="I36" s="276"/>
      <c r="J36" s="277"/>
      <c r="K36" s="278">
        <f>VLOOKUP(A36,EQUIPOS!A6:D163,4,FALSE)</f>
        <v>109480</v>
      </c>
      <c r="L36" s="279"/>
      <c r="M36" s="280">
        <v>35</v>
      </c>
      <c r="N36" s="281">
        <f>K36/M36</f>
        <v>3128</v>
      </c>
    </row>
    <row r="37" spans="1:14">
      <c r="A37" s="119" t="s">
        <v>312</v>
      </c>
      <c r="B37" s="871" t="str">
        <f>VLOOKUP(A37,EQUIPOS!A7:D154,3,FALSE)</f>
        <v>Retroexcavadora sobre oruga, potencia 138 HP, balde de 1,5 m3.</v>
      </c>
      <c r="C37" s="872"/>
      <c r="D37" s="872"/>
      <c r="E37" s="872"/>
      <c r="F37" s="872"/>
      <c r="G37" s="872"/>
      <c r="H37" s="873"/>
      <c r="I37" s="430"/>
      <c r="J37" s="431"/>
      <c r="K37" s="278">
        <f>VLOOKUP(A37,EQUIPOS!A7:D164,4,FALSE)</f>
        <v>215909.59</v>
      </c>
      <c r="L37" s="344"/>
      <c r="M37" s="345">
        <v>35</v>
      </c>
      <c r="N37" s="281">
        <f>K37/M37</f>
        <v>6168.8454285714288</v>
      </c>
    </row>
    <row r="38" spans="1:14">
      <c r="A38" s="119"/>
      <c r="B38" s="329"/>
      <c r="C38" s="330"/>
      <c r="D38" s="330"/>
      <c r="E38" s="332"/>
      <c r="F38" s="330"/>
      <c r="G38" s="330"/>
      <c r="H38" s="331"/>
      <c r="I38" s="337"/>
      <c r="J38" s="339"/>
      <c r="K38" s="278"/>
      <c r="L38" s="432"/>
      <c r="M38" s="433"/>
      <c r="N38" s="281"/>
    </row>
    <row r="39" spans="1:14">
      <c r="B39" s="871"/>
      <c r="C39" s="872"/>
      <c r="D39" s="872"/>
      <c r="E39" s="878"/>
      <c r="F39" s="872"/>
      <c r="G39" s="872"/>
      <c r="H39" s="873"/>
      <c r="I39" s="42"/>
      <c r="J39" s="43"/>
      <c r="K39" s="283"/>
      <c r="L39" s="285"/>
      <c r="M39" s="286"/>
      <c r="N39" s="287"/>
    </row>
    <row r="40" spans="1:14">
      <c r="B40" s="879" t="s">
        <v>1036</v>
      </c>
      <c r="C40" s="880"/>
      <c r="D40" s="880"/>
      <c r="E40" s="44"/>
      <c r="F40" s="45"/>
      <c r="G40" s="45"/>
      <c r="H40" s="46"/>
      <c r="I40" s="42"/>
      <c r="J40" s="43"/>
      <c r="K40" s="288"/>
      <c r="L40" s="285"/>
      <c r="M40" s="410">
        <v>0.01</v>
      </c>
      <c r="N40" s="353">
        <f>N73*M40</f>
        <v>7.2953150294428575</v>
      </c>
    </row>
    <row r="41" spans="1:14" ht="15" thickBot="1">
      <c r="B41" s="871"/>
      <c r="C41" s="872"/>
      <c r="D41" s="872"/>
      <c r="E41" s="872"/>
      <c r="F41" s="872"/>
      <c r="G41" s="872"/>
      <c r="H41" s="873"/>
      <c r="I41" s="881"/>
      <c r="J41" s="882"/>
      <c r="K41" s="47"/>
      <c r="L41" s="883"/>
      <c r="M41" s="884"/>
      <c r="N41" s="111"/>
    </row>
    <row r="42" spans="1:14" ht="15" thickBot="1">
      <c r="B42" s="822" t="s">
        <v>1037</v>
      </c>
      <c r="C42" s="823"/>
      <c r="D42" s="823"/>
      <c r="E42" s="823"/>
      <c r="F42" s="823"/>
      <c r="G42" s="823"/>
      <c r="H42" s="823"/>
      <c r="I42" s="823"/>
      <c r="J42" s="823"/>
      <c r="K42" s="823"/>
      <c r="L42" s="823"/>
      <c r="M42" s="824"/>
      <c r="N42" s="403">
        <f>SUM(N36:N41)</f>
        <v>9304.1407436008722</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7" t="s">
        <v>1028</v>
      </c>
      <c r="C46" s="868"/>
      <c r="D46" s="868"/>
      <c r="E46" s="868"/>
      <c r="F46" s="868"/>
      <c r="G46" s="868"/>
      <c r="H46" s="868"/>
      <c r="I46" s="902"/>
      <c r="J46" s="324" t="s">
        <v>1029</v>
      </c>
      <c r="K46" s="91" t="s">
        <v>1030</v>
      </c>
      <c r="L46" s="903" t="s">
        <v>1039</v>
      </c>
      <c r="M46" s="902"/>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7033.2769943165658</v>
      </c>
      <c r="N47" s="281">
        <f>K47*M47</f>
        <v>9143.2600926115356</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22" t="s">
        <v>1037</v>
      </c>
      <c r="C51" s="823"/>
      <c r="D51" s="823"/>
      <c r="E51" s="823"/>
      <c r="F51" s="823"/>
      <c r="G51" s="823"/>
      <c r="H51" s="823"/>
      <c r="I51" s="823"/>
      <c r="J51" s="823"/>
      <c r="K51" s="823"/>
      <c r="L51" s="823"/>
      <c r="M51" s="824"/>
      <c r="N51" s="403">
        <f>SUM(N47:N50)</f>
        <v>9143.2600926115356</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908" t="s">
        <v>1045</v>
      </c>
      <c r="M55" s="887"/>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09">
        <f>VLOOKUP(A56,TRANSPORTE!A5:D117,4,FALSE)</f>
        <v>1200</v>
      </c>
      <c r="M56" s="910"/>
      <c r="N56" s="296">
        <f>K56*L56</f>
        <v>1560</v>
      </c>
    </row>
    <row r="57" spans="1:14">
      <c r="B57" s="52"/>
      <c r="C57" s="53"/>
      <c r="D57" s="53"/>
      <c r="E57" s="53"/>
      <c r="F57" s="53"/>
      <c r="G57" s="53"/>
      <c r="H57" s="320"/>
      <c r="I57" s="288"/>
      <c r="J57" s="295"/>
      <c r="K57" s="288"/>
      <c r="L57" s="909"/>
      <c r="M57" s="910"/>
      <c r="N57" s="296"/>
    </row>
    <row r="58" spans="1:14">
      <c r="B58" s="52"/>
      <c r="C58" s="53"/>
      <c r="D58" s="53"/>
      <c r="E58" s="53"/>
      <c r="F58" s="53"/>
      <c r="G58" s="53"/>
      <c r="H58" s="320"/>
      <c r="I58" s="288"/>
      <c r="J58" s="295"/>
      <c r="K58" s="288"/>
      <c r="L58" s="909"/>
      <c r="M58" s="910"/>
      <c r="N58" s="296"/>
    </row>
    <row r="59" spans="1:14">
      <c r="B59" s="52"/>
      <c r="C59" s="53"/>
      <c r="D59" s="53"/>
      <c r="E59" s="53"/>
      <c r="F59" s="53"/>
      <c r="G59" s="53"/>
      <c r="H59" s="320"/>
      <c r="I59" s="288"/>
      <c r="J59" s="295"/>
      <c r="K59" s="288"/>
      <c r="L59" s="909"/>
      <c r="M59" s="910"/>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900"/>
      <c r="M61" s="901"/>
      <c r="N61" s="133"/>
    </row>
    <row r="62" spans="1:14" ht="15" thickBot="1">
      <c r="B62" s="911" t="s">
        <v>1037</v>
      </c>
      <c r="C62" s="865"/>
      <c r="D62" s="865"/>
      <c r="E62" s="865"/>
      <c r="F62" s="865"/>
      <c r="G62" s="865"/>
      <c r="H62" s="865"/>
      <c r="I62" s="865"/>
      <c r="J62" s="865"/>
      <c r="K62" s="865"/>
      <c r="L62" s="865"/>
      <c r="M62" s="866"/>
      <c r="N62" s="110">
        <f>N56+N57+N58+N59+N60</f>
        <v>1560</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61" t="s">
        <v>1047</v>
      </c>
      <c r="C66" s="862"/>
      <c r="D66" s="862"/>
      <c r="E66" s="862"/>
      <c r="F66" s="862"/>
      <c r="G66" s="862"/>
      <c r="H66" s="862"/>
      <c r="I66" s="79" t="s">
        <v>1048</v>
      </c>
      <c r="J66" s="81" t="s">
        <v>1494</v>
      </c>
      <c r="K66" s="80" t="s">
        <v>1050</v>
      </c>
      <c r="L66" s="863" t="s">
        <v>1034</v>
      </c>
      <c r="M66" s="864"/>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98"/>
      <c r="C72" s="899"/>
      <c r="D72" s="899"/>
      <c r="E72" s="899"/>
      <c r="F72" s="899"/>
      <c r="G72" s="899"/>
      <c r="H72" s="899"/>
      <c r="I72" s="132"/>
      <c r="J72" s="132"/>
      <c r="K72" s="132"/>
      <c r="L72" s="912"/>
      <c r="M72" s="912"/>
      <c r="N72" s="51"/>
    </row>
    <row r="73" spans="1:15" ht="15" thickBot="1">
      <c r="B73" s="911" t="s">
        <v>1037</v>
      </c>
      <c r="C73" s="865"/>
      <c r="D73" s="865"/>
      <c r="E73" s="865"/>
      <c r="F73" s="865"/>
      <c r="G73" s="865"/>
      <c r="H73" s="865"/>
      <c r="I73" s="865"/>
      <c r="J73" s="865"/>
      <c r="K73" s="865"/>
      <c r="L73" s="865"/>
      <c r="M73" s="866"/>
      <c r="N73" s="310">
        <f>SUM(N67:N72)</f>
        <v>729.53150294428576</v>
      </c>
    </row>
    <row r="74" spans="1:15" ht="15" thickBot="1">
      <c r="B74" s="39"/>
      <c r="C74" s="40"/>
      <c r="D74" s="40"/>
      <c r="E74" s="40"/>
      <c r="F74" s="40"/>
      <c r="G74" s="40"/>
      <c r="H74" s="40"/>
      <c r="I74" s="40"/>
      <c r="J74" s="40"/>
      <c r="K74" s="40"/>
      <c r="L74" s="40"/>
      <c r="M74" s="40"/>
      <c r="N74" s="41"/>
    </row>
    <row r="75" spans="1:15" ht="15" thickBot="1">
      <c r="B75" s="822" t="s">
        <v>1051</v>
      </c>
      <c r="C75" s="823"/>
      <c r="D75" s="823"/>
      <c r="E75" s="823"/>
      <c r="F75" s="823"/>
      <c r="G75" s="823"/>
      <c r="H75" s="823"/>
      <c r="I75" s="823"/>
      <c r="J75" s="823"/>
      <c r="K75" s="823"/>
      <c r="L75" s="823"/>
      <c r="M75" s="824"/>
      <c r="N75" s="105">
        <f>N42+N51+N62+N73</f>
        <v>20736.932339156694</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67" t="s">
        <v>1053</v>
      </c>
      <c r="C79" s="868"/>
      <c r="D79" s="868"/>
      <c r="E79" s="868"/>
      <c r="F79" s="868"/>
      <c r="G79" s="868"/>
      <c r="H79" s="868"/>
      <c r="I79" s="323"/>
      <c r="J79" s="343"/>
      <c r="K79" s="311" t="s">
        <v>1054</v>
      </c>
      <c r="L79" s="869" t="s">
        <v>1055</v>
      </c>
      <c r="M79" s="870"/>
      <c r="N79" s="312"/>
    </row>
    <row r="80" spans="1:15">
      <c r="B80" s="855" t="s">
        <v>1056</v>
      </c>
      <c r="C80" s="856"/>
      <c r="D80" s="856"/>
      <c r="E80" s="856"/>
      <c r="F80" s="856"/>
      <c r="G80" s="856"/>
      <c r="H80" s="856"/>
      <c r="I80" s="93"/>
      <c r="J80" s="94"/>
      <c r="K80" s="313">
        <v>0.2</v>
      </c>
      <c r="L80" s="857">
        <f>N75*K80</f>
        <v>4147.3864678313394</v>
      </c>
      <c r="M80" s="858"/>
      <c r="N80" s="57"/>
    </row>
    <row r="81" spans="1:14">
      <c r="B81" s="95" t="s">
        <v>1057</v>
      </c>
      <c r="C81" s="96"/>
      <c r="D81" s="96"/>
      <c r="E81" s="96"/>
      <c r="F81" s="96"/>
      <c r="G81" s="96"/>
      <c r="H81" s="96"/>
      <c r="I81" s="93"/>
      <c r="J81" s="94"/>
      <c r="K81" s="313">
        <v>0.05</v>
      </c>
      <c r="L81" s="857">
        <f>N75*K81</f>
        <v>1036.8466169578348</v>
      </c>
      <c r="M81" s="858"/>
      <c r="N81" s="57"/>
    </row>
    <row r="82" spans="1:14" ht="15" thickBot="1">
      <c r="B82" s="97" t="s">
        <v>1058</v>
      </c>
      <c r="C82" s="98"/>
      <c r="D82" s="98"/>
      <c r="E82" s="98"/>
      <c r="F82" s="98"/>
      <c r="G82" s="98"/>
      <c r="H82" s="98"/>
      <c r="I82" s="99"/>
      <c r="J82" s="100"/>
      <c r="K82" s="314">
        <v>0.05</v>
      </c>
      <c r="L82" s="859">
        <f>N75*K82</f>
        <v>1036.8466169578348</v>
      </c>
      <c r="M82" s="860"/>
      <c r="N82" s="57"/>
    </row>
    <row r="83" spans="1:14" ht="15" thickBot="1">
      <c r="B83" s="822" t="s">
        <v>1037</v>
      </c>
      <c r="C83" s="823"/>
      <c r="D83" s="823"/>
      <c r="E83" s="823"/>
      <c r="F83" s="823"/>
      <c r="G83" s="823"/>
      <c r="H83" s="823"/>
      <c r="I83" s="823"/>
      <c r="J83" s="823"/>
      <c r="K83" s="823"/>
      <c r="L83" s="823"/>
      <c r="M83" s="824"/>
      <c r="N83" s="58">
        <f>L80+L81+L82</f>
        <v>6221.0797017470095</v>
      </c>
    </row>
    <row r="84" spans="1:14" ht="15" thickBot="1">
      <c r="B84" s="39"/>
      <c r="C84" s="40"/>
      <c r="D84" s="40"/>
      <c r="E84" s="40"/>
      <c r="F84" s="40"/>
      <c r="G84" s="40"/>
      <c r="H84" s="40"/>
      <c r="I84" s="40"/>
      <c r="J84" s="40"/>
      <c r="K84" s="40"/>
      <c r="L84" s="40"/>
      <c r="M84" s="40"/>
      <c r="N84" s="41"/>
    </row>
    <row r="85" spans="1:14" ht="15" thickBot="1">
      <c r="A85" t="s">
        <v>2122</v>
      </c>
      <c r="B85" s="822" t="s">
        <v>1059</v>
      </c>
      <c r="C85" s="823"/>
      <c r="D85" s="823"/>
      <c r="E85" s="823"/>
      <c r="F85" s="823"/>
      <c r="G85" s="823"/>
      <c r="H85" s="823"/>
      <c r="I85" s="823"/>
      <c r="J85" s="823"/>
      <c r="K85" s="823"/>
      <c r="L85" s="823"/>
      <c r="M85" s="824"/>
      <c r="N85" s="196">
        <f>N75+N83</f>
        <v>26958.012040903704</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6" t="s">
        <v>2324</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2325</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72"/>
      <c r="K115" s="972"/>
      <c r="L115" s="972"/>
      <c r="M115" s="972"/>
      <c r="N115" s="973"/>
    </row>
    <row r="116" spans="2:14" ht="15" thickBot="1">
      <c r="B116" s="428" t="s">
        <v>2327</v>
      </c>
      <c r="C116" s="429"/>
      <c r="D116" s="429"/>
      <c r="E116" s="268"/>
      <c r="F116" s="268"/>
      <c r="G116" s="268"/>
      <c r="H116" s="268"/>
      <c r="I116" s="268"/>
      <c r="J116" s="974"/>
      <c r="K116" s="974"/>
      <c r="L116" s="974"/>
      <c r="M116" s="974"/>
      <c r="N116" s="975"/>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180</v>
      </c>
      <c r="B36" s="871" t="str">
        <f>VLOOKUP(A36,EQUIPOS!A6:D154,3,FALSE)</f>
        <v>Compresor 120 HP, con martillo.</v>
      </c>
      <c r="C36" s="872"/>
      <c r="D36" s="872"/>
      <c r="E36" s="872"/>
      <c r="F36" s="872"/>
      <c r="G36" s="872"/>
      <c r="H36" s="873"/>
      <c r="I36" s="276"/>
      <c r="J36" s="277"/>
      <c r="K36" s="278">
        <f>VLOOKUP(A36,EQUIPOS!A6:D163,4,FALSE)</f>
        <v>109480</v>
      </c>
      <c r="L36" s="279"/>
      <c r="M36" s="280">
        <v>2.5</v>
      </c>
      <c r="N36" s="281">
        <f>K36/M36</f>
        <v>43792</v>
      </c>
    </row>
    <row r="37" spans="1:14">
      <c r="A37" s="119" t="s">
        <v>129</v>
      </c>
      <c r="B37" s="871" t="str">
        <f>VLOOKUP(A37,EQUIPOS!A7:D154,3,FALSE)</f>
        <v xml:space="preserve">Buldozer, Potencia al volante de 140 HP, motor de 2200 RPM, longitud de hoja 4,80m. </v>
      </c>
      <c r="C37" s="872"/>
      <c r="D37" s="872"/>
      <c r="E37" s="872"/>
      <c r="F37" s="872"/>
      <c r="G37" s="872"/>
      <c r="H37" s="873"/>
      <c r="I37" s="430"/>
      <c r="J37" s="431"/>
      <c r="K37" s="278">
        <f>VLOOKUP(A37,EQUIPOS!A7:D164,4,FALSE)</f>
        <v>223662.8322375</v>
      </c>
      <c r="L37" s="344"/>
      <c r="M37" s="345">
        <v>100</v>
      </c>
      <c r="N37" s="281">
        <f>K37/M37</f>
        <v>2236.6283223750002</v>
      </c>
    </row>
    <row r="38" spans="1:14">
      <c r="A38" s="119" t="s">
        <v>312</v>
      </c>
      <c r="B38" s="871" t="str">
        <f>VLOOKUP(A38,EQUIPOS!A8:D154,3,FALSE)</f>
        <v>Retroexcavadora sobre oruga, potencia 138 HP, balde de 1,5 m3.</v>
      </c>
      <c r="C38" s="872"/>
      <c r="D38" s="872"/>
      <c r="E38" s="872"/>
      <c r="F38" s="872"/>
      <c r="G38" s="872"/>
      <c r="H38" s="873"/>
      <c r="I38" s="337"/>
      <c r="J38" s="339"/>
      <c r="K38" s="278">
        <f>VLOOKUP(A38,EQUIPOS!A8:D165,4,FALSE)</f>
        <v>215909.59</v>
      </c>
      <c r="L38" s="432"/>
      <c r="M38" s="433">
        <v>16</v>
      </c>
      <c r="N38" s="281">
        <f>K38/M38</f>
        <v>13494.349375</v>
      </c>
    </row>
    <row r="39" spans="1:14">
      <c r="B39" s="871"/>
      <c r="C39" s="872"/>
      <c r="D39" s="872"/>
      <c r="E39" s="878"/>
      <c r="F39" s="872"/>
      <c r="G39" s="872"/>
      <c r="H39" s="873"/>
      <c r="I39" s="42"/>
      <c r="J39" s="43"/>
      <c r="K39" s="283"/>
      <c r="L39" s="285"/>
      <c r="M39" s="286"/>
      <c r="N39" s="287"/>
    </row>
    <row r="40" spans="1:14">
      <c r="B40" s="879" t="s">
        <v>1036</v>
      </c>
      <c r="C40" s="880"/>
      <c r="D40" s="880"/>
      <c r="E40" s="44"/>
      <c r="F40" s="45"/>
      <c r="G40" s="45"/>
      <c r="H40" s="46"/>
      <c r="I40" s="42"/>
      <c r="J40" s="43"/>
      <c r="K40" s="288"/>
      <c r="L40" s="285"/>
      <c r="M40" s="410">
        <v>0.01</v>
      </c>
      <c r="N40" s="353">
        <f>N76*M40</f>
        <v>23.937752440359372</v>
      </c>
    </row>
    <row r="41" spans="1:14" ht="15" thickBot="1">
      <c r="B41" s="871"/>
      <c r="C41" s="872"/>
      <c r="D41" s="872"/>
      <c r="E41" s="872"/>
      <c r="F41" s="872"/>
      <c r="G41" s="872"/>
      <c r="H41" s="873"/>
      <c r="I41" s="881"/>
      <c r="J41" s="882"/>
      <c r="K41" s="47"/>
      <c r="L41" s="883"/>
      <c r="M41" s="884"/>
      <c r="N41" s="111"/>
    </row>
    <row r="42" spans="1:14" ht="15" thickBot="1">
      <c r="B42" s="822" t="s">
        <v>1037</v>
      </c>
      <c r="C42" s="823"/>
      <c r="D42" s="823"/>
      <c r="E42" s="823"/>
      <c r="F42" s="823"/>
      <c r="G42" s="823"/>
      <c r="H42" s="823"/>
      <c r="I42" s="823"/>
      <c r="J42" s="823"/>
      <c r="K42" s="823"/>
      <c r="L42" s="823"/>
      <c r="M42" s="824"/>
      <c r="N42" s="403">
        <f>SUM(N36:N41)</f>
        <v>59546.915449815358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7" t="s">
        <v>1028</v>
      </c>
      <c r="C46" s="868"/>
      <c r="D46" s="868"/>
      <c r="E46" s="868"/>
      <c r="F46" s="868"/>
      <c r="G46" s="868"/>
      <c r="H46" s="868"/>
      <c r="I46" s="902"/>
      <c r="J46" s="324" t="s">
        <v>1029</v>
      </c>
      <c r="K46" s="91" t="s">
        <v>1030</v>
      </c>
      <c r="L46" s="903" t="s">
        <v>1039</v>
      </c>
      <c r="M46" s="902"/>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5674.9000000000005</v>
      </c>
      <c r="N47" s="281">
        <f>K47*M47</f>
        <v>1702.47</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2159.1488072000002</v>
      </c>
      <c r="N48" s="281">
        <f t="shared" ref="N48:N53" si="0">K48*M48</f>
        <v>6477.4464216000006</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9802.1</v>
      </c>
      <c r="N49" s="281">
        <f t="shared" si="0"/>
        <v>2450.5250000000001</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1134.98</v>
      </c>
      <c r="N50" s="281">
        <f t="shared" si="0"/>
        <v>1134.98</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1168.3721433999999</v>
      </c>
      <c r="N51" s="281">
        <f t="shared" si="0"/>
        <v>1168.3721433999999</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8770.3000000000011</v>
      </c>
      <c r="N52" s="281">
        <f t="shared" si="0"/>
        <v>4016.7974000000008</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7033.2769943165658</v>
      </c>
      <c r="N53" s="281">
        <f t="shared" si="0"/>
        <v>9143.2600926115356</v>
      </c>
    </row>
    <row r="54" spans="1:14" ht="15" thickBot="1">
      <c r="B54" s="822" t="s">
        <v>1037</v>
      </c>
      <c r="C54" s="823"/>
      <c r="D54" s="823"/>
      <c r="E54" s="823"/>
      <c r="F54" s="823"/>
      <c r="G54" s="823"/>
      <c r="H54" s="823"/>
      <c r="I54" s="823"/>
      <c r="J54" s="823"/>
      <c r="K54" s="823"/>
      <c r="L54" s="823"/>
      <c r="M54" s="824"/>
      <c r="N54" s="403">
        <f>SUM(N47:N53)</f>
        <v>26093.851057611537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9">
        <f>VLOOKUP(A59,TRANSPORTE!A5:D117,4,FALSE)</f>
        <v>1200</v>
      </c>
      <c r="M59" s="910"/>
      <c r="N59" s="296">
        <f>K59*L59</f>
        <v>1560</v>
      </c>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822" t="s">
        <v>1037</v>
      </c>
      <c r="C76" s="823"/>
      <c r="D76" s="823"/>
      <c r="E76" s="823"/>
      <c r="F76" s="823"/>
      <c r="G76" s="823"/>
      <c r="H76" s="823"/>
      <c r="I76" s="865"/>
      <c r="J76" s="865"/>
      <c r="K76" s="865"/>
      <c r="L76" s="865"/>
      <c r="M76" s="866"/>
      <c r="N76" s="310">
        <f>SUM(N70:N75)</f>
        <v>2393.7752440359372</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N42+N54+N65+N76</f>
        <v>89594.541751462821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17918.908350292564</v>
      </c>
      <c r="M83" s="858"/>
      <c r="N83" s="57"/>
    </row>
    <row r="84" spans="1:14">
      <c r="B84" s="95" t="s">
        <v>1057</v>
      </c>
      <c r="C84" s="96"/>
      <c r="D84" s="96"/>
      <c r="E84" s="96"/>
      <c r="F84" s="96"/>
      <c r="G84" s="96"/>
      <c r="H84" s="96"/>
      <c r="I84" s="93"/>
      <c r="J84" s="94"/>
      <c r="K84" s="313">
        <v>0.05</v>
      </c>
      <c r="L84" s="857">
        <f>N78*K84</f>
        <v>4479.727087573141</v>
      </c>
      <c r="M84" s="858"/>
      <c r="N84" s="57"/>
    </row>
    <row r="85" spans="1:14" ht="15" thickBot="1">
      <c r="B85" s="97" t="s">
        <v>1058</v>
      </c>
      <c r="C85" s="98"/>
      <c r="D85" s="98"/>
      <c r="E85" s="98"/>
      <c r="F85" s="98"/>
      <c r="G85" s="98"/>
      <c r="H85" s="98"/>
      <c r="I85" s="99"/>
      <c r="J85" s="100"/>
      <c r="K85" s="314">
        <v>0.05</v>
      </c>
      <c r="L85" s="859">
        <f>N78*K85</f>
        <v>4479.727087573141</v>
      </c>
      <c r="M85" s="860"/>
      <c r="N85" s="57"/>
    </row>
    <row r="86" spans="1:14" ht="15" thickBot="1">
      <c r="B86" s="822" t="s">
        <v>1037</v>
      </c>
      <c r="C86" s="823"/>
      <c r="D86" s="823"/>
      <c r="E86" s="823"/>
      <c r="F86" s="823"/>
      <c r="G86" s="823"/>
      <c r="H86" s="823"/>
      <c r="I86" s="823"/>
      <c r="J86" s="823"/>
      <c r="K86" s="823"/>
      <c r="L86" s="823"/>
      <c r="M86" s="824"/>
      <c r="N86" s="58">
        <f>L83+L84+L85</f>
        <v>26878.362525438846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116472.90427690167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2"/>
      <c r="K118" s="972"/>
      <c r="L118" s="972"/>
      <c r="M118" s="972"/>
      <c r="N118" s="973"/>
    </row>
    <row r="119" spans="2:14" ht="15" thickBot="1">
      <c r="B119" s="428" t="s">
        <v>2327</v>
      </c>
      <c r="C119" s="429"/>
      <c r="D119" s="429"/>
      <c r="E119" s="268"/>
      <c r="F119" s="268"/>
      <c r="G119" s="268"/>
      <c r="H119" s="268"/>
      <c r="I119" s="268"/>
      <c r="J119" s="974"/>
      <c r="K119" s="974"/>
      <c r="L119" s="974"/>
      <c r="M119" s="974"/>
      <c r="N119" s="975"/>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180</v>
      </c>
      <c r="B36" s="871" t="str">
        <f>VLOOKUP(A36,EQUIPOS!A6:D154,3,FALSE)</f>
        <v>Compresor 120 HP, con martillo.</v>
      </c>
      <c r="C36" s="872"/>
      <c r="D36" s="872"/>
      <c r="E36" s="872"/>
      <c r="F36" s="872"/>
      <c r="G36" s="872"/>
      <c r="H36" s="873"/>
      <c r="I36" s="276"/>
      <c r="J36" s="277"/>
      <c r="K36" s="278">
        <f>VLOOKUP(A36,EQUIPOS!A6:D163,4,FALSE)</f>
        <v>109480</v>
      </c>
      <c r="L36" s="279"/>
      <c r="M36" s="345">
        <v>2.5</v>
      </c>
      <c r="N36" s="281">
        <f>K36/M36</f>
        <v>43792</v>
      </c>
    </row>
    <row r="37" spans="1:14">
      <c r="A37" s="119" t="s">
        <v>129</v>
      </c>
      <c r="B37" s="871" t="str">
        <f>VLOOKUP(A37,EQUIPOS!A7:D154,3,FALSE)</f>
        <v xml:space="preserve">Buldozer, Potencia al volante de 140 HP, motor de 2200 RPM, longitud de hoja 4,80m. </v>
      </c>
      <c r="C37" s="872"/>
      <c r="D37" s="872"/>
      <c r="E37" s="872"/>
      <c r="F37" s="872"/>
      <c r="G37" s="872"/>
      <c r="H37" s="873"/>
      <c r="I37" s="430"/>
      <c r="J37" s="431"/>
      <c r="K37" s="278">
        <f>VLOOKUP(A37,EQUIPOS!A7:D164,4,FALSE)</f>
        <v>223662.8322375</v>
      </c>
      <c r="L37" s="344"/>
      <c r="M37" s="345">
        <v>100</v>
      </c>
      <c r="N37" s="281">
        <f>K37/M37</f>
        <v>2236.6283223750002</v>
      </c>
    </row>
    <row r="38" spans="1:14">
      <c r="A38" s="119" t="s">
        <v>261</v>
      </c>
      <c r="B38" s="871" t="str">
        <f>VLOOKUP(A38,EQUIPOS!A8:D154,3,FALSE)</f>
        <v xml:space="preserve">Motobomba 3 PULGADAS (incluye operario)
</v>
      </c>
      <c r="C38" s="872"/>
      <c r="D38" s="872"/>
      <c r="E38" s="872"/>
      <c r="F38" s="872"/>
      <c r="G38" s="872"/>
      <c r="H38" s="873"/>
      <c r="I38" s="337"/>
      <c r="J38" s="339"/>
      <c r="K38" s="278">
        <f>VLOOKUP(A38,EQUIPOS!A8:D165,4,FALSE)</f>
        <v>18445</v>
      </c>
      <c r="L38" s="432"/>
      <c r="M38" s="433">
        <v>8</v>
      </c>
      <c r="N38" s="281">
        <f>K38/M38</f>
        <v>2305.625</v>
      </c>
    </row>
    <row r="39" spans="1:14">
      <c r="A39" t="s">
        <v>312</v>
      </c>
      <c r="B39" s="871" t="str">
        <f>VLOOKUP(A39,EQUIPOS!A9:D154,3,FALSE)</f>
        <v>Retroexcavadora sobre oruga, potencia 138 HP, balde de 1,5 m3.</v>
      </c>
      <c r="C39" s="872"/>
      <c r="D39" s="872"/>
      <c r="E39" s="872"/>
      <c r="F39" s="872"/>
      <c r="G39" s="872"/>
      <c r="H39" s="873"/>
      <c r="I39" s="42"/>
      <c r="J39" s="43"/>
      <c r="K39" s="278">
        <f>VLOOKUP(A39,EQUIPOS!A9:D166,4,FALSE)</f>
        <v>215909.59</v>
      </c>
      <c r="L39" s="285"/>
      <c r="M39" s="345">
        <v>8</v>
      </c>
      <c r="N39" s="281">
        <f>K39/M39</f>
        <v>26988.69875</v>
      </c>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N78*M41</f>
        <v>204.2688208244</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75527.22089319941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5674.9000000000005</v>
      </c>
      <c r="N48" s="281">
        <f>K48*M48</f>
        <v>1702.47</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2159.1488072000002</v>
      </c>
      <c r="N49" s="281">
        <f t="shared" ref="N49:N54" si="0">K49*M49</f>
        <v>6477.4464216000006</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9802.1</v>
      </c>
      <c r="N50" s="281">
        <f t="shared" si="0"/>
        <v>2450.5250000000001</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1134.98</v>
      </c>
      <c r="N51" s="281">
        <f t="shared" si="0"/>
        <v>1134.98</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1168.3721433999999</v>
      </c>
      <c r="N52" s="281">
        <f t="shared" si="0"/>
        <v>1168.3721433999999</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8770.3000000000011</v>
      </c>
      <c r="N53" s="281">
        <f>K53*M53</f>
        <v>4016.7974000000008</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7033.2769943165658</v>
      </c>
      <c r="N54" s="281">
        <f t="shared" si="0"/>
        <v>9143.2600926115356</v>
      </c>
    </row>
    <row r="55" spans="1:14" ht="15" thickBot="1">
      <c r="B55" s="49"/>
      <c r="C55" s="319"/>
      <c r="D55" s="319"/>
      <c r="E55" s="319"/>
      <c r="F55" s="319"/>
      <c r="G55" s="319"/>
      <c r="H55" s="319"/>
      <c r="I55" s="319"/>
      <c r="J55" s="444"/>
      <c r="K55" s="132"/>
      <c r="L55" s="334"/>
      <c r="M55" s="411"/>
      <c r="N55" s="281"/>
    </row>
    <row r="56" spans="1:14" ht="15" thickBot="1">
      <c r="B56" s="822" t="s">
        <v>1037</v>
      </c>
      <c r="C56" s="823"/>
      <c r="D56" s="823"/>
      <c r="E56" s="823"/>
      <c r="F56" s="823"/>
      <c r="G56" s="823"/>
      <c r="H56" s="823"/>
      <c r="I56" s="823"/>
      <c r="J56" s="823"/>
      <c r="K56" s="823"/>
      <c r="L56" s="823"/>
      <c r="M56" s="824"/>
      <c r="N56" s="403">
        <f>SUM(N48:N55)</f>
        <v>26093.851057611537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8" t="s">
        <v>1045</v>
      </c>
      <c r="M60" s="887"/>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09">
        <f>VLOOKUP(A61,TRANSPORTE!A5:D117,4,FALSE)</f>
        <v>1200</v>
      </c>
      <c r="M61" s="910"/>
      <c r="N61" s="296">
        <f>K61*L61</f>
        <v>1560</v>
      </c>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320"/>
      <c r="I64" s="288"/>
      <c r="J64" s="295"/>
      <c r="K64" s="288"/>
      <c r="L64" s="909"/>
      <c r="M64" s="91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0"/>
      <c r="M66" s="901"/>
      <c r="N66" s="133"/>
    </row>
    <row r="67" spans="1:15" ht="15" thickBot="1">
      <c r="B67" s="911" t="s">
        <v>1037</v>
      </c>
      <c r="C67" s="865"/>
      <c r="D67" s="865"/>
      <c r="E67" s="865"/>
      <c r="F67" s="865"/>
      <c r="G67" s="865"/>
      <c r="H67" s="865"/>
      <c r="I67" s="865"/>
      <c r="J67" s="865"/>
      <c r="K67" s="865"/>
      <c r="L67" s="865"/>
      <c r="M67" s="866"/>
      <c r="N67" s="110">
        <f>N61+N62+N63+N64+N65</f>
        <v>1560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1" t="s">
        <v>1047</v>
      </c>
      <c r="C71" s="862"/>
      <c r="D71" s="862"/>
      <c r="E71" s="862"/>
      <c r="F71" s="862"/>
      <c r="G71" s="862"/>
      <c r="H71" s="862"/>
      <c r="I71" s="79" t="s">
        <v>1048</v>
      </c>
      <c r="J71" s="81" t="s">
        <v>1494</v>
      </c>
      <c r="K71" s="80" t="s">
        <v>1050</v>
      </c>
      <c r="L71" s="863" t="s">
        <v>1034</v>
      </c>
      <c r="M71" s="864"/>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8"/>
      <c r="C77" s="899"/>
      <c r="D77" s="899"/>
      <c r="E77" s="899"/>
      <c r="F77" s="899"/>
      <c r="G77" s="899"/>
      <c r="H77" s="899"/>
      <c r="I77" s="132"/>
      <c r="J77" s="132"/>
      <c r="K77" s="132"/>
      <c r="L77" s="912"/>
      <c r="M77" s="912"/>
      <c r="N77" s="51"/>
    </row>
    <row r="78" spans="1:15" ht="15" thickBot="1">
      <c r="B78" s="911" t="s">
        <v>1037</v>
      </c>
      <c r="C78" s="865"/>
      <c r="D78" s="865"/>
      <c r="E78" s="865"/>
      <c r="F78" s="865"/>
      <c r="G78" s="865"/>
      <c r="H78" s="865"/>
      <c r="I78" s="865"/>
      <c r="J78" s="865"/>
      <c r="K78" s="865"/>
      <c r="L78" s="865"/>
      <c r="M78" s="866"/>
      <c r="N78" s="310">
        <f>SUM(N72:N77)</f>
        <v>20426.882082439999</v>
      </c>
    </row>
    <row r="79" spans="1:15" ht="15" thickBot="1">
      <c r="B79" s="39"/>
      <c r="C79" s="40"/>
      <c r="D79" s="40"/>
      <c r="E79" s="40"/>
      <c r="F79" s="40"/>
      <c r="G79" s="40"/>
      <c r="H79" s="40"/>
      <c r="I79" s="40"/>
      <c r="J79" s="40"/>
      <c r="K79" s="40"/>
      <c r="L79" s="40"/>
      <c r="M79" s="40"/>
      <c r="N79" s="41"/>
    </row>
    <row r="80" spans="1:15" ht="15" thickBot="1">
      <c r="B80" s="822" t="s">
        <v>1051</v>
      </c>
      <c r="C80" s="823"/>
      <c r="D80" s="823"/>
      <c r="E80" s="823"/>
      <c r="F80" s="823"/>
      <c r="G80" s="823"/>
      <c r="H80" s="823"/>
      <c r="I80" s="823"/>
      <c r="J80" s="823"/>
      <c r="K80" s="823"/>
      <c r="L80" s="823"/>
      <c r="M80" s="824"/>
      <c r="N80" s="105">
        <f>N43+N56+N67+N78</f>
        <v>123607.95403325095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3"/>
      <c r="J84" s="343"/>
      <c r="K84" s="311" t="s">
        <v>1054</v>
      </c>
      <c r="L84" s="869" t="s">
        <v>1055</v>
      </c>
      <c r="M84" s="870"/>
      <c r="N84" s="312"/>
    </row>
    <row r="85" spans="1:14">
      <c r="B85" s="855" t="s">
        <v>1056</v>
      </c>
      <c r="C85" s="856"/>
      <c r="D85" s="856"/>
      <c r="E85" s="856"/>
      <c r="F85" s="856"/>
      <c r="G85" s="856"/>
      <c r="H85" s="856"/>
      <c r="I85" s="93"/>
      <c r="J85" s="94"/>
      <c r="K85" s="313">
        <v>0.2</v>
      </c>
      <c r="L85" s="857">
        <f>N80*K85</f>
        <v>24721.590806650191</v>
      </c>
      <c r="M85" s="858"/>
      <c r="N85" s="57"/>
    </row>
    <row r="86" spans="1:14">
      <c r="B86" s="95" t="s">
        <v>1057</v>
      </c>
      <c r="C86" s="96"/>
      <c r="D86" s="96"/>
      <c r="E86" s="96"/>
      <c r="F86" s="96"/>
      <c r="G86" s="96"/>
      <c r="H86" s="96"/>
      <c r="I86" s="93"/>
      <c r="J86" s="94"/>
      <c r="K86" s="313">
        <v>0.05</v>
      </c>
      <c r="L86" s="857">
        <f>N80*K86</f>
        <v>6180.3977016625477</v>
      </c>
      <c r="M86" s="858"/>
      <c r="N86" s="57"/>
    </row>
    <row r="87" spans="1:14" ht="15" thickBot="1">
      <c r="B87" s="97" t="s">
        <v>1058</v>
      </c>
      <c r="C87" s="98"/>
      <c r="D87" s="98"/>
      <c r="E87" s="98"/>
      <c r="F87" s="98"/>
      <c r="G87" s="98"/>
      <c r="H87" s="98"/>
      <c r="I87" s="99"/>
      <c r="J87" s="100"/>
      <c r="K87" s="314">
        <v>0.05</v>
      </c>
      <c r="L87" s="859">
        <f>N80*K87</f>
        <v>6180.3977016625477</v>
      </c>
      <c r="M87" s="860"/>
      <c r="N87" s="57"/>
    </row>
    <row r="88" spans="1:14" ht="15" thickBot="1">
      <c r="B88" s="822" t="s">
        <v>1037</v>
      </c>
      <c r="C88" s="823"/>
      <c r="D88" s="823"/>
      <c r="E88" s="823"/>
      <c r="F88" s="823"/>
      <c r="G88" s="823"/>
      <c r="H88" s="823"/>
      <c r="I88" s="823"/>
      <c r="J88" s="823"/>
      <c r="K88" s="823"/>
      <c r="L88" s="823"/>
      <c r="M88" s="824"/>
      <c r="N88" s="58">
        <f>L85+L86+L87</f>
        <v>37082.386209975288</v>
      </c>
    </row>
    <row r="89" spans="1:14" ht="15" thickBot="1">
      <c r="B89" s="39"/>
      <c r="C89" s="40"/>
      <c r="D89" s="40"/>
      <c r="E89" s="40"/>
      <c r="F89" s="40"/>
      <c r="G89" s="40"/>
      <c r="H89" s="40"/>
      <c r="I89" s="40"/>
      <c r="J89" s="40"/>
      <c r="K89" s="40"/>
      <c r="L89" s="40"/>
      <c r="M89" s="40"/>
      <c r="N89" s="41"/>
    </row>
    <row r="90" spans="1:14" ht="15" thickBot="1">
      <c r="A90" t="s">
        <v>2122</v>
      </c>
      <c r="B90" s="822" t="s">
        <v>1059</v>
      </c>
      <c r="C90" s="823"/>
      <c r="D90" s="823"/>
      <c r="E90" s="823"/>
      <c r="F90" s="823"/>
      <c r="G90" s="823"/>
      <c r="H90" s="823"/>
      <c r="I90" s="823"/>
      <c r="J90" s="823"/>
      <c r="K90" s="823"/>
      <c r="L90" s="823"/>
      <c r="M90" s="824"/>
      <c r="N90" s="196">
        <f>N80+N88</f>
        <v>160690.34024322624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2"/>
      <c r="K120" s="972"/>
      <c r="L120" s="972"/>
      <c r="M120" s="972"/>
      <c r="N120" s="973"/>
    </row>
    <row r="121" spans="2:14" ht="15" thickBot="1">
      <c r="B121" s="428" t="s">
        <v>2327</v>
      </c>
      <c r="C121" s="429"/>
      <c r="D121" s="429"/>
      <c r="E121" s="268"/>
      <c r="F121" s="268"/>
      <c r="G121" s="268"/>
      <c r="H121" s="268"/>
      <c r="I121" s="268"/>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2.2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129</v>
      </c>
      <c r="B36" s="871" t="str">
        <f>VLOOKUP(A36,EQUIPOS!A6:D154,3,FALSE)</f>
        <v xml:space="preserve">Buldozer, Potencia al volante de 140 HP, motor de 2200 RPM, longitud de hoja 4,80m. </v>
      </c>
      <c r="C36" s="872"/>
      <c r="D36" s="872"/>
      <c r="E36" s="872"/>
      <c r="F36" s="872"/>
      <c r="G36" s="872"/>
      <c r="H36" s="873"/>
      <c r="I36" s="276"/>
      <c r="J36" s="277"/>
      <c r="K36" s="278">
        <f>VLOOKUP(A36,EQUIPOS!A6:D163,4,FALSE)</f>
        <v>223662.8322375</v>
      </c>
      <c r="L36" s="279"/>
      <c r="M36" s="345">
        <v>100</v>
      </c>
      <c r="N36" s="281">
        <f>K36/M36</f>
        <v>2236.6283223750002</v>
      </c>
    </row>
    <row r="37" spans="1:14">
      <c r="A37" s="119" t="s">
        <v>312</v>
      </c>
      <c r="B37" s="871" t="str">
        <f>VLOOKUP(A37,EQUIPOS!A7:D154,3,FALSE)</f>
        <v>Retroexcavadora sobre oruga, potencia 138 HP, balde de 1,5 m3.</v>
      </c>
      <c r="C37" s="872"/>
      <c r="D37" s="872"/>
      <c r="E37" s="872"/>
      <c r="F37" s="872"/>
      <c r="G37" s="872"/>
      <c r="H37" s="873"/>
      <c r="I37" s="430"/>
      <c r="J37" s="431"/>
      <c r="K37" s="278">
        <f>VLOOKUP(A37,EQUIPOS!A7:D164,4,FALSE)</f>
        <v>215909.59</v>
      </c>
      <c r="L37" s="344"/>
      <c r="M37" s="345">
        <v>35</v>
      </c>
      <c r="N37" s="281">
        <f>K37/M37</f>
        <v>6168.8454285714288</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7.2953150294428575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8412.7690659758719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7033.2769943165658</v>
      </c>
      <c r="N48" s="281">
        <f>K48*M48</f>
        <v>9143.2600926115356</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22" t="s">
        <v>1037</v>
      </c>
      <c r="C55" s="823"/>
      <c r="D55" s="823"/>
      <c r="E55" s="823"/>
      <c r="F55" s="823"/>
      <c r="G55" s="823"/>
      <c r="H55" s="823"/>
      <c r="I55" s="823"/>
      <c r="J55" s="823"/>
      <c r="K55" s="823"/>
      <c r="L55" s="823"/>
      <c r="M55" s="824"/>
      <c r="N55" s="403">
        <f>SUM(N48:N54)</f>
        <v>9143.2600926115356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09">
        <f>VLOOKUP(A60,TRANSPORTE!A5:D117,4,FALSE)</f>
        <v>1200</v>
      </c>
      <c r="M60" s="910"/>
      <c r="N60" s="296">
        <f>K60*L60</f>
        <v>1560</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133"/>
    </row>
    <row r="77" spans="1:15" ht="15" thickBot="1">
      <c r="B77" s="911" t="s">
        <v>1037</v>
      </c>
      <c r="C77" s="865"/>
      <c r="D77" s="865"/>
      <c r="E77" s="865"/>
      <c r="F77" s="865"/>
      <c r="G77" s="865"/>
      <c r="H77" s="865"/>
      <c r="I77" s="865"/>
      <c r="J77" s="865"/>
      <c r="K77" s="865"/>
      <c r="L77" s="865"/>
      <c r="M77" s="866"/>
      <c r="N77" s="469">
        <f>SUM(N71:N76)</f>
        <v>729.53150294428576</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19845.560661531694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3969.1121323063389</v>
      </c>
      <c r="M84" s="858"/>
      <c r="N84" s="57"/>
    </row>
    <row r="85" spans="1:14">
      <c r="B85" s="95" t="s">
        <v>1057</v>
      </c>
      <c r="C85" s="96"/>
      <c r="D85" s="96"/>
      <c r="E85" s="96"/>
      <c r="F85" s="96"/>
      <c r="G85" s="96"/>
      <c r="H85" s="96"/>
      <c r="I85" s="93"/>
      <c r="J85" s="94"/>
      <c r="K85" s="313">
        <v>0.05</v>
      </c>
      <c r="L85" s="857">
        <f>N79*K85</f>
        <v>992.27803307658473</v>
      </c>
      <c r="M85" s="858"/>
      <c r="N85" s="57"/>
    </row>
    <row r="86" spans="1:14" ht="15" thickBot="1">
      <c r="B86" s="97" t="s">
        <v>1058</v>
      </c>
      <c r="C86" s="98"/>
      <c r="D86" s="98"/>
      <c r="E86" s="98"/>
      <c r="F86" s="98"/>
      <c r="G86" s="98"/>
      <c r="H86" s="98"/>
      <c r="I86" s="99"/>
      <c r="J86" s="100"/>
      <c r="K86" s="314">
        <v>0.05</v>
      </c>
      <c r="L86" s="859">
        <f>N79*K86</f>
        <v>992.27803307658473</v>
      </c>
      <c r="M86" s="860"/>
      <c r="N86" s="57"/>
    </row>
    <row r="87" spans="1:14" ht="15" thickBot="1">
      <c r="B87" s="822" t="s">
        <v>1037</v>
      </c>
      <c r="C87" s="823"/>
      <c r="D87" s="823"/>
      <c r="E87" s="823"/>
      <c r="F87" s="823"/>
      <c r="G87" s="823"/>
      <c r="H87" s="823"/>
      <c r="I87" s="823"/>
      <c r="J87" s="823"/>
      <c r="K87" s="823"/>
      <c r="L87" s="823"/>
      <c r="M87" s="824"/>
      <c r="N87" s="58">
        <f>L84+L85+L86</f>
        <v>5953.6681984595079</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25799.228859991203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75" customHeight="1" thickBot="1">
      <c r="B29" s="77" t="s">
        <v>1027</v>
      </c>
      <c r="C29" s="801" t="s">
        <v>1028</v>
      </c>
      <c r="D29" s="802"/>
      <c r="E29" s="802"/>
      <c r="F29" s="802"/>
      <c r="G29" s="802"/>
      <c r="H29" s="802"/>
      <c r="I29" s="802"/>
      <c r="J29" s="78"/>
      <c r="K29" s="351" t="s">
        <v>2321</v>
      </c>
      <c r="L29" s="798" t="s">
        <v>1029</v>
      </c>
      <c r="M29" s="799"/>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92" t="s">
        <v>1028</v>
      </c>
      <c r="C34" s="893"/>
      <c r="D34" s="893"/>
      <c r="E34" s="893"/>
      <c r="F34" s="893"/>
      <c r="G34" s="893"/>
      <c r="H34" s="894"/>
      <c r="I34" s="895" t="s">
        <v>1032</v>
      </c>
      <c r="J34" s="896"/>
      <c r="K34" s="75" t="s">
        <v>1033</v>
      </c>
      <c r="L34" s="897" t="s">
        <v>1034</v>
      </c>
      <c r="M34" s="894"/>
      <c r="N34" s="76" t="s">
        <v>1035</v>
      </c>
    </row>
    <row r="35" spans="1:14">
      <c r="A35" s="119" t="s">
        <v>263</v>
      </c>
      <c r="B35" s="871" t="str">
        <f>VLOOKUP(A35,EQUIPOS!A6:D154,3,FALSE)</f>
        <v xml:space="preserve">Motobomba 4 pulgadas
</v>
      </c>
      <c r="C35" s="872"/>
      <c r="D35" s="872"/>
      <c r="E35" s="872"/>
      <c r="F35" s="872"/>
      <c r="G35" s="872"/>
      <c r="H35" s="873"/>
      <c r="I35" s="276"/>
      <c r="J35" s="277"/>
      <c r="K35" s="278">
        <f>VLOOKUP(A35,EQUIPOS!A6:D163,4,FALSE)</f>
        <v>12495</v>
      </c>
      <c r="L35" s="279"/>
      <c r="M35" s="345">
        <v>21</v>
      </c>
      <c r="N35" s="281">
        <f>K35/M35</f>
        <v>595</v>
      </c>
    </row>
    <row r="36" spans="1:14">
      <c r="A36" s="119" t="s">
        <v>129</v>
      </c>
      <c r="B36" s="871" t="str">
        <f>VLOOKUP(A36,EQUIPOS!A7:D154,3,FALSE)</f>
        <v xml:space="preserve">Buldozer, Potencia al volante de 140 HP, motor de 2200 RPM, longitud de hoja 4,80m. </v>
      </c>
      <c r="C36" s="872"/>
      <c r="D36" s="872"/>
      <c r="E36" s="872"/>
      <c r="F36" s="872"/>
      <c r="G36" s="872"/>
      <c r="H36" s="873"/>
      <c r="I36" s="430"/>
      <c r="J36" s="431"/>
      <c r="K36" s="278">
        <f>VLOOKUP(A36,EQUIPOS!A7:D164,4,FALSE)</f>
        <v>223662.8322375</v>
      </c>
      <c r="L36" s="344"/>
      <c r="M36" s="345">
        <v>100</v>
      </c>
      <c r="N36" s="281">
        <f>K36/M36</f>
        <v>2236.6283223750002</v>
      </c>
    </row>
    <row r="37" spans="1:14">
      <c r="A37" s="119" t="s">
        <v>312</v>
      </c>
      <c r="B37" s="871" t="str">
        <f>VLOOKUP(A37,EQUIPOS!A8:D154,3,FALSE)</f>
        <v>Retroexcavadora sobre oruga, potencia 138 HP, balde de 1,5 m3.</v>
      </c>
      <c r="C37" s="872"/>
      <c r="D37" s="872"/>
      <c r="E37" s="872"/>
      <c r="F37" s="872"/>
      <c r="G37" s="872"/>
      <c r="H37" s="873"/>
      <c r="I37" s="337"/>
      <c r="J37" s="339"/>
      <c r="K37" s="278">
        <f>VLOOKUP(A37,EQUIPOS!A8:D165,4,FALSE)</f>
        <v>215909.59</v>
      </c>
      <c r="L37" s="432"/>
      <c r="M37" s="433">
        <v>21</v>
      </c>
      <c r="N37" s="281">
        <f>K37/M37</f>
        <v>10281.409047619047</v>
      </c>
    </row>
    <row r="38" spans="1:14">
      <c r="B38" s="871"/>
      <c r="C38" s="872"/>
      <c r="D38" s="872"/>
      <c r="E38" s="872"/>
      <c r="F38" s="872"/>
      <c r="G38" s="872"/>
      <c r="H38" s="873"/>
      <c r="I38" s="42"/>
      <c r="J38" s="43"/>
      <c r="K38" s="278"/>
      <c r="L38" s="285"/>
      <c r="M38" s="345"/>
      <c r="N38" s="281"/>
    </row>
    <row r="39" spans="1:14">
      <c r="B39" s="329"/>
      <c r="C39" s="330"/>
      <c r="D39" s="330"/>
      <c r="E39" s="330"/>
      <c r="F39" s="332"/>
      <c r="G39" s="332"/>
      <c r="H39" s="131"/>
      <c r="I39" s="42"/>
      <c r="J39" s="43"/>
      <c r="K39" s="278"/>
      <c r="L39" s="285"/>
      <c r="M39" s="286"/>
      <c r="N39" s="282"/>
    </row>
    <row r="40" spans="1:14">
      <c r="B40" s="879" t="s">
        <v>1036</v>
      </c>
      <c r="C40" s="880"/>
      <c r="D40" s="880"/>
      <c r="E40" s="44"/>
      <c r="F40" s="45"/>
      <c r="G40" s="45"/>
      <c r="H40" s="46"/>
      <c r="I40" s="42"/>
      <c r="J40" s="43"/>
      <c r="K40" s="288"/>
      <c r="L40" s="285"/>
      <c r="M40" s="410">
        <v>0.01</v>
      </c>
      <c r="N40" s="353">
        <f>N76*M40</f>
        <v>12.158858382404762</v>
      </c>
    </row>
    <row r="41" spans="1:14" ht="15" thickBot="1">
      <c r="B41" s="871"/>
      <c r="C41" s="872"/>
      <c r="D41" s="872"/>
      <c r="E41" s="872"/>
      <c r="F41" s="872"/>
      <c r="G41" s="872"/>
      <c r="H41" s="873"/>
      <c r="I41" s="881"/>
      <c r="J41" s="882"/>
      <c r="K41" s="47"/>
      <c r="L41" s="883"/>
      <c r="M41" s="884"/>
      <c r="N41" s="111"/>
    </row>
    <row r="42" spans="1:14" ht="15" thickBot="1">
      <c r="B42" s="822" t="s">
        <v>1037</v>
      </c>
      <c r="C42" s="823"/>
      <c r="D42" s="823"/>
      <c r="E42" s="823"/>
      <c r="F42" s="823"/>
      <c r="G42" s="823"/>
      <c r="H42" s="823"/>
      <c r="I42" s="823"/>
      <c r="J42" s="823"/>
      <c r="K42" s="823"/>
      <c r="L42" s="823"/>
      <c r="M42" s="824"/>
      <c r="N42" s="403">
        <f>SUM(N35:N41)</f>
        <v>13125.196228376451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7" t="s">
        <v>1028</v>
      </c>
      <c r="C46" s="868"/>
      <c r="D46" s="868"/>
      <c r="E46" s="868"/>
      <c r="F46" s="868"/>
      <c r="G46" s="868"/>
      <c r="H46" s="868"/>
      <c r="I46" s="902"/>
      <c r="J46" s="324" t="s">
        <v>1029</v>
      </c>
      <c r="K46" s="91" t="s">
        <v>1030</v>
      </c>
      <c r="L46" s="903" t="s">
        <v>1039</v>
      </c>
      <c r="M46" s="902"/>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7033.2769943165658</v>
      </c>
      <c r="N47" s="281">
        <f>K47*M47</f>
        <v>9143.2600926115356</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2" t="s">
        <v>1037</v>
      </c>
      <c r="C54" s="823"/>
      <c r="D54" s="823"/>
      <c r="E54" s="823"/>
      <c r="F54" s="823"/>
      <c r="G54" s="823"/>
      <c r="H54" s="823"/>
      <c r="I54" s="823"/>
      <c r="J54" s="823"/>
      <c r="K54" s="823"/>
      <c r="L54" s="823"/>
      <c r="M54" s="824"/>
      <c r="N54" s="403">
        <f>SUM(N47:N53)</f>
        <v>9143.2600926115356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9">
        <f>VLOOKUP(A59,TRANSPORTE!A5:D117,4,FALSE)</f>
        <v>1200</v>
      </c>
      <c r="M59" s="910"/>
      <c r="N59" s="296">
        <f>K59*L59</f>
        <v>1560</v>
      </c>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133"/>
    </row>
    <row r="76" spans="1:15" ht="15" thickBot="1">
      <c r="B76" s="911" t="s">
        <v>1037</v>
      </c>
      <c r="C76" s="865"/>
      <c r="D76" s="865"/>
      <c r="E76" s="865"/>
      <c r="F76" s="865"/>
      <c r="G76" s="865"/>
      <c r="H76" s="865"/>
      <c r="I76" s="865"/>
      <c r="J76" s="865"/>
      <c r="K76" s="865"/>
      <c r="L76" s="865"/>
      <c r="M76" s="866"/>
      <c r="N76" s="469">
        <f>SUM(N70:N75)</f>
        <v>1215.8858382404762</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N42+N54+N65+N76</f>
        <v>25044.342159228461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5008.8684318456926</v>
      </c>
      <c r="M83" s="858"/>
      <c r="N83" s="57"/>
    </row>
    <row r="84" spans="1:14">
      <c r="B84" s="95" t="s">
        <v>1057</v>
      </c>
      <c r="C84" s="96"/>
      <c r="D84" s="96"/>
      <c r="E84" s="96"/>
      <c r="F84" s="96"/>
      <c r="G84" s="96"/>
      <c r="H84" s="96"/>
      <c r="I84" s="93"/>
      <c r="J84" s="94"/>
      <c r="K84" s="313">
        <v>0.05</v>
      </c>
      <c r="L84" s="857">
        <f>N78*K84</f>
        <v>1252.2171079614232</v>
      </c>
      <c r="M84" s="858"/>
      <c r="N84" s="57"/>
    </row>
    <row r="85" spans="1:14" ht="15" thickBot="1">
      <c r="B85" s="97" t="s">
        <v>1058</v>
      </c>
      <c r="C85" s="98"/>
      <c r="D85" s="98"/>
      <c r="E85" s="98"/>
      <c r="F85" s="98"/>
      <c r="G85" s="98"/>
      <c r="H85" s="98"/>
      <c r="I85" s="99"/>
      <c r="J85" s="100"/>
      <c r="K85" s="314">
        <v>0.05</v>
      </c>
      <c r="L85" s="859">
        <f>N78*K85</f>
        <v>1252.2171079614232</v>
      </c>
      <c r="M85" s="860"/>
      <c r="N85" s="57"/>
    </row>
    <row r="86" spans="1:14" ht="15" thickBot="1">
      <c r="B86" s="822" t="s">
        <v>1037</v>
      </c>
      <c r="C86" s="823"/>
      <c r="D86" s="823"/>
      <c r="E86" s="823"/>
      <c r="F86" s="823"/>
      <c r="G86" s="823"/>
      <c r="H86" s="823"/>
      <c r="I86" s="823"/>
      <c r="J86" s="823"/>
      <c r="K86" s="823"/>
      <c r="L86" s="823"/>
      <c r="M86" s="824"/>
      <c r="N86" s="58">
        <f>L83+L84+L85</f>
        <v>7513.3026477685398</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32557.644806996999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2"/>
      <c r="K118" s="972"/>
      <c r="L118" s="972"/>
      <c r="M118" s="972"/>
      <c r="N118" s="973"/>
    </row>
    <row r="119" spans="2:14" ht="15" thickBot="1">
      <c r="B119" s="428" t="s">
        <v>2327</v>
      </c>
      <c r="C119" s="429"/>
      <c r="D119" s="429"/>
      <c r="E119" s="268"/>
      <c r="F119" s="268"/>
      <c r="G119" s="268"/>
      <c r="H119" s="268"/>
      <c r="I119" s="268"/>
      <c r="J119" s="974"/>
      <c r="K119" s="974"/>
      <c r="L119" s="974"/>
      <c r="M119" s="974"/>
      <c r="N119" s="975"/>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162</v>
      </c>
      <c r="B36" s="871" t="str">
        <f>VLOOKUP(A36,EQUIPOS!A6:D154,3,FALSE)</f>
        <v>Compactador manual (SALTARIN) Peso de operación (Kg.) 52, Fuerza de impacto por golpe (KN) 12.</v>
      </c>
      <c r="C36" s="872"/>
      <c r="D36" s="872"/>
      <c r="E36" s="872"/>
      <c r="F36" s="872"/>
      <c r="G36" s="872"/>
      <c r="H36" s="873"/>
      <c r="I36" s="276"/>
      <c r="J36" s="277"/>
      <c r="K36" s="278">
        <f>VLOOKUP(A36,EQUIPOS!A6:D163,4,FALSE)</f>
        <v>14875</v>
      </c>
      <c r="L36" s="279"/>
      <c r="M36" s="345">
        <v>2.5</v>
      </c>
      <c r="N36" s="281">
        <f>K36/M36</f>
        <v>5950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383.00403904575001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6333.0040390457498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29750</v>
      </c>
      <c r="N48" s="281">
        <f>K48*M48</f>
        <v>38675</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0</v>
      </c>
      <c r="N49" s="281">
        <f>K49*M49</f>
        <v>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38675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9">
        <f>VLOOKUP(A60,TRANSPORTE!A5:D117,4,FALSE)</f>
        <v>1200</v>
      </c>
      <c r="M60" s="910"/>
      <c r="N60" s="296">
        <f>K60*L60</f>
        <v>1560</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7660.0807809149992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54228.08481996075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10845.61696399215</v>
      </c>
      <c r="M84" s="858"/>
      <c r="N84" s="57"/>
    </row>
    <row r="85" spans="1:14">
      <c r="B85" s="95" t="s">
        <v>1057</v>
      </c>
      <c r="C85" s="96"/>
      <c r="D85" s="96"/>
      <c r="E85" s="96"/>
      <c r="F85" s="96"/>
      <c r="G85" s="96"/>
      <c r="H85" s="96"/>
      <c r="I85" s="93"/>
      <c r="J85" s="94"/>
      <c r="K85" s="313">
        <v>0.05</v>
      </c>
      <c r="L85" s="857">
        <f>N79*K85</f>
        <v>2711.4042409980375</v>
      </c>
      <c r="M85" s="858"/>
      <c r="N85" s="57"/>
    </row>
    <row r="86" spans="1:14" ht="15" thickBot="1">
      <c r="B86" s="97" t="s">
        <v>1058</v>
      </c>
      <c r="C86" s="98"/>
      <c r="D86" s="98"/>
      <c r="E86" s="98"/>
      <c r="F86" s="98"/>
      <c r="G86" s="98"/>
      <c r="H86" s="98"/>
      <c r="I86" s="99"/>
      <c r="J86" s="100"/>
      <c r="K86" s="314">
        <v>0.05</v>
      </c>
      <c r="L86" s="859">
        <f>N79*K86</f>
        <v>2711.4042409980375</v>
      </c>
      <c r="M86" s="860"/>
      <c r="N86" s="57"/>
    </row>
    <row r="87" spans="1:14" ht="15" thickBot="1">
      <c r="B87" s="822" t="s">
        <v>1037</v>
      </c>
      <c r="C87" s="823"/>
      <c r="D87" s="823"/>
      <c r="E87" s="823"/>
      <c r="F87" s="823"/>
      <c r="G87" s="823"/>
      <c r="H87" s="823"/>
      <c r="I87" s="823"/>
      <c r="J87" s="823"/>
      <c r="K87" s="823"/>
      <c r="L87" s="823"/>
      <c r="M87" s="824"/>
      <c r="N87" s="58">
        <f>L84+L85+L86</f>
        <v>16268.425445988225</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70496.510265948978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162</v>
      </c>
      <c r="B36" s="871" t="str">
        <f>VLOOKUP(A36,EQUIPOS!A6:D154,3,FALSE)</f>
        <v>Compactador manual (SALTARIN) Peso de operación (Kg.) 52, Fuerza de impacto por golpe (KN) 12.</v>
      </c>
      <c r="C36" s="872"/>
      <c r="D36" s="872"/>
      <c r="E36" s="872"/>
      <c r="F36" s="872"/>
      <c r="G36" s="872"/>
      <c r="H36" s="873"/>
      <c r="I36" s="276"/>
      <c r="J36" s="277"/>
      <c r="K36" s="278">
        <f>VLOOKUP(A36,EQUIPOS!A6:D163,4,FALSE)</f>
        <v>14875</v>
      </c>
      <c r="L36" s="279"/>
      <c r="M36" s="345">
        <v>2.5</v>
      </c>
      <c r="N36" s="281">
        <f>K36/M36</f>
        <v>5950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383.00403904575001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6333.0040390457498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17850</v>
      </c>
      <c r="N48" s="281">
        <f>K48*M48</f>
        <v>23205</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0</v>
      </c>
      <c r="N49" s="281">
        <f>K49*M49</f>
        <v>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23205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9">
        <f>VLOOKUP(A60,TRANSPORTE!A5:D117,4,FALSE)</f>
        <v>1200</v>
      </c>
      <c r="M60" s="910"/>
      <c r="N60" s="296">
        <f>K60*L60</f>
        <v>1560</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51"/>
    </row>
    <row r="66" spans="1:15" ht="15" thickBot="1">
      <c r="B66" s="911" t="s">
        <v>1037</v>
      </c>
      <c r="C66" s="865"/>
      <c r="D66" s="865"/>
      <c r="E66" s="865"/>
      <c r="F66" s="865"/>
      <c r="G66" s="865"/>
      <c r="H66" s="865"/>
      <c r="I66" s="865"/>
      <c r="J66" s="865"/>
      <c r="K66" s="865"/>
      <c r="L66" s="865"/>
      <c r="M66" s="866"/>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7660.0807809149992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38758.08481996075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7751.61696399215</v>
      </c>
      <c r="M84" s="858"/>
      <c r="N84" s="57"/>
    </row>
    <row r="85" spans="1:14">
      <c r="B85" s="95" t="s">
        <v>1057</v>
      </c>
      <c r="C85" s="96"/>
      <c r="D85" s="96"/>
      <c r="E85" s="96"/>
      <c r="F85" s="96"/>
      <c r="G85" s="96"/>
      <c r="H85" s="96"/>
      <c r="I85" s="93"/>
      <c r="J85" s="94"/>
      <c r="K85" s="313">
        <v>0.05</v>
      </c>
      <c r="L85" s="857">
        <f>N79*K85</f>
        <v>1937.9042409980375</v>
      </c>
      <c r="M85" s="858"/>
      <c r="N85" s="57"/>
    </row>
    <row r="86" spans="1:14" ht="15" thickBot="1">
      <c r="B86" s="97" t="s">
        <v>1058</v>
      </c>
      <c r="C86" s="98"/>
      <c r="D86" s="98"/>
      <c r="E86" s="98"/>
      <c r="F86" s="98"/>
      <c r="G86" s="98"/>
      <c r="H86" s="98"/>
      <c r="I86" s="99"/>
      <c r="J86" s="100"/>
      <c r="K86" s="314">
        <v>0.05</v>
      </c>
      <c r="L86" s="859">
        <f>N79*K86</f>
        <v>1937.9042409980375</v>
      </c>
      <c r="M86" s="860"/>
      <c r="N86" s="57"/>
    </row>
    <row r="87" spans="1:14" ht="15" thickBot="1">
      <c r="B87" s="822" t="s">
        <v>1037</v>
      </c>
      <c r="C87" s="823"/>
      <c r="D87" s="823"/>
      <c r="E87" s="823"/>
      <c r="F87" s="823"/>
      <c r="G87" s="823"/>
      <c r="H87" s="823"/>
      <c r="I87" s="823"/>
      <c r="J87" s="823"/>
      <c r="K87" s="823"/>
      <c r="L87" s="823"/>
      <c r="M87" s="824"/>
      <c r="N87" s="58">
        <f>L84+L85+L86</f>
        <v>11627.425445988225</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50385.510265948978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162</v>
      </c>
      <c r="B36" s="871" t="str">
        <f>VLOOKUP(A36,EQUIPOS!A6:D154,3,FALSE)</f>
        <v>Compactador manual (SALTARIN) Peso de operación (Kg.) 52, Fuerza de impacto por golpe (KN) 12.</v>
      </c>
      <c r="C36" s="872"/>
      <c r="D36" s="872"/>
      <c r="E36" s="872"/>
      <c r="F36" s="872"/>
      <c r="G36" s="872"/>
      <c r="H36" s="873"/>
      <c r="I36" s="276"/>
      <c r="J36" s="277"/>
      <c r="K36" s="278">
        <f>VLOOKUP(A36,EQUIPOS!A6:D163,4,FALSE)</f>
        <v>14875</v>
      </c>
      <c r="L36" s="279"/>
      <c r="M36" s="345">
        <v>2.5</v>
      </c>
      <c r="N36" s="281">
        <f>K36/M36</f>
        <v>5950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383.00403904575001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6333.0040390457498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32190</v>
      </c>
      <c r="N48" s="281">
        <f>K48*M48</f>
        <v>41847</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0</v>
      </c>
      <c r="N49" s="281">
        <f>K49*M49</f>
        <v>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41847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9">
        <f>VLOOKUP(A60,TRANSPORTE!A5:D117,4,FALSE)</f>
        <v>1200</v>
      </c>
      <c r="M60" s="910"/>
      <c r="N60" s="296">
        <f>K60*L60</f>
        <v>1560</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133"/>
    </row>
    <row r="77" spans="1:15" ht="15" thickBot="1">
      <c r="B77" s="911" t="s">
        <v>1037</v>
      </c>
      <c r="C77" s="865"/>
      <c r="D77" s="865"/>
      <c r="E77" s="865"/>
      <c r="F77" s="865"/>
      <c r="G77" s="865"/>
      <c r="H77" s="865"/>
      <c r="I77" s="865"/>
      <c r="J77" s="865"/>
      <c r="K77" s="865"/>
      <c r="L77" s="865"/>
      <c r="M77" s="866"/>
      <c r="N77" s="469">
        <f>SUM(N71:N76)</f>
        <v>7660.0807809149992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57400.08481996075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11480.016963992151</v>
      </c>
      <c r="M84" s="858"/>
      <c r="N84" s="57"/>
    </row>
    <row r="85" spans="1:14">
      <c r="B85" s="95" t="s">
        <v>1057</v>
      </c>
      <c r="C85" s="96"/>
      <c r="D85" s="96"/>
      <c r="E85" s="96"/>
      <c r="F85" s="96"/>
      <c r="G85" s="96"/>
      <c r="H85" s="96"/>
      <c r="I85" s="93"/>
      <c r="J85" s="94"/>
      <c r="K85" s="313">
        <v>0.05</v>
      </c>
      <c r="L85" s="857">
        <f>N79*K85</f>
        <v>2870.0042409980379</v>
      </c>
      <c r="M85" s="858"/>
      <c r="N85" s="57"/>
    </row>
    <row r="86" spans="1:14" ht="15" thickBot="1">
      <c r="B86" s="97" t="s">
        <v>1058</v>
      </c>
      <c r="C86" s="98"/>
      <c r="D86" s="98"/>
      <c r="E86" s="98"/>
      <c r="F86" s="98"/>
      <c r="G86" s="98"/>
      <c r="H86" s="98"/>
      <c r="I86" s="99"/>
      <c r="J86" s="100"/>
      <c r="K86" s="314">
        <v>0.05</v>
      </c>
      <c r="L86" s="859">
        <f>N79*K86</f>
        <v>2870.0042409980379</v>
      </c>
      <c r="M86" s="860"/>
      <c r="N86" s="57"/>
    </row>
    <row r="87" spans="1:14" ht="15" thickBot="1">
      <c r="B87" s="822" t="s">
        <v>1037</v>
      </c>
      <c r="C87" s="823"/>
      <c r="D87" s="823"/>
      <c r="E87" s="823"/>
      <c r="F87" s="823"/>
      <c r="G87" s="823"/>
      <c r="H87" s="823"/>
      <c r="I87" s="823"/>
      <c r="J87" s="823"/>
      <c r="K87" s="823"/>
      <c r="L87" s="823"/>
      <c r="M87" s="824"/>
      <c r="N87" s="58">
        <f>L84+L85+L86</f>
        <v>17220.025445988227</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74620.110265948984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162</v>
      </c>
      <c r="B36" s="871" t="str">
        <f>VLOOKUP(A36,EQUIPOS!A6:D154,3,FALSE)</f>
        <v>Compactador manual (SALTARIN) Peso de operación (Kg.) 52, Fuerza de impacto por golpe (KN) 12.</v>
      </c>
      <c r="C36" s="872"/>
      <c r="D36" s="872"/>
      <c r="E36" s="872"/>
      <c r="F36" s="872"/>
      <c r="G36" s="872"/>
      <c r="H36" s="873"/>
      <c r="I36" s="276"/>
      <c r="J36" s="277"/>
      <c r="K36" s="278">
        <f>VLOOKUP(A36,EQUIPOS!A6:D163,4,FALSE)</f>
        <v>14875</v>
      </c>
      <c r="L36" s="279"/>
      <c r="M36" s="345">
        <v>2.5</v>
      </c>
      <c r="N36" s="281">
        <f>K36/M36</f>
        <v>5950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383.00403904575001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6333.0040390457498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50480</v>
      </c>
      <c r="N48" s="281">
        <f>K48*M48</f>
        <v>65624</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0</v>
      </c>
      <c r="N49" s="281">
        <f>K49*M49</f>
        <v>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65624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9">
        <f>VLOOKUP(A60,TRANSPORTE!A5:D117,4,FALSE)</f>
        <v>1200</v>
      </c>
      <c r="M60" s="910"/>
      <c r="N60" s="296">
        <f>K60*L60</f>
        <v>1560</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133"/>
    </row>
    <row r="77" spans="1:15" ht="15" thickBot="1">
      <c r="B77" s="911" t="s">
        <v>1037</v>
      </c>
      <c r="C77" s="865"/>
      <c r="D77" s="865"/>
      <c r="E77" s="865"/>
      <c r="F77" s="865"/>
      <c r="G77" s="865"/>
      <c r="H77" s="865"/>
      <c r="I77" s="865"/>
      <c r="J77" s="865"/>
      <c r="K77" s="865"/>
      <c r="L77" s="865"/>
      <c r="M77" s="866"/>
      <c r="N77" s="469">
        <f>SUM(N71:N76)</f>
        <v>7660.0807809149992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81177.084819960743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16235.416963992149</v>
      </c>
      <c r="M84" s="858"/>
      <c r="N84" s="57"/>
    </row>
    <row r="85" spans="1:14">
      <c r="B85" s="95" t="s">
        <v>1057</v>
      </c>
      <c r="C85" s="96"/>
      <c r="D85" s="96"/>
      <c r="E85" s="96"/>
      <c r="F85" s="96"/>
      <c r="G85" s="96"/>
      <c r="H85" s="96"/>
      <c r="I85" s="93"/>
      <c r="J85" s="94"/>
      <c r="K85" s="313">
        <v>0.05</v>
      </c>
      <c r="L85" s="857">
        <f>N79*K85</f>
        <v>4058.8542409980373</v>
      </c>
      <c r="M85" s="858"/>
      <c r="N85" s="57"/>
    </row>
    <row r="86" spans="1:14" ht="15" thickBot="1">
      <c r="B86" s="97" t="s">
        <v>1058</v>
      </c>
      <c r="C86" s="98"/>
      <c r="D86" s="98"/>
      <c r="E86" s="98"/>
      <c r="F86" s="98"/>
      <c r="G86" s="98"/>
      <c r="H86" s="98"/>
      <c r="I86" s="99"/>
      <c r="J86" s="100"/>
      <c r="K86" s="314">
        <v>0.05</v>
      </c>
      <c r="L86" s="859">
        <f>N79*K86</f>
        <v>4058.8542409980373</v>
      </c>
      <c r="M86" s="860"/>
      <c r="N86" s="57"/>
    </row>
    <row r="87" spans="1:14" ht="15" thickBot="1">
      <c r="B87" s="822" t="s">
        <v>1037</v>
      </c>
      <c r="C87" s="823"/>
      <c r="D87" s="823"/>
      <c r="E87" s="823"/>
      <c r="F87" s="823"/>
      <c r="G87" s="823"/>
      <c r="H87" s="823"/>
      <c r="I87" s="823"/>
      <c r="J87" s="823"/>
      <c r="K87" s="823"/>
      <c r="L87" s="823"/>
      <c r="M87" s="824"/>
      <c r="N87" s="58">
        <f>L84+L85+L86</f>
        <v>24353.125445988222</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105530.21026594896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92" t="s">
        <v>1028</v>
      </c>
      <c r="C35" s="893"/>
      <c r="D35" s="893"/>
      <c r="E35" s="893"/>
      <c r="F35" s="893"/>
      <c r="G35" s="893"/>
      <c r="H35" s="894"/>
      <c r="I35" s="895" t="s">
        <v>1032</v>
      </c>
      <c r="J35" s="896"/>
      <c r="K35" s="75" t="s">
        <v>1033</v>
      </c>
      <c r="L35" s="897" t="s">
        <v>1034</v>
      </c>
      <c r="M35" s="894"/>
      <c r="N35" s="76" t="s">
        <v>1035</v>
      </c>
    </row>
    <row r="36" spans="1:16">
      <c r="A36" s="119"/>
      <c r="B36" s="871"/>
      <c r="C36" s="872"/>
      <c r="D36" s="872"/>
      <c r="E36" s="872"/>
      <c r="F36" s="872"/>
      <c r="G36" s="872"/>
      <c r="H36" s="873"/>
      <c r="I36" s="276"/>
      <c r="J36" s="277"/>
      <c r="K36" s="278"/>
      <c r="L36" s="279"/>
      <c r="M36" s="345"/>
      <c r="N36" s="281"/>
      <c r="P36" s="112"/>
    </row>
    <row r="37" spans="1:16">
      <c r="A37" s="119"/>
      <c r="B37" s="871"/>
      <c r="C37" s="872"/>
      <c r="D37" s="872"/>
      <c r="E37" s="872"/>
      <c r="F37" s="872"/>
      <c r="G37" s="872"/>
      <c r="H37" s="873"/>
      <c r="I37" s="430"/>
      <c r="J37" s="431"/>
      <c r="K37" s="278"/>
      <c r="L37" s="344"/>
      <c r="M37" s="345"/>
      <c r="N37" s="281"/>
      <c r="P37" s="109"/>
    </row>
    <row r="38" spans="1:16">
      <c r="A38" s="119"/>
      <c r="B38" s="871"/>
      <c r="C38" s="872"/>
      <c r="D38" s="872"/>
      <c r="E38" s="872"/>
      <c r="F38" s="872"/>
      <c r="G38" s="872"/>
      <c r="H38" s="873"/>
      <c r="I38" s="337"/>
      <c r="J38" s="339"/>
      <c r="K38" s="278"/>
      <c r="L38" s="432"/>
      <c r="M38" s="433"/>
      <c r="N38" s="281"/>
      <c r="P38" s="112"/>
    </row>
    <row r="39" spans="1:16">
      <c r="B39" s="871"/>
      <c r="C39" s="872"/>
      <c r="D39" s="872"/>
      <c r="E39" s="872"/>
      <c r="F39" s="872"/>
      <c r="G39" s="872"/>
      <c r="H39" s="873"/>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9" t="s">
        <v>1036</v>
      </c>
      <c r="C41" s="880"/>
      <c r="D41" s="880"/>
      <c r="E41" s="44"/>
      <c r="F41" s="45"/>
      <c r="G41" s="45"/>
      <c r="H41" s="46"/>
      <c r="I41" s="42"/>
      <c r="J41" s="43"/>
      <c r="K41" s="288"/>
      <c r="L41" s="285"/>
      <c r="M41" s="410">
        <v>0.05</v>
      </c>
      <c r="N41" s="353">
        <f>N77*M41</f>
        <v>383.00403904575001</v>
      </c>
      <c r="P41" s="112"/>
    </row>
    <row r="42" spans="1:16" ht="15" thickBot="1">
      <c r="B42" s="871"/>
      <c r="C42" s="872"/>
      <c r="D42" s="872"/>
      <c r="E42" s="872"/>
      <c r="F42" s="872"/>
      <c r="G42" s="872"/>
      <c r="H42" s="873"/>
      <c r="I42" s="881"/>
      <c r="J42" s="882"/>
      <c r="K42" s="47"/>
      <c r="L42" s="883"/>
      <c r="M42" s="884"/>
      <c r="N42" s="111"/>
    </row>
    <row r="43" spans="1:16" ht="15" thickBot="1">
      <c r="B43" s="822" t="s">
        <v>1037</v>
      </c>
      <c r="C43" s="823"/>
      <c r="D43" s="823"/>
      <c r="E43" s="823"/>
      <c r="F43" s="823"/>
      <c r="G43" s="823"/>
      <c r="H43" s="823"/>
      <c r="I43" s="823"/>
      <c r="J43" s="823"/>
      <c r="K43" s="823"/>
      <c r="L43" s="823"/>
      <c r="M43" s="824"/>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7" t="s">
        <v>1028</v>
      </c>
      <c r="C47" s="868"/>
      <c r="D47" s="868"/>
      <c r="E47" s="868"/>
      <c r="F47" s="868"/>
      <c r="G47" s="868"/>
      <c r="H47" s="868"/>
      <c r="I47" s="902"/>
      <c r="J47" s="324" t="s">
        <v>1029</v>
      </c>
      <c r="K47" s="91" t="s">
        <v>1030</v>
      </c>
      <c r="L47" s="903" t="s">
        <v>1039</v>
      </c>
      <c r="M47" s="902"/>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53550</v>
      </c>
      <c r="N48" s="281">
        <f>K48*M48</f>
        <v>69615</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69615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9">
        <f>VLOOKUP(A60,TRANSPORTE!A5:D117,4,FALSE)</f>
        <v>1200</v>
      </c>
      <c r="M60" s="910"/>
      <c r="N60" s="296">
        <f>K60*L60</f>
        <v>1560</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7660.0807809149992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79218.084819960743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15843.61696399215</v>
      </c>
      <c r="M84" s="858"/>
      <c r="N84" s="57"/>
    </row>
    <row r="85" spans="1:14">
      <c r="B85" s="95" t="s">
        <v>1057</v>
      </c>
      <c r="C85" s="96"/>
      <c r="D85" s="96"/>
      <c r="E85" s="96"/>
      <c r="F85" s="96"/>
      <c r="G85" s="96"/>
      <c r="H85" s="96"/>
      <c r="I85" s="93"/>
      <c r="J85" s="94"/>
      <c r="K85" s="313">
        <v>0.05</v>
      </c>
      <c r="L85" s="857">
        <f>N79*K85</f>
        <v>3960.9042409980375</v>
      </c>
      <c r="M85" s="858"/>
      <c r="N85" s="57"/>
    </row>
    <row r="86" spans="1:14" ht="15" thickBot="1">
      <c r="B86" s="97" t="s">
        <v>1058</v>
      </c>
      <c r="C86" s="98"/>
      <c r="D86" s="98"/>
      <c r="E86" s="98"/>
      <c r="F86" s="98"/>
      <c r="G86" s="98"/>
      <c r="H86" s="98"/>
      <c r="I86" s="99"/>
      <c r="J86" s="100"/>
      <c r="K86" s="314">
        <v>0.05</v>
      </c>
      <c r="L86" s="859">
        <f>N79*K86</f>
        <v>3960.9042409980375</v>
      </c>
      <c r="M86" s="860"/>
      <c r="N86" s="57"/>
    </row>
    <row r="87" spans="1:14" ht="15" thickBot="1">
      <c r="B87" s="822" t="s">
        <v>1037</v>
      </c>
      <c r="C87" s="823"/>
      <c r="D87" s="823"/>
      <c r="E87" s="823"/>
      <c r="F87" s="823"/>
      <c r="G87" s="823"/>
      <c r="H87" s="823"/>
      <c r="I87" s="823"/>
      <c r="J87" s="823"/>
      <c r="K87" s="823"/>
      <c r="L87" s="823"/>
      <c r="M87" s="824"/>
      <c r="N87" s="58">
        <f>L84+L85+L86</f>
        <v>23765.425445988229</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102983.51026594898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92" t="s">
        <v>1028</v>
      </c>
      <c r="C35" s="893"/>
      <c r="D35" s="893"/>
      <c r="E35" s="893"/>
      <c r="F35" s="893"/>
      <c r="G35" s="893"/>
      <c r="H35" s="894"/>
      <c r="I35" s="895" t="s">
        <v>1032</v>
      </c>
      <c r="J35" s="896"/>
      <c r="K35" s="75" t="s">
        <v>1033</v>
      </c>
      <c r="L35" s="897" t="s">
        <v>1034</v>
      </c>
      <c r="M35" s="894"/>
      <c r="N35" s="76" t="s">
        <v>1035</v>
      </c>
    </row>
    <row r="36" spans="1:16">
      <c r="A36" s="119"/>
      <c r="B36" s="871"/>
      <c r="C36" s="872"/>
      <c r="D36" s="872"/>
      <c r="E36" s="872"/>
      <c r="F36" s="872"/>
      <c r="G36" s="872"/>
      <c r="H36" s="873"/>
      <c r="I36" s="276"/>
      <c r="J36" s="277"/>
      <c r="K36" s="278"/>
      <c r="L36" s="279"/>
      <c r="M36" s="345"/>
      <c r="N36" s="281"/>
      <c r="P36" s="112"/>
    </row>
    <row r="37" spans="1:16">
      <c r="A37" s="119"/>
      <c r="B37" s="871"/>
      <c r="C37" s="872"/>
      <c r="D37" s="872"/>
      <c r="E37" s="872"/>
      <c r="F37" s="872"/>
      <c r="G37" s="872"/>
      <c r="H37" s="873"/>
      <c r="I37" s="430"/>
      <c r="J37" s="431"/>
      <c r="K37" s="278"/>
      <c r="L37" s="344"/>
      <c r="M37" s="345"/>
      <c r="N37" s="281"/>
      <c r="P37" s="109"/>
    </row>
    <row r="38" spans="1:16">
      <c r="A38" s="119"/>
      <c r="B38" s="871"/>
      <c r="C38" s="872"/>
      <c r="D38" s="872"/>
      <c r="E38" s="872"/>
      <c r="F38" s="872"/>
      <c r="G38" s="872"/>
      <c r="H38" s="873"/>
      <c r="I38" s="337"/>
      <c r="J38" s="339"/>
      <c r="K38" s="278"/>
      <c r="L38" s="432"/>
      <c r="M38" s="433"/>
      <c r="N38" s="281"/>
      <c r="P38" s="112"/>
    </row>
    <row r="39" spans="1:16">
      <c r="B39" s="871"/>
      <c r="C39" s="872"/>
      <c r="D39" s="872"/>
      <c r="E39" s="872"/>
      <c r="F39" s="872"/>
      <c r="G39" s="872"/>
      <c r="H39" s="873"/>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9" t="s">
        <v>1036</v>
      </c>
      <c r="C41" s="880"/>
      <c r="D41" s="880"/>
      <c r="E41" s="44"/>
      <c r="F41" s="45"/>
      <c r="G41" s="45"/>
      <c r="H41" s="46"/>
      <c r="I41" s="42"/>
      <c r="J41" s="43"/>
      <c r="K41" s="288"/>
      <c r="L41" s="285"/>
      <c r="M41" s="410">
        <v>0.05</v>
      </c>
      <c r="N41" s="353">
        <f>N77*M41</f>
        <v>383.00403904575001</v>
      </c>
      <c r="P41" s="112"/>
    </row>
    <row r="42" spans="1:16" ht="15" thickBot="1">
      <c r="B42" s="871"/>
      <c r="C42" s="872"/>
      <c r="D42" s="872"/>
      <c r="E42" s="872"/>
      <c r="F42" s="872"/>
      <c r="G42" s="872"/>
      <c r="H42" s="873"/>
      <c r="I42" s="881"/>
      <c r="J42" s="882"/>
      <c r="K42" s="47"/>
      <c r="L42" s="883"/>
      <c r="M42" s="884"/>
      <c r="N42" s="111"/>
    </row>
    <row r="43" spans="1:16" ht="15" thickBot="1">
      <c r="B43" s="822" t="s">
        <v>1037</v>
      </c>
      <c r="C43" s="823"/>
      <c r="D43" s="823"/>
      <c r="E43" s="823"/>
      <c r="F43" s="823"/>
      <c r="G43" s="823"/>
      <c r="H43" s="823"/>
      <c r="I43" s="823"/>
      <c r="J43" s="823"/>
      <c r="K43" s="823"/>
      <c r="L43" s="823"/>
      <c r="M43" s="824"/>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7" t="s">
        <v>1028</v>
      </c>
      <c r="C47" s="868"/>
      <c r="D47" s="868"/>
      <c r="E47" s="868"/>
      <c r="F47" s="868"/>
      <c r="G47" s="868"/>
      <c r="H47" s="868"/>
      <c r="I47" s="902"/>
      <c r="J47" s="324" t="s">
        <v>1029</v>
      </c>
      <c r="K47" s="91" t="s">
        <v>1030</v>
      </c>
      <c r="L47" s="903" t="s">
        <v>1039</v>
      </c>
      <c r="M47" s="902"/>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64279</v>
      </c>
      <c r="N48" s="281">
        <f>K48*M48</f>
        <v>83562.7</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83562.7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9">
        <f>VLOOKUP(A60,TRANSPORTE!A5:D117,4,FALSE)</f>
        <v>1200</v>
      </c>
      <c r="M60" s="910"/>
      <c r="N60" s="296">
        <f>K60*L60</f>
        <v>1560</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133"/>
    </row>
    <row r="77" spans="1:15" ht="15" thickBot="1">
      <c r="B77" s="911" t="s">
        <v>1037</v>
      </c>
      <c r="C77" s="865"/>
      <c r="D77" s="865"/>
      <c r="E77" s="865"/>
      <c r="F77" s="865"/>
      <c r="G77" s="865"/>
      <c r="H77" s="865"/>
      <c r="I77" s="865"/>
      <c r="J77" s="865"/>
      <c r="K77" s="865"/>
      <c r="L77" s="865"/>
      <c r="M77" s="866"/>
      <c r="N77" s="469">
        <f>SUM(N71:N76)</f>
        <v>7660.0807809149992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93165.78481996074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18633.156963992147</v>
      </c>
      <c r="M84" s="858"/>
      <c r="N84" s="57"/>
    </row>
    <row r="85" spans="1:14">
      <c r="B85" s="95" t="s">
        <v>1057</v>
      </c>
      <c r="C85" s="96"/>
      <c r="D85" s="96"/>
      <c r="E85" s="96"/>
      <c r="F85" s="96"/>
      <c r="G85" s="96"/>
      <c r="H85" s="96"/>
      <c r="I85" s="93"/>
      <c r="J85" s="94"/>
      <c r="K85" s="313">
        <v>0.05</v>
      </c>
      <c r="L85" s="857">
        <f>N79*K85</f>
        <v>4658.2892409980368</v>
      </c>
      <c r="M85" s="858"/>
      <c r="N85" s="57"/>
    </row>
    <row r="86" spans="1:14" ht="15" thickBot="1">
      <c r="B86" s="97" t="s">
        <v>1058</v>
      </c>
      <c r="C86" s="98"/>
      <c r="D86" s="98"/>
      <c r="E86" s="98"/>
      <c r="F86" s="98"/>
      <c r="G86" s="98"/>
      <c r="H86" s="98"/>
      <c r="I86" s="99"/>
      <c r="J86" s="100"/>
      <c r="K86" s="314">
        <v>0.05</v>
      </c>
      <c r="L86" s="859">
        <f>N79*K86</f>
        <v>4658.2892409980368</v>
      </c>
      <c r="M86" s="860"/>
      <c r="N86" s="57"/>
    </row>
    <row r="87" spans="1:14" ht="15" thickBot="1">
      <c r="B87" s="822" t="s">
        <v>1037</v>
      </c>
      <c r="C87" s="823"/>
      <c r="D87" s="823"/>
      <c r="E87" s="823"/>
      <c r="F87" s="823"/>
      <c r="G87" s="823"/>
      <c r="H87" s="823"/>
      <c r="I87" s="823"/>
      <c r="J87" s="823"/>
      <c r="K87" s="823"/>
      <c r="L87" s="823"/>
      <c r="M87" s="824"/>
      <c r="N87" s="58">
        <f>L84+L85+L86</f>
        <v>27949.735445988223</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121115.52026594896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92" t="s">
        <v>1028</v>
      </c>
      <c r="C35" s="893"/>
      <c r="D35" s="893"/>
      <c r="E35" s="893"/>
      <c r="F35" s="893"/>
      <c r="G35" s="893"/>
      <c r="H35" s="894"/>
      <c r="I35" s="895" t="s">
        <v>1032</v>
      </c>
      <c r="J35" s="896"/>
      <c r="K35" s="75" t="s">
        <v>1033</v>
      </c>
      <c r="L35" s="897" t="s">
        <v>1034</v>
      </c>
      <c r="M35" s="894"/>
      <c r="N35" s="76" t="s">
        <v>1035</v>
      </c>
    </row>
    <row r="36" spans="1:16">
      <c r="A36" s="119"/>
      <c r="B36" s="871"/>
      <c r="C36" s="872"/>
      <c r="D36" s="872"/>
      <c r="E36" s="872"/>
      <c r="F36" s="872"/>
      <c r="G36" s="872"/>
      <c r="H36" s="873"/>
      <c r="I36" s="276"/>
      <c r="J36" s="277"/>
      <c r="K36" s="278"/>
      <c r="L36" s="279"/>
      <c r="M36" s="345"/>
      <c r="N36" s="281"/>
      <c r="P36" s="112"/>
    </row>
    <row r="37" spans="1:16">
      <c r="A37" s="119"/>
      <c r="B37" s="871"/>
      <c r="C37" s="872"/>
      <c r="D37" s="872"/>
      <c r="E37" s="872"/>
      <c r="F37" s="872"/>
      <c r="G37" s="872"/>
      <c r="H37" s="873"/>
      <c r="I37" s="430"/>
      <c r="J37" s="431"/>
      <c r="K37" s="278"/>
      <c r="L37" s="344"/>
      <c r="M37" s="345"/>
      <c r="N37" s="281"/>
      <c r="P37" s="109"/>
    </row>
    <row r="38" spans="1:16">
      <c r="A38" s="119"/>
      <c r="B38" s="871"/>
      <c r="C38" s="872"/>
      <c r="D38" s="872"/>
      <c r="E38" s="872"/>
      <c r="F38" s="872"/>
      <c r="G38" s="872"/>
      <c r="H38" s="873"/>
      <c r="I38" s="337"/>
      <c r="J38" s="339"/>
      <c r="K38" s="278"/>
      <c r="L38" s="432"/>
      <c r="M38" s="433"/>
      <c r="N38" s="281"/>
      <c r="P38" s="112"/>
    </row>
    <row r="39" spans="1:16">
      <c r="B39" s="871"/>
      <c r="C39" s="872"/>
      <c r="D39" s="872"/>
      <c r="E39" s="872"/>
      <c r="F39" s="872"/>
      <c r="G39" s="872"/>
      <c r="H39" s="873"/>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9" t="s">
        <v>1036</v>
      </c>
      <c r="C41" s="880"/>
      <c r="D41" s="880"/>
      <c r="E41" s="44"/>
      <c r="F41" s="45"/>
      <c r="G41" s="45"/>
      <c r="H41" s="46"/>
      <c r="I41" s="42"/>
      <c r="J41" s="43"/>
      <c r="K41" s="288"/>
      <c r="L41" s="285"/>
      <c r="M41" s="410">
        <v>0.05</v>
      </c>
      <c r="N41" s="353">
        <f>N77*M41</f>
        <v>255.33602603049999</v>
      </c>
      <c r="P41" s="112"/>
    </row>
    <row r="42" spans="1:16" ht="15" thickBot="1">
      <c r="B42" s="871"/>
      <c r="C42" s="872"/>
      <c r="D42" s="872"/>
      <c r="E42" s="872"/>
      <c r="F42" s="872"/>
      <c r="G42" s="872"/>
      <c r="H42" s="873"/>
      <c r="I42" s="881"/>
      <c r="J42" s="882"/>
      <c r="K42" s="47"/>
      <c r="L42" s="883"/>
      <c r="M42" s="884"/>
      <c r="N42" s="111"/>
    </row>
    <row r="43" spans="1:16" ht="15" thickBot="1">
      <c r="B43" s="822" t="s">
        <v>1037</v>
      </c>
      <c r="C43" s="823"/>
      <c r="D43" s="823"/>
      <c r="E43" s="823"/>
      <c r="F43" s="823"/>
      <c r="G43" s="823"/>
      <c r="H43" s="823"/>
      <c r="I43" s="823"/>
      <c r="J43" s="823"/>
      <c r="K43" s="823"/>
      <c r="L43" s="823"/>
      <c r="M43" s="824"/>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7" t="s">
        <v>1028</v>
      </c>
      <c r="C47" s="868"/>
      <c r="D47" s="868"/>
      <c r="E47" s="868"/>
      <c r="F47" s="868"/>
      <c r="G47" s="868"/>
      <c r="H47" s="868"/>
      <c r="I47" s="902"/>
      <c r="J47" s="324" t="s">
        <v>1029</v>
      </c>
      <c r="K47" s="91" t="s">
        <v>1030</v>
      </c>
      <c r="L47" s="903" t="s">
        <v>1039</v>
      </c>
      <c r="M47" s="902"/>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39865</v>
      </c>
      <c r="N48" s="281">
        <f>K48*M48</f>
        <v>51824.5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51824.5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9">
        <f>VLOOKUP(A60,TRANSPORTE!A5:D117,4,FALSE)</f>
        <v>1200</v>
      </c>
      <c r="M60" s="910"/>
      <c r="N60" s="296">
        <f>K60*L60</f>
        <v>1560</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5106.7205206099998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58746.556546640495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11749.311309328099</v>
      </c>
      <c r="M84" s="858"/>
      <c r="N84" s="57"/>
    </row>
    <row r="85" spans="1:14">
      <c r="B85" s="95" t="s">
        <v>1057</v>
      </c>
      <c r="C85" s="96"/>
      <c r="D85" s="96"/>
      <c r="E85" s="96"/>
      <c r="F85" s="96"/>
      <c r="G85" s="96"/>
      <c r="H85" s="96"/>
      <c r="I85" s="93"/>
      <c r="J85" s="94"/>
      <c r="K85" s="313">
        <v>0.05</v>
      </c>
      <c r="L85" s="857">
        <f>N79*K85</f>
        <v>2937.3278273320248</v>
      </c>
      <c r="M85" s="858"/>
      <c r="N85" s="57"/>
    </row>
    <row r="86" spans="1:14" ht="15" thickBot="1">
      <c r="B86" s="97" t="s">
        <v>1058</v>
      </c>
      <c r="C86" s="98"/>
      <c r="D86" s="98"/>
      <c r="E86" s="98"/>
      <c r="F86" s="98"/>
      <c r="G86" s="98"/>
      <c r="H86" s="98"/>
      <c r="I86" s="99"/>
      <c r="J86" s="100"/>
      <c r="K86" s="314">
        <v>0.05</v>
      </c>
      <c r="L86" s="859">
        <f>N79*K86</f>
        <v>2937.3278273320248</v>
      </c>
      <c r="M86" s="860"/>
      <c r="N86" s="57"/>
    </row>
    <row r="87" spans="1:14" ht="15" thickBot="1">
      <c r="B87" s="822" t="s">
        <v>1037</v>
      </c>
      <c r="C87" s="823"/>
      <c r="D87" s="823"/>
      <c r="E87" s="823"/>
      <c r="F87" s="823"/>
      <c r="G87" s="823"/>
      <c r="H87" s="823"/>
      <c r="I87" s="823"/>
      <c r="J87" s="823"/>
      <c r="K87" s="823"/>
      <c r="L87" s="823"/>
      <c r="M87" s="824"/>
      <c r="N87" s="58">
        <f>L84+L85+L86</f>
        <v>17623.966963992149</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76370.523510632644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228</v>
      </c>
      <c r="B36" s="871" t="str">
        <f>VLOOKUP(A36,EQUIPOS!A6:D154,3,FALSE)</f>
        <v xml:space="preserve">Formaleta metálica (concreto hidráulico)
</v>
      </c>
      <c r="C36" s="872"/>
      <c r="D36" s="872"/>
      <c r="E36" s="872"/>
      <c r="F36" s="872"/>
      <c r="G36" s="872"/>
      <c r="H36" s="873"/>
      <c r="I36" s="276"/>
      <c r="J36" s="277"/>
      <c r="K36" s="278">
        <f>VLOOKUP(A36,EQUIPOS!A6:D163,4,FALSE)</f>
        <v>10000</v>
      </c>
      <c r="L36" s="279"/>
      <c r="M36" s="280">
        <v>2</v>
      </c>
      <c r="N36" s="281">
        <f>K36/M36</f>
        <v>5000</v>
      </c>
    </row>
    <row r="37" spans="1:14">
      <c r="A37" s="119" t="s">
        <v>282</v>
      </c>
      <c r="B37" s="871" t="str">
        <f>VLOOKUP(A37,EQUIPOS!A7:D154,3,FALSE)</f>
        <v>Piloteadora potencia 250KW, RPM 1800, fuerza elevadora 200KN</v>
      </c>
      <c r="C37" s="872"/>
      <c r="D37" s="872"/>
      <c r="E37" s="872"/>
      <c r="F37" s="872"/>
      <c r="G37" s="872"/>
      <c r="H37" s="873"/>
      <c r="I37" s="430"/>
      <c r="J37" s="431"/>
      <c r="K37" s="278">
        <f>VLOOKUP(A37,EQUIPOS!A7:D164,4,FALSE)</f>
        <v>517500</v>
      </c>
      <c r="L37" s="344"/>
      <c r="M37" s="345">
        <v>4</v>
      </c>
      <c r="N37" s="281">
        <f>K37/M37</f>
        <v>129375</v>
      </c>
    </row>
    <row r="38" spans="1:14">
      <c r="A38" s="119" t="s">
        <v>363</v>
      </c>
      <c r="B38" s="871" t="str">
        <f>VLOOKUP(A38,EQUIPOS!A8:D154,3,FALSE)</f>
        <v>Vibrador de concreto, Motor de 3 hp a 18.000 rpm Mangueras de 4 mt</v>
      </c>
      <c r="C38" s="872"/>
      <c r="D38" s="872"/>
      <c r="E38" s="872"/>
      <c r="F38" s="872"/>
      <c r="G38" s="872"/>
      <c r="H38" s="873"/>
      <c r="I38" s="337"/>
      <c r="J38" s="339"/>
      <c r="K38" s="278">
        <f>VLOOKUP(A38,EQUIPOS!A8:D165,4,FALSE)</f>
        <v>10100</v>
      </c>
      <c r="L38" s="432"/>
      <c r="M38" s="433">
        <v>2</v>
      </c>
      <c r="N38" s="281">
        <f>K38/M38</f>
        <v>5050</v>
      </c>
    </row>
    <row r="39" spans="1:14">
      <c r="B39" s="871"/>
      <c r="C39" s="872"/>
      <c r="D39" s="872"/>
      <c r="E39" s="878"/>
      <c r="F39" s="872"/>
      <c r="G39" s="872"/>
      <c r="H39" s="873"/>
      <c r="I39" s="42"/>
      <c r="J39" s="43"/>
      <c r="K39" s="283"/>
      <c r="L39" s="285"/>
      <c r="M39" s="286"/>
      <c r="N39" s="287"/>
    </row>
    <row r="40" spans="1:14">
      <c r="B40" s="879" t="s">
        <v>1036</v>
      </c>
      <c r="C40" s="880"/>
      <c r="D40" s="880"/>
      <c r="E40" s="44"/>
      <c r="F40" s="45"/>
      <c r="G40" s="45"/>
      <c r="H40" s="46"/>
      <c r="I40" s="42"/>
      <c r="J40" s="43"/>
      <c r="K40" s="288"/>
      <c r="L40" s="285"/>
      <c r="M40" s="410">
        <v>0.1</v>
      </c>
      <c r="N40" s="353">
        <f>N76*M40</f>
        <v>1174.5457360179728</v>
      </c>
    </row>
    <row r="41" spans="1:14" ht="15" thickBot="1">
      <c r="B41" s="871"/>
      <c r="C41" s="872"/>
      <c r="D41" s="872"/>
      <c r="E41" s="872"/>
      <c r="F41" s="872"/>
      <c r="G41" s="872"/>
      <c r="H41" s="873"/>
      <c r="I41" s="881"/>
      <c r="J41" s="882"/>
      <c r="K41" s="47"/>
      <c r="L41" s="883"/>
      <c r="M41" s="884"/>
      <c r="N41" s="111"/>
    </row>
    <row r="42" spans="1:14" ht="15" thickBot="1">
      <c r="B42" s="822" t="s">
        <v>1037</v>
      </c>
      <c r="C42" s="823"/>
      <c r="D42" s="823"/>
      <c r="E42" s="823"/>
      <c r="F42" s="823"/>
      <c r="G42" s="823"/>
      <c r="H42" s="823"/>
      <c r="I42" s="823"/>
      <c r="J42" s="823"/>
      <c r="K42" s="823"/>
      <c r="L42" s="823"/>
      <c r="M42" s="824"/>
      <c r="N42" s="403">
        <f>SUM(N36:N41)</f>
        <v>140599.54573601799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7" t="s">
        <v>1028</v>
      </c>
      <c r="C46" s="868"/>
      <c r="D46" s="868"/>
      <c r="E46" s="868"/>
      <c r="F46" s="868"/>
      <c r="G46" s="868"/>
      <c r="H46" s="868"/>
      <c r="I46" s="902"/>
      <c r="J46" s="324" t="s">
        <v>1029</v>
      </c>
      <c r="K46" s="91" t="s">
        <v>1030</v>
      </c>
      <c r="L46" s="903" t="s">
        <v>1039</v>
      </c>
      <c r="M46" s="902"/>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3490.66</v>
      </c>
      <c r="N47" s="281">
        <f>K47*M47</f>
        <v>41452.356250039447</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10796.85</v>
      </c>
      <c r="N48" s="281">
        <f>K48*M48</f>
        <v>5398.4250000000002</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4730.1499999999996</v>
      </c>
      <c r="N49" s="281">
        <f>K49*M49</f>
        <v>2365.0749999999998</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507898.14292279992</v>
      </c>
      <c r="N50" s="281">
        <f>K50*M50</f>
        <v>67015.581132283012</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2" t="s">
        <v>1037</v>
      </c>
      <c r="C54" s="823"/>
      <c r="D54" s="823"/>
      <c r="E54" s="823"/>
      <c r="F54" s="823"/>
      <c r="G54" s="823"/>
      <c r="H54" s="823"/>
      <c r="I54" s="823"/>
      <c r="J54" s="823"/>
      <c r="K54" s="823"/>
      <c r="L54" s="823"/>
      <c r="M54" s="824"/>
      <c r="N54" s="403">
        <f>SUM(N47:N53)</f>
        <v>116231.43738232246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9">
        <f>VLOOKUP(A59,TRANSPORTE!A5:D117,4,FALSE)</f>
        <v>1000</v>
      </c>
      <c r="M59" s="910"/>
      <c r="N59" s="296">
        <f>K59*L59</f>
        <v>50</v>
      </c>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11745.457360179727</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N42+N54+N65+N76</f>
        <v>268626.44047852018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53725.28809570404</v>
      </c>
      <c r="M83" s="858"/>
      <c r="N83" s="57"/>
    </row>
    <row r="84" spans="1:14">
      <c r="B84" s="95" t="s">
        <v>1057</v>
      </c>
      <c r="C84" s="96"/>
      <c r="D84" s="96"/>
      <c r="E84" s="96"/>
      <c r="F84" s="96"/>
      <c r="G84" s="96"/>
      <c r="H84" s="96"/>
      <c r="I84" s="93"/>
      <c r="J84" s="94"/>
      <c r="K84" s="313">
        <v>0.05</v>
      </c>
      <c r="L84" s="857">
        <f>N78*K84</f>
        <v>13431.32202392601</v>
      </c>
      <c r="M84" s="858"/>
      <c r="N84" s="57"/>
    </row>
    <row r="85" spans="1:14" ht="15" thickBot="1">
      <c r="B85" s="97" t="s">
        <v>1058</v>
      </c>
      <c r="C85" s="98"/>
      <c r="D85" s="98"/>
      <c r="E85" s="98"/>
      <c r="F85" s="98"/>
      <c r="G85" s="98"/>
      <c r="H85" s="98"/>
      <c r="I85" s="99"/>
      <c r="J85" s="100"/>
      <c r="K85" s="314">
        <v>0.05</v>
      </c>
      <c r="L85" s="859">
        <f>N78*K85</f>
        <v>13431.32202392601</v>
      </c>
      <c r="M85" s="860"/>
      <c r="N85" s="57"/>
    </row>
    <row r="86" spans="1:14" ht="15" thickBot="1">
      <c r="B86" s="822" t="s">
        <v>1037</v>
      </c>
      <c r="C86" s="823"/>
      <c r="D86" s="823"/>
      <c r="E86" s="823"/>
      <c r="F86" s="823"/>
      <c r="G86" s="823"/>
      <c r="H86" s="823"/>
      <c r="I86" s="823"/>
      <c r="J86" s="823"/>
      <c r="K86" s="823"/>
      <c r="L86" s="823"/>
      <c r="M86" s="824"/>
      <c r="N86" s="58">
        <f>L83+L84+L85</f>
        <v>80587.932143556056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349214.37262207625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2325</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2"/>
      <c r="K118" s="972"/>
      <c r="L118" s="972"/>
      <c r="M118" s="972"/>
      <c r="N118" s="973"/>
    </row>
    <row r="119" spans="2:14" ht="15" thickBot="1">
      <c r="B119" s="428" t="s">
        <v>2327</v>
      </c>
      <c r="C119" s="429"/>
      <c r="D119" s="429"/>
      <c r="E119" s="268"/>
      <c r="F119" s="268"/>
      <c r="G119" s="268"/>
      <c r="H119" s="268"/>
      <c r="I119" s="268"/>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228</v>
      </c>
      <c r="B36" s="871" t="str">
        <f>VLOOKUP(A36,EQUIPOS!A6:D154,3,FALSE)</f>
        <v xml:space="preserve">Formaleta metálica (concreto hidráulico)
</v>
      </c>
      <c r="C36" s="872"/>
      <c r="D36" s="872"/>
      <c r="E36" s="872"/>
      <c r="F36" s="872"/>
      <c r="G36" s="872"/>
      <c r="H36" s="873"/>
      <c r="I36" s="276"/>
      <c r="J36" s="277"/>
      <c r="K36" s="278">
        <f>VLOOKUP(A36,EQUIPOS!A6:D163,4,FALSE)</f>
        <v>10000</v>
      </c>
      <c r="L36" s="279"/>
      <c r="M36" s="280">
        <v>2</v>
      </c>
      <c r="N36" s="281">
        <f>K36/M36</f>
        <v>5000</v>
      </c>
    </row>
    <row r="37" spans="1:14">
      <c r="A37" s="119" t="s">
        <v>282</v>
      </c>
      <c r="B37" s="871" t="str">
        <f>VLOOKUP(A37,EQUIPOS!A7:D154,3,FALSE)</f>
        <v>Piloteadora potencia 250KW, RPM 1800, fuerza elevadora 200KN</v>
      </c>
      <c r="C37" s="872"/>
      <c r="D37" s="872"/>
      <c r="E37" s="872"/>
      <c r="F37" s="872"/>
      <c r="G37" s="872"/>
      <c r="H37" s="873"/>
      <c r="I37" s="430"/>
      <c r="J37" s="431"/>
      <c r="K37" s="278">
        <f>VLOOKUP(A37,EQUIPOS!A7:D164,4,FALSE)</f>
        <v>517500</v>
      </c>
      <c r="L37" s="344"/>
      <c r="M37" s="345">
        <v>4</v>
      </c>
      <c r="N37" s="281">
        <f>K37/M37</f>
        <v>129375</v>
      </c>
    </row>
    <row r="38" spans="1:14">
      <c r="A38" s="119" t="s">
        <v>363</v>
      </c>
      <c r="B38" s="871" t="str">
        <f>VLOOKUP(A38,EQUIPOS!A8:D154,3,FALSE)</f>
        <v>Vibrador de concreto, Motor de 3 hp a 18.000 rpm Mangueras de 4 mt</v>
      </c>
      <c r="C38" s="872"/>
      <c r="D38" s="872"/>
      <c r="E38" s="872"/>
      <c r="F38" s="872"/>
      <c r="G38" s="872"/>
      <c r="H38" s="873"/>
      <c r="I38" s="337"/>
      <c r="J38" s="339"/>
      <c r="K38" s="278">
        <f>VLOOKUP(A38,EQUIPOS!A8:D165,4,FALSE)</f>
        <v>10100</v>
      </c>
      <c r="L38" s="432"/>
      <c r="M38" s="433">
        <v>2</v>
      </c>
      <c r="N38" s="281">
        <f>K38/M38</f>
        <v>5050</v>
      </c>
    </row>
    <row r="39" spans="1:14">
      <c r="B39" s="871"/>
      <c r="C39" s="872"/>
      <c r="D39" s="872"/>
      <c r="E39" s="878"/>
      <c r="F39" s="872"/>
      <c r="G39" s="872"/>
      <c r="H39" s="873"/>
      <c r="I39" s="42"/>
      <c r="J39" s="43"/>
      <c r="K39" s="283"/>
      <c r="L39" s="285"/>
      <c r="M39" s="286"/>
      <c r="N39" s="287"/>
    </row>
    <row r="40" spans="1:14">
      <c r="B40" s="879" t="s">
        <v>1036</v>
      </c>
      <c r="C40" s="880"/>
      <c r="D40" s="880"/>
      <c r="E40" s="44"/>
      <c r="F40" s="45"/>
      <c r="G40" s="45"/>
      <c r="H40" s="46"/>
      <c r="I40" s="42"/>
      <c r="J40" s="43"/>
      <c r="K40" s="288"/>
      <c r="L40" s="285"/>
      <c r="M40" s="410">
        <v>0.1</v>
      </c>
      <c r="N40" s="353">
        <f>N76*M40</f>
        <v>1174.5457360179728</v>
      </c>
    </row>
    <row r="41" spans="1:14" ht="15" thickBot="1">
      <c r="B41" s="871"/>
      <c r="C41" s="872"/>
      <c r="D41" s="872"/>
      <c r="E41" s="872"/>
      <c r="F41" s="872"/>
      <c r="G41" s="872"/>
      <c r="H41" s="873"/>
      <c r="I41" s="881"/>
      <c r="J41" s="882"/>
      <c r="K41" s="47"/>
      <c r="L41" s="883"/>
      <c r="M41" s="884"/>
      <c r="N41" s="111"/>
    </row>
    <row r="42" spans="1:14" ht="15" thickBot="1">
      <c r="B42" s="822" t="s">
        <v>1037</v>
      </c>
      <c r="C42" s="823"/>
      <c r="D42" s="823"/>
      <c r="E42" s="823"/>
      <c r="F42" s="823"/>
      <c r="G42" s="823"/>
      <c r="H42" s="823"/>
      <c r="I42" s="823"/>
      <c r="J42" s="823"/>
      <c r="K42" s="823"/>
      <c r="L42" s="823"/>
      <c r="M42" s="824"/>
      <c r="N42" s="403">
        <f>SUM(N36:N41)</f>
        <v>140599.54573601799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7" t="s">
        <v>1028</v>
      </c>
      <c r="C46" s="868"/>
      <c r="D46" s="868"/>
      <c r="E46" s="868"/>
      <c r="F46" s="868"/>
      <c r="G46" s="868"/>
      <c r="H46" s="868"/>
      <c r="I46" s="902"/>
      <c r="J46" s="324" t="s">
        <v>1029</v>
      </c>
      <c r="K46" s="91" t="s">
        <v>1030</v>
      </c>
      <c r="L46" s="903" t="s">
        <v>1039</v>
      </c>
      <c r="M46" s="902"/>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3490.66</v>
      </c>
      <c r="N47" s="281">
        <f>K47*M47</f>
        <v>41452.356250039447</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10796.85</v>
      </c>
      <c r="N48" s="281">
        <f>K48*M48</f>
        <v>5398.4250000000002</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4730.1499999999996</v>
      </c>
      <c r="N49" s="281">
        <f>K49*M49</f>
        <v>2365.0749999999998</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507898.14292279992</v>
      </c>
      <c r="N50" s="281">
        <f>K50*M50</f>
        <v>67015.581132283012</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2" t="s">
        <v>1037</v>
      </c>
      <c r="C54" s="823"/>
      <c r="D54" s="823"/>
      <c r="E54" s="823"/>
      <c r="F54" s="823"/>
      <c r="G54" s="823"/>
      <c r="H54" s="823"/>
      <c r="I54" s="823"/>
      <c r="J54" s="823"/>
      <c r="K54" s="823"/>
      <c r="L54" s="823"/>
      <c r="M54" s="824"/>
      <c r="N54" s="403">
        <f>SUM(N47:N53)</f>
        <v>116231.43738232246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9">
        <f>VLOOKUP(A59,TRANSPORTE!A5:D117,4,FALSE)</f>
        <v>1000</v>
      </c>
      <c r="M59" s="910"/>
      <c r="N59" s="296">
        <f>K59*L59</f>
        <v>50</v>
      </c>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0"/>
      <c r="M64" s="901"/>
      <c r="N64" s="133"/>
    </row>
    <row r="65" spans="1:15" ht="15" thickBot="1">
      <c r="B65" s="911" t="s">
        <v>1037</v>
      </c>
      <c r="C65" s="865"/>
      <c r="D65" s="865"/>
      <c r="E65" s="865"/>
      <c r="F65" s="865"/>
      <c r="G65" s="865"/>
      <c r="H65" s="865"/>
      <c r="I65" s="865"/>
      <c r="J65" s="865"/>
      <c r="K65" s="865"/>
      <c r="L65" s="865"/>
      <c r="M65" s="866"/>
      <c r="N65" s="110">
        <f>N59+N60+N61+N62+N63</f>
        <v>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864"/>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8"/>
      <c r="C75" s="899"/>
      <c r="D75" s="899"/>
      <c r="E75" s="899"/>
      <c r="F75" s="899"/>
      <c r="G75" s="899"/>
      <c r="H75" s="899"/>
      <c r="I75" s="132"/>
      <c r="J75" s="132"/>
      <c r="K75" s="132"/>
      <c r="L75" s="912"/>
      <c r="M75" s="912"/>
      <c r="N75" s="51"/>
    </row>
    <row r="76" spans="1:15" ht="15" thickBot="1">
      <c r="B76" s="911" t="s">
        <v>1037</v>
      </c>
      <c r="C76" s="865"/>
      <c r="D76" s="865"/>
      <c r="E76" s="865"/>
      <c r="F76" s="865"/>
      <c r="G76" s="865"/>
      <c r="H76" s="865"/>
      <c r="I76" s="865"/>
      <c r="J76" s="865"/>
      <c r="K76" s="865"/>
      <c r="L76" s="865"/>
      <c r="M76" s="866"/>
      <c r="N76" s="310">
        <f>SUM(N70:N75)</f>
        <v>11745.457360179727</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N42+N54+N65+N76</f>
        <v>268626.44047852018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53725.28809570404</v>
      </c>
      <c r="M83" s="858"/>
      <c r="N83" s="57"/>
    </row>
    <row r="84" spans="1:14">
      <c r="B84" s="95" t="s">
        <v>1057</v>
      </c>
      <c r="C84" s="96"/>
      <c r="D84" s="96"/>
      <c r="E84" s="96"/>
      <c r="F84" s="96"/>
      <c r="G84" s="96"/>
      <c r="H84" s="96"/>
      <c r="I84" s="93"/>
      <c r="J84" s="94"/>
      <c r="K84" s="313">
        <v>0.05</v>
      </c>
      <c r="L84" s="857">
        <f>N78*K84</f>
        <v>13431.32202392601</v>
      </c>
      <c r="M84" s="858"/>
      <c r="N84" s="57"/>
    </row>
    <row r="85" spans="1:14" ht="15" thickBot="1">
      <c r="B85" s="97" t="s">
        <v>1058</v>
      </c>
      <c r="C85" s="98"/>
      <c r="D85" s="98"/>
      <c r="E85" s="98"/>
      <c r="F85" s="98"/>
      <c r="G85" s="98"/>
      <c r="H85" s="98"/>
      <c r="I85" s="99"/>
      <c r="J85" s="100"/>
      <c r="K85" s="314">
        <v>0.05</v>
      </c>
      <c r="L85" s="859">
        <f>N78*K85</f>
        <v>13431.32202392601</v>
      </c>
      <c r="M85" s="860"/>
      <c r="N85" s="57"/>
    </row>
    <row r="86" spans="1:14" ht="15" thickBot="1">
      <c r="B86" s="822" t="s">
        <v>1037</v>
      </c>
      <c r="C86" s="823"/>
      <c r="D86" s="823"/>
      <c r="E86" s="823"/>
      <c r="F86" s="823"/>
      <c r="G86" s="823"/>
      <c r="H86" s="823"/>
      <c r="I86" s="823"/>
      <c r="J86" s="823"/>
      <c r="K86" s="823"/>
      <c r="L86" s="823"/>
      <c r="M86" s="824"/>
      <c r="N86" s="58">
        <f>L83+L84+L85</f>
        <v>80587.932143556056</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349214.37262207625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2"/>
      <c r="K118" s="972"/>
      <c r="L118" s="972"/>
      <c r="M118" s="972"/>
      <c r="N118" s="973"/>
    </row>
    <row r="119" spans="2:14" ht="15" thickBot="1">
      <c r="B119" s="428" t="s">
        <v>2327</v>
      </c>
      <c r="C119" s="429"/>
      <c r="D119" s="429"/>
      <c r="E119" s="268"/>
      <c r="F119" s="268"/>
      <c r="G119" s="268"/>
      <c r="H119" s="268"/>
      <c r="I119" s="268"/>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52" zoomScale="77" zoomScaleNormal="77" workbookViewId="0">
      <selection activeCell="K40" sqref="K40"/>
    </sheetView>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243</v>
      </c>
      <c r="B36" s="871" t="str">
        <f>VLOOKUP(A36,EQUIPOS!A6:D154,3,FALSE)</f>
        <v>Grúa 10 ton</v>
      </c>
      <c r="C36" s="872"/>
      <c r="D36" s="872"/>
      <c r="E36" s="872"/>
      <c r="F36" s="872"/>
      <c r="G36" s="872"/>
      <c r="H36" s="873"/>
      <c r="I36" s="276"/>
      <c r="J36" s="277"/>
      <c r="K36" s="278">
        <f>VLOOKUP(A36,EQUIPOS!A6:D163,4,FALSE)</f>
        <v>186300</v>
      </c>
      <c r="L36" s="279"/>
      <c r="M36" s="280">
        <v>0.158</v>
      </c>
      <c r="N36" s="281">
        <f t="shared" ref="N36:N44" si="0">K36/M36</f>
        <v>1179113.9240506329</v>
      </c>
    </row>
    <row r="37" spans="1:14">
      <c r="A37" s="119" t="s">
        <v>121</v>
      </c>
      <c r="B37" s="871" t="str">
        <f>VLOOKUP(A37,EQUIPOS!A7:D154,3,FALSE)</f>
        <v>Bomba eléctrica para accionar la celda</v>
      </c>
      <c r="C37" s="872"/>
      <c r="D37" s="872"/>
      <c r="E37" s="872"/>
      <c r="F37" s="872"/>
      <c r="G37" s="872"/>
      <c r="H37" s="873"/>
      <c r="I37" s="430"/>
      <c r="J37" s="431"/>
      <c r="K37" s="278">
        <f>VLOOKUP(A37,EQUIPOS!A7:D164,4,FALSE)</f>
        <v>62100</v>
      </c>
      <c r="L37" s="344"/>
      <c r="M37" s="345">
        <v>0.158</v>
      </c>
      <c r="N37" s="281">
        <f t="shared" si="0"/>
        <v>393037.97468354431</v>
      </c>
    </row>
    <row r="38" spans="1:14">
      <c r="A38" s="119" t="s">
        <v>217</v>
      </c>
      <c r="B38" s="871" t="str">
        <f>VLOOKUP(A38,EQUIPOS!A8:D154,3,FALSE)</f>
        <v>Equipo de soldadura y de acetileno (incluye soldadura)</v>
      </c>
      <c r="C38" s="872"/>
      <c r="D38" s="872"/>
      <c r="E38" s="872"/>
      <c r="F38" s="872"/>
      <c r="G38" s="872"/>
      <c r="H38" s="873"/>
      <c r="I38" s="430"/>
      <c r="J38" s="431"/>
      <c r="K38" s="447">
        <f>VLOOKUP(A38,EQUIPOS!A8:D165,4,FALSE)</f>
        <v>31014.37</v>
      </c>
      <c r="L38" s="344"/>
      <c r="M38" s="345">
        <v>0.158</v>
      </c>
      <c r="N38" s="281">
        <f t="shared" si="0"/>
        <v>196293.48101265822</v>
      </c>
    </row>
    <row r="39" spans="1:14">
      <c r="A39" s="119" t="s">
        <v>255</v>
      </c>
      <c r="B39" s="871" t="str">
        <f>VLOOKUP(A39,EQUIPOS!A9:D154,3,FALSE)</f>
        <v>Manómetro cable de acero para bajar la celda</v>
      </c>
      <c r="C39" s="872"/>
      <c r="D39" s="872"/>
      <c r="E39" s="872"/>
      <c r="F39" s="872"/>
      <c r="G39" s="872"/>
      <c r="H39" s="873"/>
      <c r="I39" s="430"/>
      <c r="J39" s="431"/>
      <c r="K39" s="447">
        <f>VLOOKUP(A39,EQUIPOS!A9:D166,4,FALSE)</f>
        <v>2100</v>
      </c>
      <c r="L39" s="344"/>
      <c r="M39" s="345">
        <v>0.158</v>
      </c>
      <c r="N39" s="281">
        <f t="shared" si="0"/>
        <v>13291.139240506329</v>
      </c>
    </row>
    <row r="40" spans="1:14">
      <c r="A40" s="119" t="s">
        <v>1732</v>
      </c>
      <c r="B40" s="977" t="str">
        <f>VLOOKUP(A40,EQUIPOS!A10:D154,3,FALSE)</f>
        <v xml:space="preserve">Retroexcavadora sobre llantas 
</v>
      </c>
      <c r="C40" s="978"/>
      <c r="D40" s="978"/>
      <c r="E40" s="978"/>
      <c r="F40" s="978"/>
      <c r="G40" s="978"/>
      <c r="H40" s="979"/>
      <c r="I40" s="657"/>
      <c r="J40" s="658"/>
      <c r="K40" s="659">
        <f>VLOOKUP(A40,EQUIPOS!A10:D167,4,FALSE)</f>
        <v>128520</v>
      </c>
      <c r="L40" s="344"/>
      <c r="M40" s="345">
        <v>0.158</v>
      </c>
      <c r="N40" s="281">
        <f t="shared" si="0"/>
        <v>813417.72151898732</v>
      </c>
    </row>
    <row r="41" spans="1:14">
      <c r="A41" s="119" t="s">
        <v>115</v>
      </c>
      <c r="B41" s="871" t="str">
        <f>VLOOKUP(A41,EQUIPOS!A6:D154,3,FALSE)</f>
        <v>Andamiaje para Aplicar la Carga (Equipos Sustituto de la Tara)</v>
      </c>
      <c r="C41" s="872"/>
      <c r="D41" s="872"/>
      <c r="E41" s="872"/>
      <c r="F41" s="872"/>
      <c r="G41" s="872"/>
      <c r="H41" s="873"/>
      <c r="I41" s="430"/>
      <c r="J41" s="431"/>
      <c r="K41" s="447">
        <f>VLOOKUP(A41,EQUIPOS!A6:D154,4,FALSE)</f>
        <v>70380</v>
      </c>
      <c r="L41" s="344"/>
      <c r="M41" s="345">
        <v>0.158</v>
      </c>
      <c r="N41" s="281">
        <f t="shared" si="0"/>
        <v>445443.03797468357</v>
      </c>
    </row>
    <row r="42" spans="1:14">
      <c r="A42" s="119" t="s">
        <v>224</v>
      </c>
      <c r="B42" s="871" t="str">
        <f>VLOOKUP(A42,EQUIPOS!A12:D156,3,FALSE)</f>
        <v>Equipo de Medición (Deformimetros Eléctricos, Mecánicos, Celdas de Carga,  Etc.)</v>
      </c>
      <c r="C42" s="872"/>
      <c r="D42" s="872"/>
      <c r="E42" s="872"/>
      <c r="F42" s="872"/>
      <c r="G42" s="872"/>
      <c r="H42" s="873"/>
      <c r="I42" s="337"/>
      <c r="J42" s="339"/>
      <c r="K42" s="447">
        <f>VLOOKUP(A42,EQUIPOS!A12:D169,4,FALSE)</f>
        <v>186300</v>
      </c>
      <c r="L42" s="432"/>
      <c r="M42" s="433">
        <v>0.158</v>
      </c>
      <c r="N42" s="281">
        <f t="shared" si="0"/>
        <v>1179113.9240506329</v>
      </c>
    </row>
    <row r="43" spans="1:14">
      <c r="A43" t="s">
        <v>335</v>
      </c>
      <c r="B43" s="871" t="str">
        <f>VLOOKUP(A43,EQUIPOS!A13:D157,3,FALSE)</f>
        <v>Tara (Recebo, Agua, Etc.)</v>
      </c>
      <c r="C43" s="872"/>
      <c r="D43" s="872"/>
      <c r="E43" s="872"/>
      <c r="F43" s="872"/>
      <c r="G43" s="872"/>
      <c r="H43" s="873"/>
      <c r="I43" s="42"/>
      <c r="J43" s="43"/>
      <c r="K43" s="447">
        <f>VLOOKUP(A43,EQUIPOS!A13:D170,4,FALSE)</f>
        <v>269100</v>
      </c>
      <c r="L43" s="285"/>
      <c r="M43" s="286">
        <v>2.8000000000000001E-2</v>
      </c>
      <c r="N43" s="281">
        <f t="shared" si="0"/>
        <v>9610714.2857142854</v>
      </c>
    </row>
    <row r="44" spans="1:14">
      <c r="A44" t="s">
        <v>216</v>
      </c>
      <c r="B44" s="871" t="str">
        <f>VLOOKUP(A44,EQUIPOS!A14:D158,3,FALSE)</f>
        <v xml:space="preserve">Equipo de topografía Teodolito electrónico con abertura de anteojo de 42 mm. Aumento del anteojo: 30x.Distancia mínima de enfoque: 1.0 m. Precisión: 5´´. Compensador con rango de trabajo ±3´. </v>
      </c>
      <c r="C44" s="872"/>
      <c r="D44" s="872"/>
      <c r="E44" s="872"/>
      <c r="F44" s="872"/>
      <c r="G44" s="872"/>
      <c r="H44" s="873"/>
      <c r="I44" s="42"/>
      <c r="J44" s="43"/>
      <c r="K44" s="447">
        <f>VLOOKUP(A44,EQUIPOS!A14:D171,4,FALSE)</f>
        <v>20000</v>
      </c>
      <c r="L44" s="285"/>
      <c r="M44" s="286">
        <v>0.158</v>
      </c>
      <c r="N44" s="282">
        <f t="shared" si="0"/>
        <v>126582.27848101266</v>
      </c>
    </row>
    <row r="45" spans="1:14">
      <c r="B45" s="879" t="s">
        <v>1036</v>
      </c>
      <c r="C45" s="880"/>
      <c r="D45" s="880"/>
      <c r="E45" s="44"/>
      <c r="F45" s="45"/>
      <c r="G45" s="45"/>
      <c r="H45" s="46"/>
      <c r="I45" s="42"/>
      <c r="J45" s="43"/>
      <c r="K45" s="288"/>
      <c r="L45" s="285"/>
      <c r="M45" s="410">
        <v>0.02</v>
      </c>
      <c r="N45" s="353">
        <f>N81*M45</f>
        <v>23612.235743728568</v>
      </c>
    </row>
    <row r="46" spans="1:14" ht="15" thickBot="1">
      <c r="B46" s="871"/>
      <c r="C46" s="872"/>
      <c r="D46" s="872"/>
      <c r="E46" s="872"/>
      <c r="F46" s="872"/>
      <c r="G46" s="872"/>
      <c r="H46" s="873"/>
      <c r="I46" s="881"/>
      <c r="J46" s="882"/>
      <c r="K46" s="47"/>
      <c r="L46" s="883"/>
      <c r="M46" s="884"/>
      <c r="N46" s="111"/>
    </row>
    <row r="47" spans="1:14" ht="15" thickBot="1">
      <c r="B47" s="822" t="s">
        <v>1037</v>
      </c>
      <c r="C47" s="823"/>
      <c r="D47" s="823"/>
      <c r="E47" s="823"/>
      <c r="F47" s="823"/>
      <c r="G47" s="823"/>
      <c r="H47" s="823"/>
      <c r="I47" s="823"/>
      <c r="J47" s="823"/>
      <c r="K47" s="823"/>
      <c r="L47" s="823"/>
      <c r="M47" s="824"/>
      <c r="N47" s="403">
        <f>SUM(N36:N46)</f>
        <v>13980620.002470672</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7" t="s">
        <v>1028</v>
      </c>
      <c r="C51" s="868"/>
      <c r="D51" s="868"/>
      <c r="E51" s="868"/>
      <c r="F51" s="868"/>
      <c r="G51" s="868"/>
      <c r="H51" s="868"/>
      <c r="I51" s="902"/>
      <c r="J51" s="324" t="s">
        <v>1029</v>
      </c>
      <c r="K51" s="91" t="s">
        <v>1030</v>
      </c>
      <c r="L51" s="903" t="s">
        <v>1039</v>
      </c>
      <c r="M51" s="902"/>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20636000</v>
      </c>
      <c r="N52" s="281">
        <f t="shared" ref="N52:N58" si="1">K52*M52</f>
        <v>20636000</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143511.67938800002</v>
      </c>
      <c r="N53" s="281">
        <f t="shared" si="1"/>
        <v>4305350.3816400003</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87897.191982599994</v>
      </c>
      <c r="N54" s="281">
        <f t="shared" si="1"/>
        <v>5273831.518956</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53769.062547199996</v>
      </c>
      <c r="N55" s="281">
        <f t="shared" si="1"/>
        <v>645228.75056639989</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1861091.0944472</v>
      </c>
      <c r="N56" s="281">
        <f t="shared" si="1"/>
        <v>3722182.1888943999</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1122792.5599968</v>
      </c>
      <c r="N57" s="281">
        <f t="shared" si="1"/>
        <v>5613962.7999840006</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29750</v>
      </c>
      <c r="N58" s="281">
        <f t="shared" si="1"/>
        <v>2082500</v>
      </c>
    </row>
    <row r="59" spans="1:14" ht="15" thickBot="1">
      <c r="B59" s="822" t="s">
        <v>1037</v>
      </c>
      <c r="C59" s="823"/>
      <c r="D59" s="823"/>
      <c r="E59" s="823"/>
      <c r="F59" s="823"/>
      <c r="G59" s="823"/>
      <c r="H59" s="823"/>
      <c r="I59" s="823"/>
      <c r="J59" s="823"/>
      <c r="K59" s="823"/>
      <c r="L59" s="823"/>
      <c r="M59" s="824"/>
      <c r="N59" s="403">
        <f>SUM(N52:N58)</f>
        <v>42279055.6400408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909">
        <f>VLOOKUP(A64,TRANSPORTE!A5:D117,4,FALSE)</f>
        <v>150000</v>
      </c>
      <c r="M64" s="910"/>
      <c r="N64" s="296">
        <f>K64*L64</f>
        <v>7500</v>
      </c>
    </row>
    <row r="65" spans="1:15">
      <c r="B65" s="52"/>
      <c r="C65" s="53"/>
      <c r="D65" s="53"/>
      <c r="E65" s="53"/>
      <c r="F65" s="53"/>
      <c r="G65" s="53"/>
      <c r="H65" s="320"/>
      <c r="I65" s="288"/>
      <c r="J65" s="295"/>
      <c r="K65" s="288"/>
      <c r="L65" s="909"/>
      <c r="M65" s="910"/>
      <c r="N65" s="296"/>
    </row>
    <row r="66" spans="1:15">
      <c r="B66" s="52"/>
      <c r="C66" s="53"/>
      <c r="D66" s="53"/>
      <c r="E66" s="53"/>
      <c r="F66" s="53"/>
      <c r="G66" s="53"/>
      <c r="H66" s="320"/>
      <c r="I66" s="288"/>
      <c r="J66" s="295"/>
      <c r="K66" s="288"/>
      <c r="L66" s="909"/>
      <c r="M66" s="910"/>
      <c r="N66" s="296"/>
    </row>
    <row r="67" spans="1:15">
      <c r="B67" s="52"/>
      <c r="C67" s="53"/>
      <c r="D67" s="53"/>
      <c r="E67" s="53"/>
      <c r="F67" s="53"/>
      <c r="G67" s="53"/>
      <c r="H67" s="320"/>
      <c r="I67" s="288"/>
      <c r="J67" s="295"/>
      <c r="K67" s="288"/>
      <c r="L67" s="909"/>
      <c r="M67" s="910"/>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7500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1180611.7871864284</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N47+N59+N70+N81</f>
        <v>57447787.429697901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11489557.485939581</v>
      </c>
      <c r="M88" s="858"/>
      <c r="N88" s="57"/>
    </row>
    <row r="89" spans="1:14">
      <c r="B89" s="95" t="s">
        <v>1057</v>
      </c>
      <c r="C89" s="96"/>
      <c r="D89" s="96"/>
      <c r="E89" s="96"/>
      <c r="F89" s="96"/>
      <c r="G89" s="96"/>
      <c r="H89" s="96"/>
      <c r="I89" s="93"/>
      <c r="J89" s="94"/>
      <c r="K89" s="313">
        <v>0.05</v>
      </c>
      <c r="L89" s="857">
        <f>N83*K89</f>
        <v>2872389.3714848952</v>
      </c>
      <c r="M89" s="858"/>
      <c r="N89" s="57"/>
    </row>
    <row r="90" spans="1:14" ht="15" thickBot="1">
      <c r="B90" s="97" t="s">
        <v>1058</v>
      </c>
      <c r="C90" s="98"/>
      <c r="D90" s="98"/>
      <c r="E90" s="98"/>
      <c r="F90" s="98"/>
      <c r="G90" s="98"/>
      <c r="H90" s="98"/>
      <c r="I90" s="99"/>
      <c r="J90" s="100"/>
      <c r="K90" s="314">
        <v>0.05</v>
      </c>
      <c r="L90" s="859">
        <f>N83*K90</f>
        <v>2872389.3714848952</v>
      </c>
      <c r="M90" s="860"/>
      <c r="N90" s="57"/>
    </row>
    <row r="91" spans="1:14" ht="15" thickBot="1">
      <c r="B91" s="822" t="s">
        <v>1037</v>
      </c>
      <c r="C91" s="823"/>
      <c r="D91" s="823"/>
      <c r="E91" s="823"/>
      <c r="F91" s="823"/>
      <c r="G91" s="823"/>
      <c r="H91" s="823"/>
      <c r="I91" s="823"/>
      <c r="J91" s="823"/>
      <c r="K91" s="823"/>
      <c r="L91" s="823"/>
      <c r="M91" s="824"/>
      <c r="N91" s="58">
        <f>L88+L89+L90</f>
        <v>17234336.22890937</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74682123.658607274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2"/>
      <c r="K123" s="972"/>
      <c r="L123" s="972"/>
      <c r="M123" s="972"/>
      <c r="N123" s="973"/>
    </row>
    <row r="124" spans="2:14" ht="15" thickBot="1">
      <c r="B124" s="428" t="s">
        <v>2327</v>
      </c>
      <c r="C124" s="429"/>
      <c r="D124" s="429"/>
      <c r="E124" s="268"/>
      <c r="F124" s="268"/>
      <c r="G124" s="268"/>
      <c r="H124" s="268"/>
      <c r="I124" s="268"/>
      <c r="J124" s="974"/>
      <c r="K124" s="974"/>
      <c r="L124" s="974"/>
      <c r="M124" s="974"/>
      <c r="N124" s="975"/>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140</v>
      </c>
      <c r="B36" s="871" t="str">
        <f>VLOOKUP(A36,EQUIPOS!A6:D154,3,FALSE)</f>
        <v>Camisa para Pilote D=1.20m</v>
      </c>
      <c r="C36" s="872"/>
      <c r="D36" s="872"/>
      <c r="E36" s="872"/>
      <c r="F36" s="872"/>
      <c r="G36" s="872"/>
      <c r="H36" s="873"/>
      <c r="I36" s="276"/>
      <c r="J36" s="277"/>
      <c r="K36" s="278">
        <f>VLOOKUP(A36,EQUIPOS!A6:D163,4,FALSE)</f>
        <v>29750</v>
      </c>
      <c r="L36" s="279"/>
      <c r="M36" s="280">
        <v>1</v>
      </c>
      <c r="N36" s="281">
        <f t="shared" ref="N36:N42" si="0">K36/M36</f>
        <v>29750</v>
      </c>
    </row>
    <row r="37" spans="1:14">
      <c r="A37" s="119" t="s">
        <v>206</v>
      </c>
      <c r="B37" s="871" t="str">
        <f>VLOOKUP(A37,EQUIPOS!A7:D154,3,FALSE)</f>
        <v>Equipo de Soldadura</v>
      </c>
      <c r="C37" s="872"/>
      <c r="D37" s="872"/>
      <c r="E37" s="872"/>
      <c r="F37" s="872"/>
      <c r="G37" s="872"/>
      <c r="H37" s="873"/>
      <c r="I37" s="430"/>
      <c r="J37" s="431"/>
      <c r="K37" s="278">
        <f>VLOOKUP(A37,EQUIPOS!A7:D164,4,FALSE)</f>
        <v>10412.5</v>
      </c>
      <c r="L37" s="344"/>
      <c r="M37" s="345">
        <v>1</v>
      </c>
      <c r="N37" s="281">
        <f t="shared" si="0"/>
        <v>10412.5</v>
      </c>
    </row>
    <row r="38" spans="1:14">
      <c r="A38" s="119" t="s">
        <v>242</v>
      </c>
      <c r="B38" s="871" t="str">
        <f>VLOOKUP(A38,EQUIPOS!A8:D154,3,FALSE)</f>
        <v>Grúa con torre capacidad 1 ton en la punta.</v>
      </c>
      <c r="C38" s="872"/>
      <c r="D38" s="872"/>
      <c r="E38" s="872"/>
      <c r="F38" s="872"/>
      <c r="G38" s="872"/>
      <c r="H38" s="873"/>
      <c r="I38" s="430"/>
      <c r="J38" s="431"/>
      <c r="K38" s="447">
        <f>VLOOKUP(A38,EQUIPOS!A8:D165,4,FALSE)</f>
        <v>186300</v>
      </c>
      <c r="L38" s="344"/>
      <c r="M38" s="345">
        <v>2.5</v>
      </c>
      <c r="N38" s="281">
        <f t="shared" si="0"/>
        <v>74520</v>
      </c>
    </row>
    <row r="39" spans="1:14">
      <c r="A39" s="119" t="s">
        <v>267</v>
      </c>
      <c r="B39" s="871" t="str">
        <f>VLOOKUP(A39,EQUIPOS!A9:D154,3,FALSE)</f>
        <v>Motobomba de concreto</v>
      </c>
      <c r="C39" s="872"/>
      <c r="D39" s="872"/>
      <c r="E39" s="872"/>
      <c r="F39" s="872"/>
      <c r="G39" s="872"/>
      <c r="H39" s="873"/>
      <c r="I39" s="430"/>
      <c r="J39" s="431"/>
      <c r="K39" s="447">
        <f>VLOOKUP(A39,EQUIPOS!A9:D166,4,FALSE)</f>
        <v>56925</v>
      </c>
      <c r="L39" s="344"/>
      <c r="M39" s="345">
        <v>2.5499800000000001</v>
      </c>
      <c r="N39" s="281">
        <f t="shared" si="0"/>
        <v>22323.704499643132</v>
      </c>
    </row>
    <row r="40" spans="1:14">
      <c r="A40" s="119" t="s">
        <v>277</v>
      </c>
      <c r="B40" s="871" t="str">
        <f>VLOOKUP(A40,EQUIPOS!A10:D154,3,FALSE)</f>
        <v>Pala auxiliar de piloteadora</v>
      </c>
      <c r="C40" s="872"/>
      <c r="D40" s="872"/>
      <c r="E40" s="872"/>
      <c r="F40" s="872"/>
      <c r="G40" s="872"/>
      <c r="H40" s="873"/>
      <c r="I40" s="430"/>
      <c r="J40" s="431"/>
      <c r="K40" s="447">
        <f>VLOOKUP(A40,EQUIPOS!A10:D167,4,FALSE)</f>
        <v>393300</v>
      </c>
      <c r="L40" s="344"/>
      <c r="M40" s="345">
        <v>2.5</v>
      </c>
      <c r="N40" s="281">
        <f t="shared" si="0"/>
        <v>157320</v>
      </c>
    </row>
    <row r="41" spans="1:14">
      <c r="A41" s="119" t="s">
        <v>282</v>
      </c>
      <c r="B41" s="871" t="str">
        <f>VLOOKUP(A41,EQUIPOS!A6:D154,3,FALSE)</f>
        <v>Piloteadora potencia 250KW, RPM 1800, fuerza elevadora 200KN</v>
      </c>
      <c r="C41" s="872"/>
      <c r="D41" s="872"/>
      <c r="E41" s="872"/>
      <c r="F41" s="872"/>
      <c r="G41" s="872"/>
      <c r="H41" s="873"/>
      <c r="I41" s="430"/>
      <c r="J41" s="431"/>
      <c r="K41" s="447">
        <f>VLOOKUP(A41,EQUIPOS!A6:D154,4,FALSE)</f>
        <v>517500</v>
      </c>
      <c r="L41" s="344"/>
      <c r="M41" s="345">
        <v>1</v>
      </c>
      <c r="N41" s="281">
        <f t="shared" si="0"/>
        <v>517500</v>
      </c>
    </row>
    <row r="42" spans="1:14">
      <c r="A42" s="119" t="s">
        <v>310</v>
      </c>
      <c r="B42" s="871" t="str">
        <f>VLOOKUP(A42,EQUIPOS!A12:D156,3,FALSE)</f>
        <v>Retroexcavadora A25C</v>
      </c>
      <c r="C42" s="872"/>
      <c r="D42" s="872"/>
      <c r="E42" s="872"/>
      <c r="F42" s="872"/>
      <c r="G42" s="872"/>
      <c r="H42" s="873"/>
      <c r="I42" s="337"/>
      <c r="J42" s="339"/>
      <c r="K42" s="447">
        <f>VLOOKUP(A42,EQUIPOS!A12:D169,4,FALSE)</f>
        <v>191721.3491475</v>
      </c>
      <c r="L42" s="432"/>
      <c r="M42" s="433">
        <v>2.5</v>
      </c>
      <c r="N42" s="281">
        <f t="shared" si="0"/>
        <v>76688.539659000002</v>
      </c>
    </row>
    <row r="43" spans="1:14">
      <c r="B43" s="871"/>
      <c r="C43" s="872"/>
      <c r="D43" s="872"/>
      <c r="E43" s="872"/>
      <c r="F43" s="872"/>
      <c r="G43" s="872"/>
      <c r="H43" s="873"/>
      <c r="I43" s="42"/>
      <c r="J43" s="43"/>
      <c r="K43" s="447"/>
      <c r="L43" s="285"/>
      <c r="M43" s="286"/>
      <c r="N43" s="281"/>
    </row>
    <row r="44" spans="1:14">
      <c r="B44" s="329"/>
      <c r="C44" s="330"/>
      <c r="D44" s="330"/>
      <c r="E44" s="330"/>
      <c r="F44" s="332"/>
      <c r="G44" s="332"/>
      <c r="H44" s="131"/>
      <c r="I44" s="42"/>
      <c r="J44" s="43"/>
      <c r="K44" s="447"/>
      <c r="L44" s="285"/>
      <c r="M44" s="286"/>
      <c r="N44" s="282"/>
    </row>
    <row r="45" spans="1:14">
      <c r="B45" s="879" t="s">
        <v>1036</v>
      </c>
      <c r="C45" s="880"/>
      <c r="D45" s="880"/>
      <c r="E45" s="44"/>
      <c r="F45" s="45"/>
      <c r="G45" s="45"/>
      <c r="H45" s="46"/>
      <c r="I45" s="42"/>
      <c r="J45" s="43"/>
      <c r="K45" s="288"/>
      <c r="L45" s="285"/>
      <c r="M45" s="410">
        <v>0.1</v>
      </c>
      <c r="N45" s="353">
        <f>N83*M45</f>
        <v>8511.2008676833339</v>
      </c>
    </row>
    <row r="46" spans="1:14" ht="15" thickBot="1">
      <c r="B46" s="871"/>
      <c r="C46" s="872"/>
      <c r="D46" s="872"/>
      <c r="E46" s="872"/>
      <c r="F46" s="872"/>
      <c r="G46" s="872"/>
      <c r="H46" s="873"/>
      <c r="I46" s="881"/>
      <c r="J46" s="882"/>
      <c r="K46" s="47"/>
      <c r="L46" s="883"/>
      <c r="M46" s="884"/>
      <c r="N46" s="111"/>
    </row>
    <row r="47" spans="1:14" ht="15" thickBot="1">
      <c r="B47" s="822" t="s">
        <v>1037</v>
      </c>
      <c r="C47" s="823"/>
      <c r="D47" s="823"/>
      <c r="E47" s="823"/>
      <c r="F47" s="823"/>
      <c r="G47" s="823"/>
      <c r="H47" s="823"/>
      <c r="I47" s="823"/>
      <c r="J47" s="823"/>
      <c r="K47" s="823"/>
      <c r="L47" s="823"/>
      <c r="M47" s="824"/>
      <c r="N47" s="403">
        <f>SUM(N36:N46)</f>
        <v>897025.94502632634</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7" t="s">
        <v>1028</v>
      </c>
      <c r="C51" s="868"/>
      <c r="D51" s="868"/>
      <c r="E51" s="868"/>
      <c r="F51" s="868"/>
      <c r="G51" s="868"/>
      <c r="H51" s="868"/>
      <c r="I51" s="902"/>
      <c r="J51" s="324" t="s">
        <v>1029</v>
      </c>
      <c r="K51" s="91" t="s">
        <v>1030</v>
      </c>
      <c r="L51" s="903" t="s">
        <v>1039</v>
      </c>
      <c r="M51" s="902"/>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10490.2063882</v>
      </c>
      <c r="N52" s="281">
        <f>K52*M52</f>
        <v>24704.436044211001</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3490.66</v>
      </c>
      <c r="N53" s="281">
        <f>K53*M53</f>
        <v>431795.37760457757</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507898.14292279992</v>
      </c>
      <c r="N54" s="281">
        <f>K54*M54</f>
        <v>418847.38207676884</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2" t="s">
        <v>1037</v>
      </c>
      <c r="C59" s="823"/>
      <c r="D59" s="823"/>
      <c r="E59" s="823"/>
      <c r="F59" s="823"/>
      <c r="G59" s="823"/>
      <c r="H59" s="823"/>
      <c r="I59" s="823"/>
      <c r="J59" s="823"/>
      <c r="K59" s="823"/>
      <c r="L59" s="823"/>
      <c r="M59" s="824"/>
      <c r="N59" s="403">
        <f>SUM(N52:N58)</f>
        <v>875347.19572555739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09">
        <f>VLOOKUP(A64,TRANSPORTE!A5:D117,4,FALSE)</f>
        <v>1200</v>
      </c>
      <c r="M64" s="910"/>
      <c r="N64" s="296">
        <f>K64*L64</f>
        <v>1560</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09">
        <f>VLOOKUP(A65,TRANSPORTE!A6:D117,4,FALSE)</f>
        <v>1000</v>
      </c>
      <c r="M65" s="910"/>
      <c r="N65" s="296">
        <f>K65*L65</f>
        <v>50</v>
      </c>
    </row>
    <row r="66" spans="1:15">
      <c r="B66" s="52"/>
      <c r="C66" s="53"/>
      <c r="D66" s="53"/>
      <c r="E66" s="53"/>
      <c r="F66" s="53"/>
      <c r="G66" s="53"/>
      <c r="H66" s="320"/>
      <c r="I66" s="288"/>
      <c r="J66" s="295"/>
      <c r="K66" s="288"/>
      <c r="L66" s="909"/>
      <c r="M66" s="910"/>
      <c r="N66" s="296"/>
    </row>
    <row r="67" spans="1:15">
      <c r="B67" s="52"/>
      <c r="C67" s="53"/>
      <c r="D67" s="53"/>
      <c r="E67" s="53"/>
      <c r="F67" s="53"/>
      <c r="G67" s="53"/>
      <c r="H67" s="320"/>
      <c r="I67" s="288"/>
      <c r="J67" s="295"/>
      <c r="K67" s="288"/>
      <c r="L67" s="909"/>
      <c r="M67" s="910"/>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1610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976"/>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 thickBot="1">
      <c r="B82" s="898"/>
      <c r="C82" s="899"/>
      <c r="D82" s="899"/>
      <c r="E82" s="899"/>
      <c r="F82" s="899"/>
      <c r="G82" s="899"/>
      <c r="H82" s="899"/>
      <c r="I82" s="132"/>
      <c r="J82" s="132"/>
      <c r="K82" s="132"/>
      <c r="L82" s="912"/>
      <c r="M82" s="912"/>
      <c r="N82" s="133"/>
    </row>
    <row r="83" spans="1:14" ht="15" thickBot="1">
      <c r="B83" s="911" t="s">
        <v>1037</v>
      </c>
      <c r="C83" s="865"/>
      <c r="D83" s="865"/>
      <c r="E83" s="865"/>
      <c r="F83" s="865"/>
      <c r="G83" s="865"/>
      <c r="H83" s="865"/>
      <c r="I83" s="865"/>
      <c r="J83" s="865"/>
      <c r="K83" s="865"/>
      <c r="L83" s="865"/>
      <c r="M83" s="866"/>
      <c r="N83" s="469">
        <f>SUM(N76:N82)</f>
        <v>85112.008676833328</v>
      </c>
    </row>
    <row r="84" spans="1:14" ht="15" thickBot="1">
      <c r="B84" s="39"/>
      <c r="C84" s="40"/>
      <c r="D84" s="40"/>
      <c r="E84" s="40"/>
      <c r="F84" s="40"/>
      <c r="G84" s="40"/>
      <c r="H84" s="40"/>
      <c r="I84" s="40"/>
      <c r="J84" s="40"/>
      <c r="K84" s="40"/>
      <c r="L84" s="40"/>
      <c r="M84" s="40"/>
      <c r="N84" s="41"/>
    </row>
    <row r="85" spans="1:14" ht="15" thickBot="1">
      <c r="B85" s="822" t="s">
        <v>1051</v>
      </c>
      <c r="C85" s="823"/>
      <c r="D85" s="823"/>
      <c r="E85" s="823"/>
      <c r="F85" s="823"/>
      <c r="G85" s="823"/>
      <c r="H85" s="823"/>
      <c r="I85" s="823"/>
      <c r="J85" s="823"/>
      <c r="K85" s="823"/>
      <c r="L85" s="823"/>
      <c r="M85" s="824"/>
      <c r="N85" s="105">
        <f>N47+N59+N70+N83</f>
        <v>1859095.1494287171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7" t="s">
        <v>1053</v>
      </c>
      <c r="C89" s="868"/>
      <c r="D89" s="868"/>
      <c r="E89" s="868"/>
      <c r="F89" s="868"/>
      <c r="G89" s="868"/>
      <c r="H89" s="868"/>
      <c r="I89" s="323"/>
      <c r="J89" s="343"/>
      <c r="K89" s="311" t="s">
        <v>1054</v>
      </c>
      <c r="L89" s="869" t="s">
        <v>1055</v>
      </c>
      <c r="M89" s="870"/>
      <c r="N89" s="312"/>
    </row>
    <row r="90" spans="1:14">
      <c r="B90" s="855" t="s">
        <v>1056</v>
      </c>
      <c r="C90" s="856"/>
      <c r="D90" s="856"/>
      <c r="E90" s="856"/>
      <c r="F90" s="856"/>
      <c r="G90" s="856"/>
      <c r="H90" s="856"/>
      <c r="I90" s="93"/>
      <c r="J90" s="94"/>
      <c r="K90" s="313">
        <v>0.2</v>
      </c>
      <c r="L90" s="857">
        <f>N85*K90</f>
        <v>371819.02988574345</v>
      </c>
      <c r="M90" s="858"/>
      <c r="N90" s="57"/>
    </row>
    <row r="91" spans="1:14">
      <c r="B91" s="95" t="s">
        <v>1057</v>
      </c>
      <c r="C91" s="96"/>
      <c r="D91" s="96"/>
      <c r="E91" s="96"/>
      <c r="F91" s="96"/>
      <c r="G91" s="96"/>
      <c r="H91" s="96"/>
      <c r="I91" s="93"/>
      <c r="J91" s="94"/>
      <c r="K91" s="313">
        <v>0.05</v>
      </c>
      <c r="L91" s="857">
        <f>N85*K91</f>
        <v>92954.757471435863</v>
      </c>
      <c r="M91" s="858"/>
      <c r="N91" s="57"/>
    </row>
    <row r="92" spans="1:14" ht="15" thickBot="1">
      <c r="B92" s="97" t="s">
        <v>1058</v>
      </c>
      <c r="C92" s="98"/>
      <c r="D92" s="98"/>
      <c r="E92" s="98"/>
      <c r="F92" s="98"/>
      <c r="G92" s="98"/>
      <c r="H92" s="98"/>
      <c r="I92" s="99"/>
      <c r="J92" s="100"/>
      <c r="K92" s="314">
        <v>0.05</v>
      </c>
      <c r="L92" s="859">
        <f>N85*K92</f>
        <v>92954.757471435863</v>
      </c>
      <c r="M92" s="860"/>
      <c r="N92" s="57"/>
    </row>
    <row r="93" spans="1:14" ht="15" thickBot="1">
      <c r="B93" s="822" t="s">
        <v>1037</v>
      </c>
      <c r="C93" s="823"/>
      <c r="D93" s="823"/>
      <c r="E93" s="823"/>
      <c r="F93" s="823"/>
      <c r="G93" s="823"/>
      <c r="H93" s="823"/>
      <c r="I93" s="823"/>
      <c r="J93" s="823"/>
      <c r="K93" s="823"/>
      <c r="L93" s="823"/>
      <c r="M93" s="824"/>
      <c r="N93" s="58">
        <f>L90+L91+L92</f>
        <v>557728.54482861515</v>
      </c>
    </row>
    <row r="94" spans="1:14" ht="15" thickBot="1">
      <c r="B94" s="39"/>
      <c r="C94" s="40"/>
      <c r="D94" s="40"/>
      <c r="E94" s="40"/>
      <c r="F94" s="40"/>
      <c r="G94" s="40"/>
      <c r="H94" s="40"/>
      <c r="I94" s="40"/>
      <c r="J94" s="40"/>
      <c r="K94" s="40"/>
      <c r="L94" s="40"/>
      <c r="M94" s="40"/>
      <c r="N94" s="41"/>
    </row>
    <row r="95" spans="1:14" ht="15" thickBot="1">
      <c r="A95" t="s">
        <v>2122</v>
      </c>
      <c r="B95" s="822" t="s">
        <v>1059</v>
      </c>
      <c r="C95" s="823"/>
      <c r="D95" s="823"/>
      <c r="E95" s="823"/>
      <c r="F95" s="823"/>
      <c r="G95" s="823"/>
      <c r="H95" s="823"/>
      <c r="I95" s="823"/>
      <c r="J95" s="823"/>
      <c r="K95" s="823"/>
      <c r="L95" s="823"/>
      <c r="M95" s="824"/>
      <c r="N95" s="196">
        <f>N85+N93</f>
        <v>2416823.694257332</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6" t="s">
        <v>2324</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2325</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72"/>
      <c r="K125" s="972"/>
      <c r="L125" s="972"/>
      <c r="M125" s="972"/>
      <c r="N125" s="973"/>
    </row>
    <row r="126" spans="2:14" ht="15" thickBot="1">
      <c r="B126" s="428" t="s">
        <v>2327</v>
      </c>
      <c r="C126" s="429"/>
      <c r="D126" s="429"/>
      <c r="E126" s="268"/>
      <c r="F126" s="268"/>
      <c r="G126" s="268"/>
      <c r="H126" s="268"/>
      <c r="I126" s="268"/>
      <c r="J126" s="974"/>
      <c r="K126" s="974"/>
      <c r="L126" s="974"/>
      <c r="M126" s="974"/>
      <c r="N126" s="975"/>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182</v>
      </c>
      <c r="B36" s="871" t="str">
        <f>VLOOKUP(A36,EQUIPOS!A6:D154,3,FALSE)</f>
        <v xml:space="preserve">Compresor para penetrar roca
</v>
      </c>
      <c r="C36" s="872"/>
      <c r="D36" s="872"/>
      <c r="E36" s="872"/>
      <c r="F36" s="872"/>
      <c r="G36" s="872"/>
      <c r="H36" s="873"/>
      <c r="I36" s="276"/>
      <c r="J36" s="277"/>
      <c r="K36" s="278">
        <f>VLOOKUP(A36,EQUIPOS!A6:D163,4,FALSE)</f>
        <v>110000</v>
      </c>
      <c r="L36" s="279"/>
      <c r="M36" s="280">
        <v>0.125</v>
      </c>
      <c r="N36" s="281">
        <f>K36/M36</f>
        <v>880000</v>
      </c>
    </row>
    <row r="37" spans="1:14">
      <c r="A37" s="119" t="s">
        <v>242</v>
      </c>
      <c r="B37" s="871" t="str">
        <f>VLOOKUP(A37,EQUIPOS!A7:D154,3,FALSE)</f>
        <v>Grúa con torre capacidad 1 ton en la punta.</v>
      </c>
      <c r="C37" s="872"/>
      <c r="D37" s="872"/>
      <c r="E37" s="872"/>
      <c r="F37" s="872"/>
      <c r="G37" s="872"/>
      <c r="H37" s="873"/>
      <c r="I37" s="430"/>
      <c r="J37" s="431"/>
      <c r="K37" s="278">
        <f>VLOOKUP(A37,EQUIPOS!A7:D164,4,FALSE)</f>
        <v>186300</v>
      </c>
      <c r="L37" s="344"/>
      <c r="M37" s="345">
        <v>2.5</v>
      </c>
      <c r="N37" s="281">
        <f>K37/M37</f>
        <v>74520</v>
      </c>
    </row>
    <row r="38" spans="1:14">
      <c r="A38" s="119" t="s">
        <v>267</v>
      </c>
      <c r="B38" s="871" t="str">
        <f>VLOOKUP(A38,EQUIPOS!A8:D154,3,FALSE)</f>
        <v>Motobomba de concreto</v>
      </c>
      <c r="C38" s="872"/>
      <c r="D38" s="872"/>
      <c r="E38" s="872"/>
      <c r="F38" s="872"/>
      <c r="G38" s="872"/>
      <c r="H38" s="873"/>
      <c r="I38" s="430"/>
      <c r="J38" s="431"/>
      <c r="K38" s="447">
        <f>VLOOKUP(A38,EQUIPOS!A8:D165,4,FALSE)</f>
        <v>56925</v>
      </c>
      <c r="L38" s="344"/>
      <c r="M38" s="345">
        <v>0.65</v>
      </c>
      <c r="N38" s="281">
        <f>K38/M38</f>
        <v>87576.923076923078</v>
      </c>
    </row>
    <row r="39" spans="1:14">
      <c r="A39" s="119" t="s">
        <v>310</v>
      </c>
      <c r="B39" s="871" t="str">
        <f>VLOOKUP(A39,EQUIPOS!A9:D154,3,FALSE)</f>
        <v>Retroexcavadora A25C</v>
      </c>
      <c r="C39" s="872"/>
      <c r="D39" s="872"/>
      <c r="E39" s="872"/>
      <c r="F39" s="872"/>
      <c r="G39" s="872"/>
      <c r="H39" s="873"/>
      <c r="I39" s="430"/>
      <c r="J39" s="431"/>
      <c r="K39" s="447">
        <f>VLOOKUP(A39,EQUIPOS!A9:D166,4,FALSE)</f>
        <v>191721.3491475</v>
      </c>
      <c r="L39" s="344"/>
      <c r="M39" s="345">
        <v>0.65</v>
      </c>
      <c r="N39" s="281">
        <f>K39/M39</f>
        <v>294955.92176538461</v>
      </c>
    </row>
    <row r="40" spans="1:14">
      <c r="A40" s="119"/>
      <c r="B40" s="871"/>
      <c r="C40" s="872"/>
      <c r="D40" s="872"/>
      <c r="E40" s="872"/>
      <c r="F40" s="872"/>
      <c r="G40" s="872"/>
      <c r="H40" s="873"/>
      <c r="I40" s="430"/>
      <c r="J40" s="431"/>
      <c r="K40" s="447"/>
      <c r="L40" s="344"/>
      <c r="M40" s="345"/>
      <c r="N40" s="281"/>
    </row>
    <row r="41" spans="1:14">
      <c r="A41" s="119"/>
      <c r="B41" s="871"/>
      <c r="C41" s="872"/>
      <c r="D41" s="872"/>
      <c r="E41" s="872"/>
      <c r="F41" s="872"/>
      <c r="G41" s="872"/>
      <c r="H41" s="873"/>
      <c r="I41" s="430"/>
      <c r="J41" s="431"/>
      <c r="K41" s="447"/>
      <c r="L41" s="344"/>
      <c r="M41" s="345"/>
      <c r="N41" s="281"/>
    </row>
    <row r="42" spans="1:14">
      <c r="A42" s="119"/>
      <c r="B42" s="871"/>
      <c r="C42" s="872"/>
      <c r="D42" s="872"/>
      <c r="E42" s="872"/>
      <c r="F42" s="872"/>
      <c r="G42" s="872"/>
      <c r="H42" s="873"/>
      <c r="I42" s="337"/>
      <c r="J42" s="339"/>
      <c r="K42" s="447"/>
      <c r="L42" s="432"/>
      <c r="M42" s="433"/>
      <c r="N42" s="281"/>
    </row>
    <row r="43" spans="1:14">
      <c r="B43" s="871"/>
      <c r="C43" s="872"/>
      <c r="D43" s="872"/>
      <c r="E43" s="872"/>
      <c r="F43" s="872"/>
      <c r="G43" s="872"/>
      <c r="H43" s="873"/>
      <c r="I43" s="42"/>
      <c r="J43" s="43"/>
      <c r="K43" s="447"/>
      <c r="L43" s="285"/>
      <c r="M43" s="286"/>
      <c r="N43" s="281"/>
    </row>
    <row r="44" spans="1:14">
      <c r="B44" s="329"/>
      <c r="C44" s="330"/>
      <c r="D44" s="330"/>
      <c r="E44" s="330"/>
      <c r="F44" s="332"/>
      <c r="G44" s="332"/>
      <c r="H44" s="131"/>
      <c r="I44" s="42"/>
      <c r="J44" s="43"/>
      <c r="K44" s="447"/>
      <c r="L44" s="285"/>
      <c r="M44" s="286"/>
      <c r="N44" s="282"/>
    </row>
    <row r="45" spans="1:14">
      <c r="B45" s="879" t="s">
        <v>1036</v>
      </c>
      <c r="C45" s="880"/>
      <c r="D45" s="880"/>
      <c r="E45" s="44"/>
      <c r="F45" s="45"/>
      <c r="G45" s="45"/>
      <c r="H45" s="46"/>
      <c r="I45" s="42"/>
      <c r="J45" s="43"/>
      <c r="K45" s="288"/>
      <c r="L45" s="285"/>
      <c r="M45" s="410">
        <v>0.1</v>
      </c>
      <c r="N45" s="353">
        <f>N87*M45</f>
        <v>44258.244511953337</v>
      </c>
    </row>
    <row r="46" spans="1:14" ht="15" thickBot="1">
      <c r="B46" s="871"/>
      <c r="C46" s="872"/>
      <c r="D46" s="872"/>
      <c r="E46" s="872"/>
      <c r="F46" s="872"/>
      <c r="G46" s="872"/>
      <c r="H46" s="873"/>
      <c r="I46" s="881"/>
      <c r="J46" s="882"/>
      <c r="K46" s="47"/>
      <c r="L46" s="883"/>
      <c r="M46" s="884"/>
      <c r="N46" s="111"/>
    </row>
    <row r="47" spans="1:14" ht="15" thickBot="1">
      <c r="B47" s="822" t="s">
        <v>1037</v>
      </c>
      <c r="C47" s="823"/>
      <c r="D47" s="823"/>
      <c r="E47" s="823"/>
      <c r="F47" s="823"/>
      <c r="G47" s="823"/>
      <c r="H47" s="823"/>
      <c r="I47" s="823"/>
      <c r="J47" s="823"/>
      <c r="K47" s="823"/>
      <c r="L47" s="823"/>
      <c r="M47" s="824"/>
      <c r="N47" s="403">
        <f>SUM(N36:N46)</f>
        <v>1381311.0893542611</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7" t="s">
        <v>1028</v>
      </c>
      <c r="C51" s="868"/>
      <c r="D51" s="868"/>
      <c r="E51" s="868"/>
      <c r="F51" s="868"/>
      <c r="G51" s="868"/>
      <c r="H51" s="868"/>
      <c r="I51" s="902"/>
      <c r="J51" s="324" t="s">
        <v>1029</v>
      </c>
      <c r="K51" s="91" t="s">
        <v>1030</v>
      </c>
      <c r="L51" s="903" t="s">
        <v>1039</v>
      </c>
      <c r="M51" s="902"/>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3490.66</v>
      </c>
      <c r="N52" s="281">
        <f>K52*M52</f>
        <v>621785.34375059162</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507898.14292279992</v>
      </c>
      <c r="N53" s="281">
        <f t="shared" ref="N53:N59" si="0">K53*M53</f>
        <v>603140.23019054718</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5674.9000000000005</v>
      </c>
      <c r="N54" s="281">
        <f t="shared" si="0"/>
        <v>1702.47</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2159.1488072000002</v>
      </c>
      <c r="N55" s="281">
        <f t="shared" si="0"/>
        <v>6477.4464216000006</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9802.1</v>
      </c>
      <c r="N56" s="281">
        <f t="shared" si="0"/>
        <v>2450.5250000000001</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1134.98</v>
      </c>
      <c r="N57" s="281">
        <f t="shared" si="0"/>
        <v>1134.98</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1168.3721433999999</v>
      </c>
      <c r="N58" s="281">
        <f t="shared" si="0"/>
        <v>1168.3721433999999</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8770.3000000000011</v>
      </c>
      <c r="N59" s="281">
        <f t="shared" si="0"/>
        <v>4016.7974000000008</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22" t="s">
        <v>1037</v>
      </c>
      <c r="C63" s="823"/>
      <c r="D63" s="823"/>
      <c r="E63" s="823"/>
      <c r="F63" s="823"/>
      <c r="G63" s="823"/>
      <c r="H63" s="823"/>
      <c r="I63" s="823"/>
      <c r="J63" s="823"/>
      <c r="K63" s="823"/>
      <c r="L63" s="823"/>
      <c r="M63" s="824"/>
      <c r="N63" s="403">
        <f>SUM(N52:N62)</f>
        <v>1241876.1649061386</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8" t="s">
        <v>1045</v>
      </c>
      <c r="M67" s="887"/>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09">
        <f>VLOOKUP(A68,TRANSPORTE!A5:D117,4,FALSE)</f>
        <v>1200</v>
      </c>
      <c r="M68" s="910"/>
      <c r="N68" s="296">
        <f>K68*L68</f>
        <v>1560</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09">
        <f>VLOOKUP(A69,TRANSPORTE!A6:D117,4,FALSE)</f>
        <v>1000</v>
      </c>
      <c r="M69" s="910"/>
      <c r="N69" s="296">
        <f>K69*L69</f>
        <v>50</v>
      </c>
    </row>
    <row r="70" spans="1:15">
      <c r="B70" s="52"/>
      <c r="C70" s="53"/>
      <c r="D70" s="53"/>
      <c r="E70" s="53"/>
      <c r="F70" s="53"/>
      <c r="G70" s="53"/>
      <c r="H70" s="320"/>
      <c r="I70" s="288"/>
      <c r="J70" s="295"/>
      <c r="K70" s="288"/>
      <c r="L70" s="909"/>
      <c r="M70" s="910"/>
      <c r="N70" s="296"/>
    </row>
    <row r="71" spans="1:15">
      <c r="B71" s="52"/>
      <c r="C71" s="53"/>
      <c r="D71" s="53"/>
      <c r="E71" s="53"/>
      <c r="F71" s="53"/>
      <c r="G71" s="53"/>
      <c r="H71" s="320"/>
      <c r="I71" s="288"/>
      <c r="J71" s="295"/>
      <c r="K71" s="288"/>
      <c r="L71" s="909"/>
      <c r="M71" s="910"/>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900"/>
      <c r="M73" s="901"/>
      <c r="N73" s="133"/>
    </row>
    <row r="74" spans="1:15" ht="15" thickBot="1">
      <c r="B74" s="911" t="s">
        <v>1037</v>
      </c>
      <c r="C74" s="865"/>
      <c r="D74" s="865"/>
      <c r="E74" s="865"/>
      <c r="F74" s="865"/>
      <c r="G74" s="865"/>
      <c r="H74" s="865"/>
      <c r="I74" s="865"/>
      <c r="J74" s="865"/>
      <c r="K74" s="865"/>
      <c r="L74" s="865"/>
      <c r="M74" s="866"/>
      <c r="N74" s="110">
        <f>N68+N69+N70+N71+N72</f>
        <v>1610</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61" t="s">
        <v>1047</v>
      </c>
      <c r="C78" s="862"/>
      <c r="D78" s="862"/>
      <c r="E78" s="862"/>
      <c r="F78" s="862"/>
      <c r="G78" s="862"/>
      <c r="H78" s="862"/>
      <c r="I78" s="79" t="s">
        <v>1048</v>
      </c>
      <c r="J78" s="81" t="s">
        <v>1494</v>
      </c>
      <c r="K78" s="80" t="s">
        <v>1050</v>
      </c>
      <c r="L78" s="863" t="s">
        <v>1034</v>
      </c>
      <c r="M78" s="976"/>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 thickBot="1">
      <c r="B86" s="898"/>
      <c r="C86" s="899"/>
      <c r="D86" s="899"/>
      <c r="E86" s="899"/>
      <c r="F86" s="899"/>
      <c r="G86" s="899"/>
      <c r="H86" s="899"/>
      <c r="I86" s="132"/>
      <c r="J86" s="132"/>
      <c r="K86" s="132"/>
      <c r="L86" s="912"/>
      <c r="M86" s="912"/>
      <c r="N86" s="51"/>
    </row>
    <row r="87" spans="1:14" ht="15" thickBot="1">
      <c r="B87" s="911" t="s">
        <v>1037</v>
      </c>
      <c r="C87" s="865"/>
      <c r="D87" s="865"/>
      <c r="E87" s="865"/>
      <c r="F87" s="865"/>
      <c r="G87" s="865"/>
      <c r="H87" s="865"/>
      <c r="I87" s="865"/>
      <c r="J87" s="865"/>
      <c r="K87" s="865"/>
      <c r="L87" s="865"/>
      <c r="M87" s="866"/>
      <c r="N87" s="310">
        <f>SUM(N80:N86)</f>
        <v>442582.44511953334</v>
      </c>
    </row>
    <row r="88" spans="1:14" ht="15" thickBot="1">
      <c r="B88" s="39"/>
      <c r="C88" s="40"/>
      <c r="D88" s="40"/>
      <c r="E88" s="40"/>
      <c r="F88" s="40"/>
      <c r="G88" s="40"/>
      <c r="H88" s="40"/>
      <c r="I88" s="40"/>
      <c r="J88" s="40"/>
      <c r="K88" s="40"/>
      <c r="L88" s="40"/>
      <c r="M88" s="40"/>
      <c r="N88" s="41"/>
    </row>
    <row r="89" spans="1:14" ht="15" thickBot="1">
      <c r="B89" s="822" t="s">
        <v>1051</v>
      </c>
      <c r="C89" s="823"/>
      <c r="D89" s="823"/>
      <c r="E89" s="823"/>
      <c r="F89" s="823"/>
      <c r="G89" s="823"/>
      <c r="H89" s="823"/>
      <c r="I89" s="823"/>
      <c r="J89" s="823"/>
      <c r="K89" s="823"/>
      <c r="L89" s="823"/>
      <c r="M89" s="824"/>
      <c r="N89" s="105">
        <f>N47+N63+N74+N87</f>
        <v>3067379.6993799326</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67" t="s">
        <v>1053</v>
      </c>
      <c r="C93" s="868"/>
      <c r="D93" s="868"/>
      <c r="E93" s="868"/>
      <c r="F93" s="868"/>
      <c r="G93" s="868"/>
      <c r="H93" s="868"/>
      <c r="I93" s="323"/>
      <c r="J93" s="343"/>
      <c r="K93" s="311" t="s">
        <v>1054</v>
      </c>
      <c r="L93" s="869" t="s">
        <v>1055</v>
      </c>
      <c r="M93" s="870"/>
      <c r="N93" s="312"/>
    </row>
    <row r="94" spans="1:14">
      <c r="B94" s="855" t="s">
        <v>1056</v>
      </c>
      <c r="C94" s="856"/>
      <c r="D94" s="856"/>
      <c r="E94" s="856"/>
      <c r="F94" s="856"/>
      <c r="G94" s="856"/>
      <c r="H94" s="856"/>
      <c r="I94" s="93"/>
      <c r="J94" s="94"/>
      <c r="K94" s="313">
        <v>0.2</v>
      </c>
      <c r="L94" s="857">
        <f>N89*K94</f>
        <v>613475.93987598654</v>
      </c>
      <c r="M94" s="858"/>
      <c r="N94" s="57"/>
    </row>
    <row r="95" spans="1:14">
      <c r="B95" s="95" t="s">
        <v>1057</v>
      </c>
      <c r="C95" s="96"/>
      <c r="D95" s="96"/>
      <c r="E95" s="96"/>
      <c r="F95" s="96"/>
      <c r="G95" s="96"/>
      <c r="H95" s="96"/>
      <c r="I95" s="93"/>
      <c r="J95" s="94"/>
      <c r="K95" s="313">
        <v>0.05</v>
      </c>
      <c r="L95" s="857">
        <f>N89*K95</f>
        <v>153368.98496899664</v>
      </c>
      <c r="M95" s="858"/>
      <c r="N95" s="57"/>
    </row>
    <row r="96" spans="1:14" ht="15" thickBot="1">
      <c r="B96" s="97" t="s">
        <v>1058</v>
      </c>
      <c r="C96" s="98"/>
      <c r="D96" s="98"/>
      <c r="E96" s="98"/>
      <c r="F96" s="98"/>
      <c r="G96" s="98"/>
      <c r="H96" s="98"/>
      <c r="I96" s="99"/>
      <c r="J96" s="100"/>
      <c r="K96" s="314">
        <v>0.05</v>
      </c>
      <c r="L96" s="859">
        <f>N89*K96</f>
        <v>153368.98496899664</v>
      </c>
      <c r="M96" s="860"/>
      <c r="N96" s="57"/>
    </row>
    <row r="97" spans="1:14" ht="15" thickBot="1">
      <c r="B97" s="822" t="s">
        <v>1037</v>
      </c>
      <c r="C97" s="823"/>
      <c r="D97" s="823"/>
      <c r="E97" s="823"/>
      <c r="F97" s="823"/>
      <c r="G97" s="823"/>
      <c r="H97" s="823"/>
      <c r="I97" s="823"/>
      <c r="J97" s="823"/>
      <c r="K97" s="823"/>
      <c r="L97" s="823"/>
      <c r="M97" s="824"/>
      <c r="N97" s="58">
        <f>L94+L95+L96</f>
        <v>920213.90981397976</v>
      </c>
    </row>
    <row r="98" spans="1:14" ht="15" thickBot="1">
      <c r="B98" s="39"/>
      <c r="C98" s="40"/>
      <c r="D98" s="40"/>
      <c r="E98" s="40"/>
      <c r="F98" s="40"/>
      <c r="G98" s="40"/>
      <c r="H98" s="40"/>
      <c r="I98" s="40"/>
      <c r="J98" s="40"/>
      <c r="K98" s="40"/>
      <c r="L98" s="40"/>
      <c r="M98" s="40"/>
      <c r="N98" s="41"/>
    </row>
    <row r="99" spans="1:14" ht="15" thickBot="1">
      <c r="A99" t="s">
        <v>2122</v>
      </c>
      <c r="B99" s="822" t="s">
        <v>1059</v>
      </c>
      <c r="C99" s="823"/>
      <c r="D99" s="823"/>
      <c r="E99" s="823"/>
      <c r="F99" s="823"/>
      <c r="G99" s="823"/>
      <c r="H99" s="823"/>
      <c r="I99" s="823"/>
      <c r="J99" s="823"/>
      <c r="K99" s="823"/>
      <c r="L99" s="823"/>
      <c r="M99" s="824"/>
      <c r="N99" s="196">
        <f>N89+N97</f>
        <v>3987593.6091939122</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6" t="s">
        <v>2324</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2325</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72"/>
      <c r="K129" s="972"/>
      <c r="L129" s="972"/>
      <c r="M129" s="972"/>
      <c r="N129" s="973"/>
    </row>
    <row r="130" spans="2:14" ht="15" thickBot="1">
      <c r="B130" s="428" t="s">
        <v>2327</v>
      </c>
      <c r="C130" s="429"/>
      <c r="D130" s="429"/>
      <c r="E130" s="268"/>
      <c r="F130" s="268"/>
      <c r="G130" s="268"/>
      <c r="H130" s="268"/>
      <c r="I130" s="268"/>
      <c r="J130" s="974"/>
      <c r="K130" s="974"/>
      <c r="L130" s="974"/>
      <c r="M130" s="974"/>
      <c r="N130" s="975"/>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6"/>
      <c r="C1" s="928"/>
      <c r="D1" s="929"/>
      <c r="E1" s="929"/>
      <c r="F1" s="929"/>
      <c r="G1" s="929"/>
      <c r="H1" s="929"/>
      <c r="I1" s="929"/>
      <c r="J1" s="930"/>
      <c r="K1" s="931" t="s">
        <v>1017</v>
      </c>
      <c r="L1" s="933" t="s">
        <v>2304</v>
      </c>
      <c r="M1" s="934"/>
      <c r="N1" s="935"/>
    </row>
    <row r="2" spans="2:14" ht="40.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2" hidden="1" customHeight="1" thickBot="1">
      <c r="B30" s="77" t="s">
        <v>1027</v>
      </c>
      <c r="C30" s="801" t="s">
        <v>1028</v>
      </c>
      <c r="D30" s="802"/>
      <c r="E30" s="802"/>
      <c r="F30" s="802"/>
      <c r="G30" s="802"/>
      <c r="H30" s="802"/>
      <c r="I30" s="802"/>
      <c r="J30" s="78"/>
      <c r="K30" s="316"/>
      <c r="L30" s="798" t="s">
        <v>1029</v>
      </c>
      <c r="M30" s="799"/>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180</v>
      </c>
      <c r="B36" s="871" t="str">
        <f>VLOOKUP(A36,EQUIPOS!A6:D154,3,FALSE)</f>
        <v>Compresor 120 HP, con martillo.</v>
      </c>
      <c r="C36" s="872"/>
      <c r="D36" s="872"/>
      <c r="E36" s="872"/>
      <c r="F36" s="872"/>
      <c r="G36" s="872"/>
      <c r="H36" s="873"/>
      <c r="I36" s="276"/>
      <c r="J36" s="277"/>
      <c r="K36" s="278">
        <f>VLOOKUP(A36,EQUIPOS!A6:D163,4,FALSE)</f>
        <v>109480</v>
      </c>
      <c r="L36" s="279"/>
      <c r="M36" s="280">
        <v>0.16</v>
      </c>
      <c r="N36" s="281">
        <f>K36/M36</f>
        <v>684250</v>
      </c>
    </row>
    <row r="37" spans="1:14">
      <c r="A37" s="119" t="s">
        <v>261</v>
      </c>
      <c r="B37" s="871" t="str">
        <f>VLOOKUP(A37,EQUIPOS!A7:D154,3,FALSE)</f>
        <v xml:space="preserve">Motobomba 3 PULGADAS (incluye operario)
</v>
      </c>
      <c r="C37" s="872"/>
      <c r="D37" s="872"/>
      <c r="E37" s="872"/>
      <c r="F37" s="872"/>
      <c r="G37" s="872"/>
      <c r="H37" s="873"/>
      <c r="I37" s="430"/>
      <c r="J37" s="431"/>
      <c r="K37" s="278">
        <f>VLOOKUP(A37,EQUIPOS!A7:D164,4,FALSE)</f>
        <v>18445</v>
      </c>
      <c r="L37" s="344"/>
      <c r="M37" s="345">
        <v>0.16</v>
      </c>
      <c r="N37" s="281">
        <f>K37/M37</f>
        <v>115281.25</v>
      </c>
    </row>
    <row r="38" spans="1:14">
      <c r="A38" s="119"/>
      <c r="B38" s="871"/>
      <c r="C38" s="872"/>
      <c r="D38" s="872"/>
      <c r="E38" s="872"/>
      <c r="F38" s="872"/>
      <c r="G38" s="872"/>
      <c r="H38" s="873"/>
      <c r="I38" s="430"/>
      <c r="J38" s="431"/>
      <c r="K38" s="447"/>
      <c r="L38" s="344"/>
      <c r="M38" s="345"/>
      <c r="N38" s="281"/>
    </row>
    <row r="39" spans="1:14">
      <c r="A39" s="119"/>
      <c r="B39" s="871"/>
      <c r="C39" s="872"/>
      <c r="D39" s="872"/>
      <c r="E39" s="872"/>
      <c r="F39" s="872"/>
      <c r="G39" s="872"/>
      <c r="H39" s="873"/>
      <c r="I39" s="430"/>
      <c r="J39" s="431"/>
      <c r="K39" s="447"/>
      <c r="L39" s="344"/>
      <c r="M39" s="345"/>
      <c r="N39" s="281"/>
    </row>
    <row r="40" spans="1:14">
      <c r="A40" s="119"/>
      <c r="B40" s="871"/>
      <c r="C40" s="872"/>
      <c r="D40" s="872"/>
      <c r="E40" s="872"/>
      <c r="F40" s="872"/>
      <c r="G40" s="872"/>
      <c r="H40" s="873"/>
      <c r="I40" s="337"/>
      <c r="J40" s="339"/>
      <c r="K40" s="447"/>
      <c r="L40" s="432"/>
      <c r="M40" s="433"/>
      <c r="N40" s="281"/>
    </row>
    <row r="41" spans="1:14">
      <c r="B41" s="871"/>
      <c r="C41" s="872"/>
      <c r="D41" s="872"/>
      <c r="E41" s="872"/>
      <c r="F41" s="872"/>
      <c r="G41" s="872"/>
      <c r="H41" s="873"/>
      <c r="I41" s="42"/>
      <c r="J41" s="43"/>
      <c r="K41" s="447"/>
      <c r="L41" s="285"/>
      <c r="M41" s="286"/>
      <c r="N41" s="281"/>
    </row>
    <row r="42" spans="1:14">
      <c r="B42" s="329"/>
      <c r="C42" s="330"/>
      <c r="D42" s="330"/>
      <c r="E42" s="330"/>
      <c r="F42" s="332"/>
      <c r="G42" s="332"/>
      <c r="H42" s="131"/>
      <c r="I42" s="42"/>
      <c r="J42" s="43"/>
      <c r="K42" s="447"/>
      <c r="L42" s="285"/>
      <c r="M42" s="286"/>
      <c r="N42" s="282"/>
    </row>
    <row r="43" spans="1:14">
      <c r="B43" s="879" t="s">
        <v>1036</v>
      </c>
      <c r="C43" s="880"/>
      <c r="D43" s="880"/>
      <c r="E43" s="44"/>
      <c r="F43" s="45"/>
      <c r="G43" s="45"/>
      <c r="H43" s="46"/>
      <c r="I43" s="42"/>
      <c r="J43" s="43"/>
      <c r="K43" s="288"/>
      <c r="L43" s="285"/>
      <c r="M43" s="410">
        <v>0.05</v>
      </c>
      <c r="N43" s="353">
        <f>N77*M43</f>
        <v>11968.876220179687</v>
      </c>
    </row>
    <row r="44" spans="1:14" ht="15" thickBot="1">
      <c r="B44" s="871"/>
      <c r="C44" s="872"/>
      <c r="D44" s="872"/>
      <c r="E44" s="872"/>
      <c r="F44" s="872"/>
      <c r="G44" s="872"/>
      <c r="H44" s="873"/>
      <c r="I44" s="881"/>
      <c r="J44" s="882"/>
      <c r="K44" s="47"/>
      <c r="L44" s="883"/>
      <c r="M44" s="884"/>
      <c r="N44" s="111"/>
    </row>
    <row r="45" spans="1:14" ht="15" thickBot="1">
      <c r="B45" s="822" t="s">
        <v>1037</v>
      </c>
      <c r="C45" s="823"/>
      <c r="D45" s="823"/>
      <c r="E45" s="823"/>
      <c r="F45" s="823"/>
      <c r="G45" s="823"/>
      <c r="H45" s="823"/>
      <c r="I45" s="823"/>
      <c r="J45" s="823"/>
      <c r="K45" s="823"/>
      <c r="L45" s="823"/>
      <c r="M45" s="824"/>
      <c r="N45" s="403">
        <f>SUM(N36:N44)</f>
        <v>811500.12622017972</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7" t="s">
        <v>1028</v>
      </c>
      <c r="C49" s="868"/>
      <c r="D49" s="868"/>
      <c r="E49" s="868"/>
      <c r="F49" s="868"/>
      <c r="G49" s="868"/>
      <c r="H49" s="868"/>
      <c r="I49" s="902"/>
      <c r="J49" s="324" t="s">
        <v>1029</v>
      </c>
      <c r="K49" s="91" t="s">
        <v>1030</v>
      </c>
      <c r="L49" s="903" t="s">
        <v>1039</v>
      </c>
      <c r="M49" s="902"/>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9802.1</v>
      </c>
      <c r="N50" s="281">
        <f>K50*M50</f>
        <v>1960.42</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1134.98</v>
      </c>
      <c r="N51" s="281">
        <f>K51*M51</f>
        <v>1134.98</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1168.3721433999999</v>
      </c>
      <c r="N52" s="281">
        <f>K52*M52</f>
        <v>584.18607169999996</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3332</v>
      </c>
      <c r="N53" s="281">
        <f>K53*M53</f>
        <v>499800</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530085.11800319992</v>
      </c>
      <c r="N54" s="281">
        <f>K54*M54</f>
        <v>530085.11800319992</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2" t="s">
        <v>1037</v>
      </c>
      <c r="C58" s="823"/>
      <c r="D58" s="823"/>
      <c r="E58" s="823"/>
      <c r="F58" s="823"/>
      <c r="G58" s="823"/>
      <c r="H58" s="823"/>
      <c r="I58" s="823"/>
      <c r="J58" s="823"/>
      <c r="K58" s="823"/>
      <c r="L58" s="823"/>
      <c r="M58" s="824"/>
      <c r="N58" s="403">
        <f>SUM(N50:N57)</f>
        <v>1033564.7040748999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09">
        <f>VLOOKUP(A63,TRANSPORTE!A5:D117,4,FALSE)</f>
        <v>1200</v>
      </c>
      <c r="M63" s="910"/>
      <c r="N63" s="296">
        <f>K63*L63</f>
        <v>1200</v>
      </c>
    </row>
    <row r="64" spans="1:14">
      <c r="B64" s="52"/>
      <c r="C64" s="53"/>
      <c r="D64" s="53"/>
      <c r="E64" s="53"/>
      <c r="F64" s="53"/>
      <c r="G64" s="53"/>
      <c r="H64" s="320"/>
      <c r="I64" s="288"/>
      <c r="J64" s="295"/>
      <c r="K64" s="288"/>
      <c r="L64" s="909"/>
      <c r="M64" s="910"/>
      <c r="N64" s="296"/>
    </row>
    <row r="65" spans="1:15">
      <c r="B65" s="52"/>
      <c r="C65" s="53"/>
      <c r="D65" s="53"/>
      <c r="E65" s="53"/>
      <c r="F65" s="53"/>
      <c r="G65" s="53"/>
      <c r="H65" s="320"/>
      <c r="I65" s="288"/>
      <c r="J65" s="295"/>
      <c r="K65" s="288"/>
      <c r="L65" s="909"/>
      <c r="M65" s="910"/>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900"/>
      <c r="M67" s="901"/>
      <c r="N67" s="133"/>
    </row>
    <row r="68" spans="1:15" ht="15" thickBot="1">
      <c r="B68" s="911" t="s">
        <v>1037</v>
      </c>
      <c r="C68" s="865"/>
      <c r="D68" s="865"/>
      <c r="E68" s="865"/>
      <c r="F68" s="865"/>
      <c r="G68" s="865"/>
      <c r="H68" s="865"/>
      <c r="I68" s="865"/>
      <c r="J68" s="865"/>
      <c r="K68" s="865"/>
      <c r="L68" s="865"/>
      <c r="M68" s="866"/>
      <c r="N68" s="110">
        <f>SUM(N63:N67)</f>
        <v>1200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1" t="s">
        <v>1047</v>
      </c>
      <c r="C72" s="862"/>
      <c r="D72" s="862"/>
      <c r="E72" s="862"/>
      <c r="F72" s="862"/>
      <c r="G72" s="862"/>
      <c r="H72" s="862"/>
      <c r="I72" s="79" t="s">
        <v>1048</v>
      </c>
      <c r="J72" s="81" t="s">
        <v>1494</v>
      </c>
      <c r="K72" s="80" t="s">
        <v>1050</v>
      </c>
      <c r="L72" s="863" t="s">
        <v>1034</v>
      </c>
      <c r="M72" s="864"/>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SUM(N73:N76)</f>
        <v>239377.52440359374</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N45+N58+N68+N77</f>
        <v>2085642.3546986734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417128.47093973472</v>
      </c>
      <c r="M84" s="858"/>
      <c r="N84" s="57"/>
    </row>
    <row r="85" spans="1:14">
      <c r="B85" s="95" t="s">
        <v>1057</v>
      </c>
      <c r="C85" s="96"/>
      <c r="D85" s="96"/>
      <c r="E85" s="96"/>
      <c r="F85" s="96"/>
      <c r="G85" s="96"/>
      <c r="H85" s="96"/>
      <c r="I85" s="93"/>
      <c r="J85" s="94"/>
      <c r="K85" s="313">
        <v>0.05</v>
      </c>
      <c r="L85" s="857">
        <f>N79*K85</f>
        <v>104282.11773493368</v>
      </c>
      <c r="M85" s="858"/>
      <c r="N85" s="57"/>
    </row>
    <row r="86" spans="1:14" ht="15" thickBot="1">
      <c r="B86" s="97" t="s">
        <v>1058</v>
      </c>
      <c r="C86" s="98"/>
      <c r="D86" s="98"/>
      <c r="E86" s="98"/>
      <c r="F86" s="98"/>
      <c r="G86" s="98"/>
      <c r="H86" s="98"/>
      <c r="I86" s="99"/>
      <c r="J86" s="100"/>
      <c r="K86" s="314">
        <v>0.05</v>
      </c>
      <c r="L86" s="859">
        <f>N79*K86</f>
        <v>104282.11773493368</v>
      </c>
      <c r="M86" s="860"/>
      <c r="N86" s="57"/>
    </row>
    <row r="87" spans="1:14" ht="15" thickBot="1">
      <c r="B87" s="822" t="s">
        <v>1037</v>
      </c>
      <c r="C87" s="823"/>
      <c r="D87" s="823"/>
      <c r="E87" s="823"/>
      <c r="F87" s="823"/>
      <c r="G87" s="823"/>
      <c r="H87" s="823"/>
      <c r="I87" s="823"/>
      <c r="J87" s="823"/>
      <c r="K87" s="823"/>
      <c r="L87" s="823"/>
      <c r="M87" s="824"/>
      <c r="N87" s="58">
        <f>L84+L85+L86</f>
        <v>625692.70640960208</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2711335.0611082753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P124"/>
  <sheetViews>
    <sheetView topLeftCell="A26" zoomScale="75" zoomScaleNormal="75" workbookViewId="0">
      <selection activeCell="P26" sqref="P26"/>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 min="16" max="16" width="13.33203125" bestFit="1" customWidth="1"/>
  </cols>
  <sheetData>
    <row r="1" spans="2:14" ht="15" hidden="1" customHeight="1" thickTop="1">
      <c r="B1" s="916"/>
      <c r="C1" s="928"/>
      <c r="D1" s="929"/>
      <c r="E1" s="929"/>
      <c r="F1" s="929"/>
      <c r="G1" s="929"/>
      <c r="H1" s="929"/>
      <c r="I1" s="929"/>
      <c r="J1" s="930"/>
      <c r="K1" s="931" t="s">
        <v>1017</v>
      </c>
      <c r="L1" s="933" t="s">
        <v>2304</v>
      </c>
      <c r="M1" s="934"/>
      <c r="N1" s="935"/>
    </row>
    <row r="2" spans="2:14" ht="38.2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461"/>
      <c r="L30" s="798" t="s">
        <v>1029</v>
      </c>
      <c r="M30" s="799"/>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121</v>
      </c>
      <c r="B36" s="871" t="str">
        <f>VLOOKUP(A36,EQUIPOS!A6:D154,3,FALSE)</f>
        <v>Bomba eléctrica para accionar la celda</v>
      </c>
      <c r="C36" s="872"/>
      <c r="D36" s="872"/>
      <c r="E36" s="872"/>
      <c r="F36" s="872"/>
      <c r="G36" s="872"/>
      <c r="H36" s="873"/>
      <c r="I36" s="276"/>
      <c r="J36" s="277"/>
      <c r="K36" s="278">
        <f>VLOOKUP(A36,EQUIPOS!A6:D163,4,FALSE)</f>
        <v>62100</v>
      </c>
      <c r="L36" s="279"/>
      <c r="M36" s="280">
        <v>0.01</v>
      </c>
      <c r="N36" s="281">
        <f t="shared" ref="N36:N41" si="0">K36/M36</f>
        <v>6210000</v>
      </c>
    </row>
    <row r="37" spans="1:14">
      <c r="A37" s="119" t="s">
        <v>192</v>
      </c>
      <c r="B37" s="871" t="str">
        <f>VLOOKUP(A37,EQUIPOS!A7:D154,3,FALSE)</f>
        <v>Equipo de acarreo interno</v>
      </c>
      <c r="C37" s="872"/>
      <c r="D37" s="872"/>
      <c r="E37" s="872"/>
      <c r="F37" s="872"/>
      <c r="G37" s="872"/>
      <c r="H37" s="873"/>
      <c r="I37" s="430"/>
      <c r="J37" s="431"/>
      <c r="K37" s="278">
        <f>VLOOKUP(A37,EQUIPOS!A7:D164,4,FALSE)</f>
        <v>70000</v>
      </c>
      <c r="L37" s="344"/>
      <c r="M37" s="345">
        <v>0.05</v>
      </c>
      <c r="N37" s="281">
        <f t="shared" si="0"/>
        <v>1400000</v>
      </c>
    </row>
    <row r="38" spans="1:14">
      <c r="A38" s="119" t="s">
        <v>217</v>
      </c>
      <c r="B38" s="871" t="str">
        <f>VLOOKUP(A38,EQUIPOS!A8:D154,3,FALSE)</f>
        <v>Equipo de soldadura y de acetileno (incluye soldadura)</v>
      </c>
      <c r="C38" s="872"/>
      <c r="D38" s="872"/>
      <c r="E38" s="872"/>
      <c r="F38" s="872"/>
      <c r="G38" s="872"/>
      <c r="H38" s="873"/>
      <c r="I38" s="430"/>
      <c r="J38" s="431"/>
      <c r="K38" s="278">
        <f>VLOOKUP(A38,EQUIPOS!A8:D165,4,FALSE)</f>
        <v>31014.37</v>
      </c>
      <c r="L38" s="344"/>
      <c r="M38" s="345">
        <v>0.01</v>
      </c>
      <c r="N38" s="281">
        <f t="shared" si="0"/>
        <v>3101437</v>
      </c>
    </row>
    <row r="39" spans="1:14">
      <c r="A39" s="119" t="s">
        <v>242</v>
      </c>
      <c r="B39" s="871" t="str">
        <f>VLOOKUP(A39,EQUIPOS!A9:D154,3,FALSE)</f>
        <v>Grúa con torre capacidad 1 ton en la punta.</v>
      </c>
      <c r="C39" s="872"/>
      <c r="D39" s="872"/>
      <c r="E39" s="872"/>
      <c r="F39" s="872"/>
      <c r="G39" s="872"/>
      <c r="H39" s="873"/>
      <c r="I39" s="430"/>
      <c r="J39" s="431"/>
      <c r="K39" s="278">
        <f>VLOOKUP(A39,EQUIPOS!A9:D166,4,FALSE)</f>
        <v>186300</v>
      </c>
      <c r="L39" s="344"/>
      <c r="M39" s="345">
        <v>0.04</v>
      </c>
      <c r="N39" s="281">
        <f t="shared" si="0"/>
        <v>4657500</v>
      </c>
    </row>
    <row r="40" spans="1:14">
      <c r="A40" s="119" t="s">
        <v>255</v>
      </c>
      <c r="B40" s="871" t="str">
        <f>VLOOKUP(A40,EQUIPOS!A10:D154,3,FALSE)</f>
        <v>Manómetro cable de acero para bajar la celda</v>
      </c>
      <c r="C40" s="872"/>
      <c r="D40" s="872"/>
      <c r="E40" s="872"/>
      <c r="F40" s="872"/>
      <c r="G40" s="872"/>
      <c r="H40" s="873"/>
      <c r="I40" s="337"/>
      <c r="J40" s="339"/>
      <c r="K40" s="278">
        <f>VLOOKUP(A40,EQUIPOS!A10:D167,4,FALSE)</f>
        <v>2100</v>
      </c>
      <c r="L40" s="432"/>
      <c r="M40" s="433">
        <v>1</v>
      </c>
      <c r="N40" s="281">
        <f t="shared" si="0"/>
        <v>2100</v>
      </c>
    </row>
    <row r="41" spans="1:14">
      <c r="A41" t="s">
        <v>320</v>
      </c>
      <c r="B41" s="871" t="str">
        <f>VLOOKUP(A41,EQUIPOS!A11:D155,3,FALSE)</f>
        <v>Retroexcavadora sobre llantas, motor 62HP, Profundidad de excavación de 5.41 metros.</v>
      </c>
      <c r="C41" s="872"/>
      <c r="D41" s="872"/>
      <c r="E41" s="872"/>
      <c r="F41" s="872"/>
      <c r="G41" s="872"/>
      <c r="H41" s="873"/>
      <c r="I41" s="42"/>
      <c r="J41" s="43"/>
      <c r="K41" s="278">
        <f>VLOOKUP(A41,EQUIPOS!A11:D168,4,FALSE)</f>
        <v>138040</v>
      </c>
      <c r="L41" s="285"/>
      <c r="M41" s="286">
        <v>0.2</v>
      </c>
      <c r="N41" s="281">
        <f t="shared" si="0"/>
        <v>690200</v>
      </c>
    </row>
    <row r="42" spans="1:14">
      <c r="B42" s="329"/>
      <c r="C42" s="330"/>
      <c r="D42" s="330"/>
      <c r="E42" s="330"/>
      <c r="F42" s="332"/>
      <c r="G42" s="332"/>
      <c r="H42" s="131"/>
      <c r="I42" s="42"/>
      <c r="J42" s="43"/>
      <c r="K42" s="447"/>
      <c r="L42" s="285"/>
      <c r="M42" s="286"/>
      <c r="N42" s="282"/>
    </row>
    <row r="43" spans="1:14">
      <c r="B43" s="879" t="s">
        <v>1036</v>
      </c>
      <c r="C43" s="880"/>
      <c r="D43" s="880"/>
      <c r="E43" s="44"/>
      <c r="F43" s="45"/>
      <c r="G43" s="45"/>
      <c r="H43" s="46"/>
      <c r="I43" s="42"/>
      <c r="J43" s="43"/>
      <c r="K43" s="288"/>
      <c r="L43" s="285"/>
      <c r="M43" s="410">
        <v>0.01</v>
      </c>
      <c r="N43" s="353">
        <f>N81*M43</f>
        <v>40222.408211598995</v>
      </c>
    </row>
    <row r="44" spans="1:14" ht="15" thickBot="1">
      <c r="B44" s="871"/>
      <c r="C44" s="872"/>
      <c r="D44" s="872"/>
      <c r="E44" s="872"/>
      <c r="F44" s="872"/>
      <c r="G44" s="872"/>
      <c r="H44" s="873"/>
      <c r="I44" s="881"/>
      <c r="J44" s="882"/>
      <c r="K44" s="47"/>
      <c r="L44" s="883"/>
      <c r="M44" s="884"/>
      <c r="N44" s="111"/>
    </row>
    <row r="45" spans="1:14" ht="15" thickBot="1">
      <c r="B45" s="822" t="s">
        <v>1037</v>
      </c>
      <c r="C45" s="823"/>
      <c r="D45" s="823"/>
      <c r="E45" s="823"/>
      <c r="F45" s="823"/>
      <c r="G45" s="823"/>
      <c r="H45" s="823"/>
      <c r="I45" s="823"/>
      <c r="J45" s="823"/>
      <c r="K45" s="823"/>
      <c r="L45" s="823"/>
      <c r="M45" s="824"/>
      <c r="N45" s="403">
        <f>SUM(N36:N44)</f>
        <v>16101459.408211598</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7" t="s">
        <v>1028</v>
      </c>
      <c r="C49" s="868"/>
      <c r="D49" s="868"/>
      <c r="E49" s="868"/>
      <c r="F49" s="868"/>
      <c r="G49" s="868"/>
      <c r="H49" s="868"/>
      <c r="I49" s="902"/>
      <c r="J49" s="324" t="s">
        <v>1029</v>
      </c>
      <c r="K49" s="91" t="s">
        <v>1030</v>
      </c>
      <c r="L49" s="903" t="s">
        <v>1039</v>
      </c>
      <c r="M49" s="902"/>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20636000</v>
      </c>
      <c r="N50" s="281">
        <f t="shared" ref="N50:N55" si="1">K50*M50</f>
        <v>20636000</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143511.67938800002</v>
      </c>
      <c r="N51" s="281">
        <f t="shared" si="1"/>
        <v>4305350.3816400003</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1861091.0944472</v>
      </c>
      <c r="N52" s="281">
        <f t="shared" si="1"/>
        <v>3722182.1888943999</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1122792.5599968</v>
      </c>
      <c r="N53" s="281">
        <f t="shared" si="1"/>
        <v>5613962.7999840006</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87897.191982599994</v>
      </c>
      <c r="N54" s="281">
        <f t="shared" si="1"/>
        <v>5273831.518956</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53769.062547199996</v>
      </c>
      <c r="N55" s="281">
        <f t="shared" si="1"/>
        <v>645228.75056639989</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2" t="s">
        <v>1037</v>
      </c>
      <c r="C58" s="823"/>
      <c r="D58" s="823"/>
      <c r="E58" s="823"/>
      <c r="F58" s="823"/>
      <c r="G58" s="823"/>
      <c r="H58" s="823"/>
      <c r="I58" s="823"/>
      <c r="J58" s="823"/>
      <c r="K58" s="823"/>
      <c r="L58" s="823"/>
      <c r="M58" s="824"/>
      <c r="N58" s="403">
        <f>SUM(N50:N57)</f>
        <v>40196555.6400408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09">
        <f>VLOOKUP(A63,TRANSPORTE!A5:D117,4,FALSE)</f>
        <v>1242000</v>
      </c>
      <c r="M63" s="910"/>
      <c r="N63" s="296">
        <f>K63*L63</f>
        <v>1242000</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09">
        <f>VLOOKUP(A64,TRANSPORTE!A6:D117,4,FALSE)</f>
        <v>150000</v>
      </c>
      <c r="M64" s="910"/>
      <c r="N64" s="296">
        <f>K64*L64</f>
        <v>1200000</v>
      </c>
    </row>
    <row r="65" spans="1:15">
      <c r="A65" t="s">
        <v>1483</v>
      </c>
      <c r="B65" s="52" t="str">
        <f>VLOOKUP(A65,TRANSPORTE!A6:D117,3,FALSE)</f>
        <v>Pasajes aéreos</v>
      </c>
      <c r="C65" s="53"/>
      <c r="D65" s="53"/>
      <c r="E65" s="53"/>
      <c r="F65" s="53"/>
      <c r="G65" s="53"/>
      <c r="H65" s="320" t="s">
        <v>1029</v>
      </c>
      <c r="I65" s="288">
        <v>3</v>
      </c>
      <c r="J65" s="295">
        <v>1</v>
      </c>
      <c r="K65" s="288">
        <f>I65*J65</f>
        <v>3</v>
      </c>
      <c r="L65" s="909">
        <f>VLOOKUP(A65,TRANSPORTE!A6:D117,4,FALSE)</f>
        <v>310500</v>
      </c>
      <c r="M65" s="910"/>
      <c r="N65" s="296">
        <f>K65*L65</f>
        <v>931500</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900"/>
      <c r="M67" s="901"/>
      <c r="N67" s="133"/>
    </row>
    <row r="68" spans="1:15" ht="15" thickBot="1">
      <c r="B68" s="911" t="s">
        <v>1037</v>
      </c>
      <c r="C68" s="865"/>
      <c r="D68" s="865"/>
      <c r="E68" s="865"/>
      <c r="F68" s="865"/>
      <c r="G68" s="865"/>
      <c r="H68" s="865"/>
      <c r="I68" s="865"/>
      <c r="J68" s="865"/>
      <c r="K68" s="865"/>
      <c r="L68" s="865"/>
      <c r="M68" s="866"/>
      <c r="N68" s="110">
        <f>SUM(N63:N67)</f>
        <v>3373500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1" t="s">
        <v>1047</v>
      </c>
      <c r="C72" s="862"/>
      <c r="D72" s="862"/>
      <c r="E72" s="862"/>
      <c r="F72" s="862"/>
      <c r="G72" s="862"/>
      <c r="H72" s="862"/>
      <c r="I72" s="79" t="s">
        <v>1048</v>
      </c>
      <c r="J72" s="81" t="s">
        <v>1494</v>
      </c>
      <c r="K72" s="80" t="s">
        <v>1050</v>
      </c>
      <c r="L72" s="863" t="s">
        <v>1034</v>
      </c>
      <c r="M72" s="864"/>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 thickBot="1">
      <c r="B80" s="898"/>
      <c r="C80" s="899"/>
      <c r="D80" s="899"/>
      <c r="E80" s="899"/>
      <c r="F80" s="899"/>
      <c r="G80" s="899"/>
      <c r="H80" s="899"/>
      <c r="I80" s="132"/>
      <c r="J80" s="132"/>
      <c r="K80" s="132"/>
      <c r="L80" s="912"/>
      <c r="M80" s="912"/>
      <c r="N80" s="51"/>
    </row>
    <row r="81" spans="1:16" ht="15" thickBot="1">
      <c r="B81" s="911" t="s">
        <v>1037</v>
      </c>
      <c r="C81" s="865"/>
      <c r="D81" s="865"/>
      <c r="E81" s="865"/>
      <c r="F81" s="865"/>
      <c r="G81" s="865"/>
      <c r="H81" s="865"/>
      <c r="I81" s="865"/>
      <c r="J81" s="865"/>
      <c r="K81" s="865"/>
      <c r="L81" s="865"/>
      <c r="M81" s="866"/>
      <c r="N81" s="310">
        <f>SUM(N73:N80)</f>
        <v>4022240.8211598997</v>
      </c>
    </row>
    <row r="82" spans="1:16" ht="15" thickBot="1">
      <c r="B82" s="39"/>
      <c r="C82" s="40"/>
      <c r="D82" s="40"/>
      <c r="E82" s="40"/>
      <c r="F82" s="40"/>
      <c r="G82" s="40"/>
      <c r="H82" s="40"/>
      <c r="I82" s="40"/>
      <c r="J82" s="40"/>
      <c r="K82" s="40"/>
      <c r="L82" s="40"/>
      <c r="M82" s="40"/>
      <c r="N82" s="41"/>
    </row>
    <row r="83" spans="1:16" ht="15" thickBot="1">
      <c r="B83" s="822" t="s">
        <v>1051</v>
      </c>
      <c r="C83" s="823"/>
      <c r="D83" s="823"/>
      <c r="E83" s="823"/>
      <c r="F83" s="823"/>
      <c r="G83" s="823"/>
      <c r="H83" s="823"/>
      <c r="I83" s="823"/>
      <c r="J83" s="823"/>
      <c r="K83" s="823"/>
      <c r="L83" s="823"/>
      <c r="M83" s="824"/>
      <c r="N83" s="105">
        <f>N45+N58+N68+N81</f>
        <v>63693755.869412296</v>
      </c>
    </row>
    <row r="84" spans="1:16">
      <c r="B84" s="39"/>
      <c r="C84" s="40"/>
      <c r="D84" s="40"/>
      <c r="E84" s="40"/>
      <c r="F84" s="40"/>
      <c r="G84" s="40"/>
      <c r="H84" s="40"/>
      <c r="I84" s="40"/>
      <c r="J84" s="40"/>
      <c r="K84" s="40"/>
      <c r="L84" s="40"/>
      <c r="M84" s="40"/>
      <c r="N84" s="41"/>
    </row>
    <row r="85" spans="1:16">
      <c r="B85" s="70" t="s">
        <v>1052</v>
      </c>
      <c r="C85" s="71"/>
      <c r="D85" s="71"/>
      <c r="E85" s="71"/>
      <c r="F85" s="71"/>
      <c r="G85" s="71"/>
      <c r="H85" s="71"/>
      <c r="I85" s="71"/>
      <c r="J85" s="71"/>
      <c r="K85" s="71"/>
      <c r="L85" s="71"/>
      <c r="M85" s="71"/>
      <c r="N85" s="72"/>
    </row>
    <row r="86" spans="1:16" ht="15" thickBot="1">
      <c r="B86" s="74"/>
      <c r="C86" s="67"/>
      <c r="D86" s="67"/>
      <c r="E86" s="67"/>
      <c r="F86" s="67"/>
      <c r="G86" s="67"/>
      <c r="H86" s="67"/>
      <c r="I86" s="67"/>
      <c r="J86" s="67"/>
      <c r="K86" s="67"/>
      <c r="L86" s="67"/>
      <c r="M86" s="67"/>
      <c r="N86" s="69"/>
    </row>
    <row r="87" spans="1:16">
      <c r="B87" s="867" t="s">
        <v>1053</v>
      </c>
      <c r="C87" s="868"/>
      <c r="D87" s="868"/>
      <c r="E87" s="868"/>
      <c r="F87" s="868"/>
      <c r="G87" s="868"/>
      <c r="H87" s="868"/>
      <c r="I87" s="323"/>
      <c r="J87" s="343"/>
      <c r="K87" s="311" t="s">
        <v>1054</v>
      </c>
      <c r="L87" s="869" t="s">
        <v>1055</v>
      </c>
      <c r="M87" s="870"/>
      <c r="N87" s="312"/>
    </row>
    <row r="88" spans="1:16">
      <c r="B88" s="855" t="s">
        <v>1056</v>
      </c>
      <c r="C88" s="856"/>
      <c r="D88" s="856"/>
      <c r="E88" s="856"/>
      <c r="F88" s="856"/>
      <c r="G88" s="856"/>
      <c r="H88" s="856"/>
      <c r="I88" s="93"/>
      <c r="J88" s="94"/>
      <c r="K88" s="313">
        <v>0.2</v>
      </c>
      <c r="L88" s="857">
        <f>N83*K88</f>
        <v>12738751.17388246</v>
      </c>
      <c r="M88" s="858"/>
      <c r="N88" s="57"/>
    </row>
    <row r="89" spans="1:16">
      <c r="B89" s="95" t="s">
        <v>1057</v>
      </c>
      <c r="C89" s="96"/>
      <c r="D89" s="96"/>
      <c r="E89" s="96"/>
      <c r="F89" s="96"/>
      <c r="G89" s="96"/>
      <c r="H89" s="96"/>
      <c r="I89" s="93"/>
      <c r="J89" s="94"/>
      <c r="K89" s="313">
        <v>0.05</v>
      </c>
      <c r="L89" s="857">
        <f>N83*K89</f>
        <v>3184687.7934706151</v>
      </c>
      <c r="M89" s="858"/>
      <c r="N89" s="57"/>
    </row>
    <row r="90" spans="1:16" ht="15" thickBot="1">
      <c r="B90" s="97" t="s">
        <v>1058</v>
      </c>
      <c r="C90" s="98"/>
      <c r="D90" s="98"/>
      <c r="E90" s="98"/>
      <c r="F90" s="98"/>
      <c r="G90" s="98"/>
      <c r="H90" s="98"/>
      <c r="I90" s="99"/>
      <c r="J90" s="100"/>
      <c r="K90" s="314">
        <v>0.05</v>
      </c>
      <c r="L90" s="859">
        <f>N83*K90</f>
        <v>3184687.7934706151</v>
      </c>
      <c r="M90" s="860"/>
      <c r="N90" s="57"/>
    </row>
    <row r="91" spans="1:16" ht="15" thickBot="1">
      <c r="B91" s="822" t="s">
        <v>1037</v>
      </c>
      <c r="C91" s="823"/>
      <c r="D91" s="823"/>
      <c r="E91" s="823"/>
      <c r="F91" s="823"/>
      <c r="G91" s="823"/>
      <c r="H91" s="823"/>
      <c r="I91" s="823"/>
      <c r="J91" s="823"/>
      <c r="K91" s="823"/>
      <c r="L91" s="823"/>
      <c r="M91" s="824"/>
      <c r="N91" s="58">
        <f>L88+L89+L90</f>
        <v>19108126.760823689</v>
      </c>
    </row>
    <row r="92" spans="1:16" ht="15" thickBot="1">
      <c r="B92" s="39"/>
      <c r="C92" s="40"/>
      <c r="D92" s="40"/>
      <c r="E92" s="40"/>
      <c r="F92" s="40"/>
      <c r="G92" s="40"/>
      <c r="H92" s="40"/>
      <c r="I92" s="40"/>
      <c r="J92" s="40"/>
      <c r="K92" s="40"/>
      <c r="L92" s="40"/>
      <c r="M92" s="40"/>
      <c r="N92" s="41"/>
    </row>
    <row r="93" spans="1:16" ht="15" thickBot="1">
      <c r="A93" t="s">
        <v>2122</v>
      </c>
      <c r="B93" s="822" t="s">
        <v>1059</v>
      </c>
      <c r="C93" s="823"/>
      <c r="D93" s="823"/>
      <c r="E93" s="823"/>
      <c r="F93" s="823"/>
      <c r="G93" s="823"/>
      <c r="H93" s="823"/>
      <c r="I93" s="823"/>
      <c r="J93" s="823"/>
      <c r="K93" s="823"/>
      <c r="L93" s="823"/>
      <c r="M93" s="824"/>
      <c r="N93" s="196">
        <f>N83+N91</f>
        <v>82801882.630235985</v>
      </c>
      <c r="O93">
        <v>65290782.404488325</v>
      </c>
      <c r="P93" s="656">
        <f>+N93-O93</f>
        <v>17511100.22574766</v>
      </c>
    </row>
    <row r="94" spans="1:16">
      <c r="B94" s="248"/>
      <c r="C94" s="249"/>
      <c r="D94" s="249"/>
      <c r="E94" s="249"/>
      <c r="F94" s="249"/>
      <c r="G94" s="249"/>
      <c r="H94" s="249"/>
      <c r="I94" s="249"/>
      <c r="J94" s="249"/>
      <c r="K94" s="249"/>
      <c r="L94" s="249"/>
      <c r="M94" s="249"/>
      <c r="N94" s="250"/>
    </row>
    <row r="95" spans="1:16">
      <c r="B95" s="251"/>
      <c r="C95" s="252"/>
      <c r="D95" s="252"/>
      <c r="E95" s="252"/>
      <c r="F95" s="252"/>
      <c r="G95" s="252"/>
      <c r="H95" s="252"/>
      <c r="I95" s="252"/>
      <c r="J95" s="252"/>
      <c r="K95" s="252"/>
      <c r="L95" s="252"/>
      <c r="M95" s="252"/>
      <c r="N95" s="253"/>
    </row>
    <row r="96" spans="1:16">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2"/>
      <c r="K123" s="972"/>
      <c r="L123" s="972"/>
      <c r="M123" s="972"/>
      <c r="N123" s="973"/>
    </row>
    <row r="124" spans="2:14" ht="15" thickBot="1">
      <c r="B124" s="428" t="s">
        <v>2327</v>
      </c>
      <c r="C124" s="429"/>
      <c r="D124" s="429"/>
      <c r="E124" s="268"/>
      <c r="F124" s="268"/>
      <c r="G124" s="268"/>
      <c r="H124" s="268"/>
      <c r="I124" s="268"/>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6"/>
      <c r="C1" s="928"/>
      <c r="D1" s="929"/>
      <c r="E1" s="929"/>
      <c r="F1" s="929"/>
      <c r="G1" s="929"/>
      <c r="H1" s="929"/>
      <c r="I1" s="929"/>
      <c r="J1" s="930"/>
      <c r="K1" s="931" t="s">
        <v>1017</v>
      </c>
      <c r="L1" s="933" t="s">
        <v>2304</v>
      </c>
      <c r="M1" s="934"/>
      <c r="N1" s="935"/>
    </row>
    <row r="2" spans="2:14" ht="27"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92" t="s">
        <v>1028</v>
      </c>
      <c r="C35" s="893"/>
      <c r="D35" s="893"/>
      <c r="E35" s="893"/>
      <c r="F35" s="893"/>
      <c r="G35" s="893"/>
      <c r="H35" s="894"/>
      <c r="I35" s="895" t="s">
        <v>1032</v>
      </c>
      <c r="J35" s="896"/>
      <c r="K35" s="75" t="s">
        <v>1033</v>
      </c>
      <c r="L35" s="897" t="s">
        <v>1034</v>
      </c>
      <c r="M35" s="894"/>
      <c r="N35" s="76" t="s">
        <v>1035</v>
      </c>
    </row>
    <row r="36" spans="1:16">
      <c r="A36" s="119" t="s">
        <v>121</v>
      </c>
      <c r="B36" s="871" t="str">
        <f>VLOOKUP(A36,EQUIPOS!A6:D154,3,FALSE)</f>
        <v>Bomba eléctrica para accionar la celda</v>
      </c>
      <c r="C36" s="872"/>
      <c r="D36" s="872"/>
      <c r="E36" s="872"/>
      <c r="F36" s="872"/>
      <c r="G36" s="872"/>
      <c r="H36" s="873"/>
      <c r="I36" s="276"/>
      <c r="J36" s="277"/>
      <c r="K36" s="278">
        <f>VLOOKUP(A36,EQUIPOS!A6:D163,4,FALSE)</f>
        <v>62100</v>
      </c>
      <c r="L36" s="279"/>
      <c r="M36" s="280">
        <v>0.01</v>
      </c>
      <c r="N36" s="281">
        <f>K36/M36</f>
        <v>6210000</v>
      </c>
    </row>
    <row r="37" spans="1:16">
      <c r="A37" s="119" t="s">
        <v>217</v>
      </c>
      <c r="B37" s="871" t="str">
        <f>VLOOKUP(A37,EQUIPOS!A7:D154,3,FALSE)</f>
        <v>Equipo de soldadura y de acetileno (incluye soldadura)</v>
      </c>
      <c r="C37" s="872"/>
      <c r="D37" s="872"/>
      <c r="E37" s="872"/>
      <c r="F37" s="872"/>
      <c r="G37" s="872"/>
      <c r="H37" s="873"/>
      <c r="I37" s="430"/>
      <c r="J37" s="431"/>
      <c r="K37" s="278">
        <f>VLOOKUP(A37,EQUIPOS!A7:D164,4,FALSE)</f>
        <v>31014.37</v>
      </c>
      <c r="L37" s="344"/>
      <c r="M37" s="345">
        <v>0.01</v>
      </c>
      <c r="N37" s="281">
        <f>K37/M37</f>
        <v>3101437</v>
      </c>
    </row>
    <row r="38" spans="1:16">
      <c r="A38" s="119" t="s">
        <v>255</v>
      </c>
      <c r="B38" s="871" t="str">
        <f>VLOOKUP(A38,EQUIPOS!A8:D154,3,FALSE)</f>
        <v>Manómetro cable de acero para bajar la celda</v>
      </c>
      <c r="C38" s="872"/>
      <c r="D38" s="872"/>
      <c r="E38" s="872"/>
      <c r="F38" s="872"/>
      <c r="G38" s="872"/>
      <c r="H38" s="873"/>
      <c r="I38" s="430"/>
      <c r="J38" s="431"/>
      <c r="K38" s="278">
        <f>VLOOKUP(A38,EQUIPOS!A8:D165,4,FALSE)</f>
        <v>2100</v>
      </c>
      <c r="L38" s="344"/>
      <c r="M38" s="345">
        <v>1</v>
      </c>
      <c r="N38" s="281">
        <f>K38/M38</f>
        <v>2100</v>
      </c>
    </row>
    <row r="39" spans="1:16">
      <c r="A39" s="119"/>
      <c r="B39" s="871"/>
      <c r="C39" s="872"/>
      <c r="D39" s="872"/>
      <c r="E39" s="872"/>
      <c r="F39" s="872"/>
      <c r="G39" s="872"/>
      <c r="H39" s="873"/>
      <c r="I39" s="430"/>
      <c r="J39" s="431"/>
      <c r="K39" s="278"/>
      <c r="L39" s="344"/>
      <c r="M39" s="345"/>
      <c r="N39" s="281"/>
    </row>
    <row r="40" spans="1:16">
      <c r="A40" s="119"/>
      <c r="B40" s="871"/>
      <c r="C40" s="872"/>
      <c r="D40" s="872"/>
      <c r="E40" s="872"/>
      <c r="F40" s="872"/>
      <c r="G40" s="872"/>
      <c r="H40" s="873"/>
      <c r="I40" s="337"/>
      <c r="J40" s="339"/>
      <c r="K40" s="278"/>
      <c r="L40" s="432"/>
      <c r="M40" s="433"/>
      <c r="N40" s="281"/>
    </row>
    <row r="41" spans="1:16">
      <c r="B41" s="871"/>
      <c r="C41" s="872"/>
      <c r="D41" s="872"/>
      <c r="E41" s="872"/>
      <c r="F41" s="872"/>
      <c r="G41" s="872"/>
      <c r="H41" s="873"/>
      <c r="I41" s="42"/>
      <c r="J41" s="43"/>
      <c r="K41" s="278"/>
      <c r="L41" s="285"/>
      <c r="M41" s="286"/>
      <c r="N41" s="281"/>
    </row>
    <row r="42" spans="1:16">
      <c r="B42" s="329"/>
      <c r="C42" s="330"/>
      <c r="D42" s="330"/>
      <c r="E42" s="330"/>
      <c r="F42" s="332"/>
      <c r="G42" s="332"/>
      <c r="H42" s="131"/>
      <c r="I42" s="42"/>
      <c r="J42" s="43"/>
      <c r="K42" s="447"/>
      <c r="L42" s="285"/>
      <c r="M42" s="286"/>
      <c r="N42" s="282"/>
    </row>
    <row r="43" spans="1:16">
      <c r="B43" s="879" t="s">
        <v>1036</v>
      </c>
      <c r="C43" s="880"/>
      <c r="D43" s="880"/>
      <c r="E43" s="44"/>
      <c r="F43" s="45"/>
      <c r="G43" s="45"/>
      <c r="H43" s="46"/>
      <c r="I43" s="42"/>
      <c r="J43" s="43"/>
      <c r="K43" s="288"/>
      <c r="L43" s="285"/>
      <c r="M43" s="410">
        <v>0.01</v>
      </c>
      <c r="N43" s="353">
        <f>N81*M43</f>
        <v>40222.408211598995</v>
      </c>
    </row>
    <row r="44" spans="1:16" ht="15" thickBot="1">
      <c r="B44" s="871"/>
      <c r="C44" s="872"/>
      <c r="D44" s="872"/>
      <c r="E44" s="872"/>
      <c r="F44" s="872"/>
      <c r="G44" s="872"/>
      <c r="H44" s="873"/>
      <c r="I44" s="881"/>
      <c r="J44" s="882"/>
      <c r="K44" s="47"/>
      <c r="L44" s="883"/>
      <c r="M44" s="884"/>
      <c r="N44" s="111"/>
    </row>
    <row r="45" spans="1:16" ht="15" thickBot="1">
      <c r="B45" s="822" t="s">
        <v>1037</v>
      </c>
      <c r="C45" s="823"/>
      <c r="D45" s="823"/>
      <c r="E45" s="823"/>
      <c r="F45" s="823"/>
      <c r="G45" s="823"/>
      <c r="H45" s="823"/>
      <c r="I45" s="823"/>
      <c r="J45" s="823"/>
      <c r="K45" s="823"/>
      <c r="L45" s="823"/>
      <c r="M45" s="824"/>
      <c r="N45" s="403">
        <f>SUM(N36:N44)</f>
        <v>9353759.4082115982</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67" t="s">
        <v>1028</v>
      </c>
      <c r="C49" s="868"/>
      <c r="D49" s="868"/>
      <c r="E49" s="868"/>
      <c r="F49" s="868"/>
      <c r="G49" s="868"/>
      <c r="H49" s="868"/>
      <c r="I49" s="902"/>
      <c r="J49" s="324" t="s">
        <v>1029</v>
      </c>
      <c r="K49" s="91" t="s">
        <v>1030</v>
      </c>
      <c r="L49" s="903" t="s">
        <v>1039</v>
      </c>
      <c r="M49" s="902"/>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20636000</v>
      </c>
      <c r="N50" s="281">
        <f t="shared" ref="N50:N55" si="0">K50*M50</f>
        <v>20636000</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143511.67938800002</v>
      </c>
      <c r="N51" s="281">
        <f t="shared" si="0"/>
        <v>4305350.3816400003</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1861091.0944472</v>
      </c>
      <c r="N52" s="281">
        <f t="shared" si="0"/>
        <v>3722182.1888943999</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1122792.5599968</v>
      </c>
      <c r="N53" s="281">
        <f t="shared" si="0"/>
        <v>5613962.7999840006</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87897.191982599994</v>
      </c>
      <c r="N54" s="281">
        <f t="shared" si="0"/>
        <v>5273831.518956</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53769.062547199996</v>
      </c>
      <c r="N55" s="281">
        <f t="shared" si="0"/>
        <v>645228.75056639989</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2" t="s">
        <v>1037</v>
      </c>
      <c r="C58" s="823"/>
      <c r="D58" s="823"/>
      <c r="E58" s="823"/>
      <c r="F58" s="823"/>
      <c r="G58" s="823"/>
      <c r="H58" s="823"/>
      <c r="I58" s="823"/>
      <c r="J58" s="823"/>
      <c r="K58" s="823"/>
      <c r="L58" s="823"/>
      <c r="M58" s="824"/>
      <c r="N58" s="403">
        <f>SUM(N50:N57)</f>
        <v>40196555.6400408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8" t="s">
        <v>1045</v>
      </c>
      <c r="M62" s="887"/>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09">
        <f>VLOOKUP(A63,TRANSPORTE!A5:D117,4,FALSE)</f>
        <v>310500</v>
      </c>
      <c r="M63" s="910"/>
      <c r="N63" s="296">
        <f>K63*L63</f>
        <v>931500</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09">
        <f>VLOOKUP(A64,TRANSPORTE!A6:D117,4,FALSE)</f>
        <v>1242000</v>
      </c>
      <c r="M64" s="910"/>
      <c r="N64" s="296">
        <f>K64*L64</f>
        <v>1242000</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09">
        <f>VLOOKUP(A65,TRANSPORTE!A6:D118,4,FALSE)</f>
        <v>150000</v>
      </c>
      <c r="M65" s="910"/>
      <c r="N65" s="296">
        <f>K65*L65</f>
        <v>1200000</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900"/>
      <c r="M67" s="901"/>
      <c r="N67" s="133"/>
    </row>
    <row r="68" spans="1:15" ht="15" thickBot="1">
      <c r="B68" s="911" t="s">
        <v>1037</v>
      </c>
      <c r="C68" s="865"/>
      <c r="D68" s="865"/>
      <c r="E68" s="865"/>
      <c r="F68" s="865"/>
      <c r="G68" s="865"/>
      <c r="H68" s="865"/>
      <c r="I68" s="865"/>
      <c r="J68" s="865"/>
      <c r="K68" s="865"/>
      <c r="L68" s="865"/>
      <c r="M68" s="866"/>
      <c r="N68" s="110">
        <f>SUM(N63:N67)</f>
        <v>3373500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1" t="s">
        <v>1047</v>
      </c>
      <c r="C72" s="862"/>
      <c r="D72" s="862"/>
      <c r="E72" s="862"/>
      <c r="F72" s="862"/>
      <c r="G72" s="862"/>
      <c r="H72" s="862"/>
      <c r="I72" s="79" t="s">
        <v>1048</v>
      </c>
      <c r="J72" s="81" t="s">
        <v>1494</v>
      </c>
      <c r="K72" s="80" t="s">
        <v>1050</v>
      </c>
      <c r="L72" s="863" t="s">
        <v>1034</v>
      </c>
      <c r="M72" s="864"/>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 thickBot="1">
      <c r="B80" s="898"/>
      <c r="C80" s="899"/>
      <c r="D80" s="899"/>
      <c r="E80" s="899"/>
      <c r="F80" s="899"/>
      <c r="G80" s="899"/>
      <c r="H80" s="899"/>
      <c r="I80" s="50"/>
      <c r="J80" s="50"/>
      <c r="K80" s="50"/>
      <c r="L80" s="980"/>
      <c r="M80" s="981"/>
      <c r="N80" s="51"/>
    </row>
    <row r="81" spans="1:14" ht="15" thickBot="1">
      <c r="B81" s="822" t="s">
        <v>1037</v>
      </c>
      <c r="C81" s="823"/>
      <c r="D81" s="823"/>
      <c r="E81" s="823"/>
      <c r="F81" s="823"/>
      <c r="G81" s="823"/>
      <c r="H81" s="823"/>
      <c r="I81" s="865"/>
      <c r="J81" s="865"/>
      <c r="K81" s="865"/>
      <c r="L81" s="865"/>
      <c r="M81" s="866"/>
      <c r="N81" s="310">
        <f>SUM(N73:N80)</f>
        <v>4022240.8211598997</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N45+N58+N68+N81</f>
        <v>56946055.869412296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11389211.17388246</v>
      </c>
      <c r="M88" s="858"/>
      <c r="N88" s="57"/>
    </row>
    <row r="89" spans="1:14">
      <c r="B89" s="95" t="s">
        <v>1057</v>
      </c>
      <c r="C89" s="96"/>
      <c r="D89" s="96"/>
      <c r="E89" s="96"/>
      <c r="F89" s="96"/>
      <c r="G89" s="96"/>
      <c r="H89" s="96"/>
      <c r="I89" s="93"/>
      <c r="J89" s="94"/>
      <c r="K89" s="313">
        <v>0.05</v>
      </c>
      <c r="L89" s="857">
        <f>N83*K89</f>
        <v>2847302.7934706151</v>
      </c>
      <c r="M89" s="858"/>
      <c r="N89" s="57"/>
    </row>
    <row r="90" spans="1:14" ht="15" thickBot="1">
      <c r="B90" s="97" t="s">
        <v>1058</v>
      </c>
      <c r="C90" s="98"/>
      <c r="D90" s="98"/>
      <c r="E90" s="98"/>
      <c r="F90" s="98"/>
      <c r="G90" s="98"/>
      <c r="H90" s="98"/>
      <c r="I90" s="99"/>
      <c r="J90" s="100"/>
      <c r="K90" s="314">
        <v>0.05</v>
      </c>
      <c r="L90" s="859">
        <f>N83*K90</f>
        <v>2847302.7934706151</v>
      </c>
      <c r="M90" s="860"/>
      <c r="N90" s="57"/>
    </row>
    <row r="91" spans="1:14" ht="15" thickBot="1">
      <c r="B91" s="822" t="s">
        <v>1037</v>
      </c>
      <c r="C91" s="823"/>
      <c r="D91" s="823"/>
      <c r="E91" s="823"/>
      <c r="F91" s="823"/>
      <c r="G91" s="823"/>
      <c r="H91" s="823"/>
      <c r="I91" s="823"/>
      <c r="J91" s="823"/>
      <c r="K91" s="823"/>
      <c r="L91" s="823"/>
      <c r="M91" s="824"/>
      <c r="N91" s="58">
        <f>L88+L89+L90</f>
        <v>17083816.760823689</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74029872.630235985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2"/>
      <c r="K123" s="972"/>
      <c r="L123" s="972"/>
      <c r="M123" s="972"/>
      <c r="N123" s="973"/>
    </row>
    <row r="124" spans="2:14" ht="15" thickBot="1">
      <c r="B124" s="428" t="s">
        <v>2327</v>
      </c>
      <c r="C124" s="429"/>
      <c r="D124" s="429"/>
      <c r="E124" s="268"/>
      <c r="F124" s="268"/>
      <c r="G124" s="268"/>
      <c r="H124" s="268"/>
      <c r="I124" s="268"/>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6"/>
      <c r="C1" s="928"/>
      <c r="D1" s="929"/>
      <c r="E1" s="929"/>
      <c r="F1" s="929"/>
      <c r="G1" s="929"/>
      <c r="H1" s="929"/>
      <c r="I1" s="929"/>
      <c r="J1" s="930"/>
      <c r="K1" s="931" t="s">
        <v>1017</v>
      </c>
      <c r="L1" s="933" t="s">
        <v>2304</v>
      </c>
      <c r="M1" s="934"/>
      <c r="N1" s="935"/>
    </row>
    <row r="2" spans="2:14" ht="22.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259</v>
      </c>
      <c r="B36" s="871" t="str">
        <f>VLOOKUP(A36,EQUIPOS!A6:D154,3,FALSE)</f>
        <v>Montacargas</v>
      </c>
      <c r="C36" s="872"/>
      <c r="D36" s="872"/>
      <c r="E36" s="872"/>
      <c r="F36" s="872"/>
      <c r="G36" s="872"/>
      <c r="H36" s="873"/>
      <c r="I36" s="276"/>
      <c r="J36" s="277"/>
      <c r="K36" s="278">
        <f>VLOOKUP(A36,EQUIPOS!A6:D163,4,FALSE)</f>
        <v>80000</v>
      </c>
      <c r="L36" s="279"/>
      <c r="M36" s="345">
        <v>1.5</v>
      </c>
      <c r="N36" s="281">
        <f>K36/M36</f>
        <v>53333.333333333336</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2553.3602603050003</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55886.693593638338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11273.261076000001</v>
      </c>
      <c r="N48" s="281">
        <f>K48*M48</f>
        <v>3530797.5396117363</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3530797.5396117363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51067.205206099999</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3637751.4384114747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727550.28768229496</v>
      </c>
      <c r="M84" s="858"/>
      <c r="N84" s="57"/>
    </row>
    <row r="85" spans="1:14">
      <c r="B85" s="95" t="s">
        <v>1057</v>
      </c>
      <c r="C85" s="96"/>
      <c r="D85" s="96"/>
      <c r="E85" s="96"/>
      <c r="F85" s="96"/>
      <c r="G85" s="96"/>
      <c r="H85" s="96"/>
      <c r="I85" s="93"/>
      <c r="J85" s="94"/>
      <c r="K85" s="313">
        <v>0.05</v>
      </c>
      <c r="L85" s="857">
        <f>N79*K85</f>
        <v>181887.57192057374</v>
      </c>
      <c r="M85" s="858"/>
      <c r="N85" s="57"/>
    </row>
    <row r="86" spans="1:14" ht="15" thickBot="1">
      <c r="B86" s="97" t="s">
        <v>1058</v>
      </c>
      <c r="C86" s="98"/>
      <c r="D86" s="98"/>
      <c r="E86" s="98"/>
      <c r="F86" s="98"/>
      <c r="G86" s="98"/>
      <c r="H86" s="98"/>
      <c r="I86" s="99"/>
      <c r="J86" s="100"/>
      <c r="K86" s="314">
        <v>0.05</v>
      </c>
      <c r="L86" s="859">
        <f>N79*K86</f>
        <v>181887.57192057374</v>
      </c>
      <c r="M86" s="860"/>
      <c r="N86" s="57"/>
    </row>
    <row r="87" spans="1:14" ht="15" thickBot="1">
      <c r="B87" s="822" t="s">
        <v>1037</v>
      </c>
      <c r="C87" s="823"/>
      <c r="D87" s="823"/>
      <c r="E87" s="823"/>
      <c r="F87" s="823"/>
      <c r="G87" s="823"/>
      <c r="H87" s="823"/>
      <c r="I87" s="823"/>
      <c r="J87" s="823"/>
      <c r="K87" s="823"/>
      <c r="L87" s="823"/>
      <c r="M87" s="824"/>
      <c r="N87" s="58">
        <f>L84+L85+L86</f>
        <v>1091325.4315234425</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4729076.8699349174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267</v>
      </c>
      <c r="B36" s="871" t="str">
        <f>VLOOKUP(A36,EQUIPOS!A6:D154,3,FALSE)</f>
        <v>Motobomba de concreto</v>
      </c>
      <c r="C36" s="872"/>
      <c r="D36" s="872"/>
      <c r="E36" s="872"/>
      <c r="F36" s="872"/>
      <c r="G36" s="872"/>
      <c r="H36" s="873"/>
      <c r="I36" s="276"/>
      <c r="J36" s="277"/>
      <c r="K36" s="278">
        <f>VLOOKUP(A36,EQUIPOS!A6:D163,4,FALSE)</f>
        <v>56925</v>
      </c>
      <c r="L36" s="279"/>
      <c r="M36" s="345">
        <v>2.5</v>
      </c>
      <c r="N36" s="281">
        <f>K36/M36</f>
        <v>22770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22770</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3490.66</v>
      </c>
      <c r="N48" s="281">
        <f>K48*M48</f>
        <v>163218.6527345303</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461513.79283559998</v>
      </c>
      <c r="N49" s="281">
        <f>K49*M49</f>
        <v>308282.50852695788</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471501.16126148822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09">
        <f>VLOOKUP(A60,TRANSPORTE!A2:D117,4,FALSE)</f>
        <v>1200</v>
      </c>
      <c r="M60" s="910"/>
      <c r="N60" s="296">
        <f>K60*L60</f>
        <v>1042.0505752324664</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1042.0505752324664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133"/>
    </row>
    <row r="77" spans="1:15" ht="15" thickBot="1">
      <c r="B77" s="911" t="s">
        <v>1037</v>
      </c>
      <c r="C77" s="865"/>
      <c r="D77" s="865"/>
      <c r="E77" s="865"/>
      <c r="F77" s="865"/>
      <c r="G77" s="865"/>
      <c r="H77" s="865"/>
      <c r="I77" s="865"/>
      <c r="J77" s="865"/>
      <c r="K77" s="865"/>
      <c r="L77" s="865"/>
      <c r="M77" s="866"/>
      <c r="N77" s="469"/>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495313.2118367207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99062.642367344146</v>
      </c>
      <c r="M84" s="858"/>
      <c r="N84" s="57"/>
    </row>
    <row r="85" spans="1:14">
      <c r="B85" s="95" t="s">
        <v>1057</v>
      </c>
      <c r="C85" s="96"/>
      <c r="D85" s="96"/>
      <c r="E85" s="96"/>
      <c r="F85" s="96"/>
      <c r="G85" s="96"/>
      <c r="H85" s="96"/>
      <c r="I85" s="93"/>
      <c r="J85" s="94"/>
      <c r="K85" s="313">
        <v>0.05</v>
      </c>
      <c r="L85" s="857">
        <f>N79*K85</f>
        <v>24765.660591836036</v>
      </c>
      <c r="M85" s="858"/>
      <c r="N85" s="57"/>
    </row>
    <row r="86" spans="1:14" ht="15" thickBot="1">
      <c r="B86" s="97" t="s">
        <v>1058</v>
      </c>
      <c r="C86" s="98"/>
      <c r="D86" s="98"/>
      <c r="E86" s="98"/>
      <c r="F86" s="98"/>
      <c r="G86" s="98"/>
      <c r="H86" s="98"/>
      <c r="I86" s="99"/>
      <c r="J86" s="100"/>
      <c r="K86" s="314">
        <v>0.05</v>
      </c>
      <c r="L86" s="859">
        <f>N79*K86</f>
        <v>24765.660591836036</v>
      </c>
      <c r="M86" s="860"/>
      <c r="N86" s="57"/>
    </row>
    <row r="87" spans="1:14" ht="15" thickBot="1">
      <c r="B87" s="822" t="s">
        <v>1037</v>
      </c>
      <c r="C87" s="823"/>
      <c r="D87" s="823"/>
      <c r="E87" s="823"/>
      <c r="F87" s="823"/>
      <c r="G87" s="823"/>
      <c r="H87" s="823"/>
      <c r="I87" s="823"/>
      <c r="J87" s="823"/>
      <c r="K87" s="823"/>
      <c r="L87" s="823"/>
      <c r="M87" s="824"/>
      <c r="N87" s="58">
        <f>L84+L85+L86</f>
        <v>148593.9635510162</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643907.17538773688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121</v>
      </c>
      <c r="B36" s="871" t="str">
        <f>VLOOKUP(A36,EQUIPOS!A6:D154,3,FALSE)</f>
        <v>Bomba eléctrica para accionar la celda</v>
      </c>
      <c r="C36" s="872"/>
      <c r="D36" s="872"/>
      <c r="E36" s="872"/>
      <c r="F36" s="872"/>
      <c r="G36" s="872"/>
      <c r="H36" s="873"/>
      <c r="I36" s="276"/>
      <c r="J36" s="277"/>
      <c r="K36" s="278">
        <f>VLOOKUP(A36,EQUIPOS!A6:D163,4,FALSE)</f>
        <v>62100</v>
      </c>
      <c r="L36" s="279"/>
      <c r="M36" s="280">
        <v>0.01</v>
      </c>
      <c r="N36" s="281">
        <f t="shared" ref="N36:N41" si="0">K36/M36</f>
        <v>6210000</v>
      </c>
    </row>
    <row r="37" spans="1:14">
      <c r="A37" s="119" t="s">
        <v>192</v>
      </c>
      <c r="B37" s="871" t="str">
        <f>VLOOKUP(A37,EQUIPOS!A7:D154,3,FALSE)</f>
        <v>Equipo de acarreo interno</v>
      </c>
      <c r="C37" s="872"/>
      <c r="D37" s="872"/>
      <c r="E37" s="872"/>
      <c r="F37" s="872"/>
      <c r="G37" s="872"/>
      <c r="H37" s="873"/>
      <c r="I37" s="430"/>
      <c r="J37" s="431"/>
      <c r="K37" s="278">
        <f>VLOOKUP(A37,EQUIPOS!A7:D164,4,FALSE)</f>
        <v>70000</v>
      </c>
      <c r="L37" s="344"/>
      <c r="M37" s="345">
        <v>0.05</v>
      </c>
      <c r="N37" s="281">
        <f t="shared" si="0"/>
        <v>1400000</v>
      </c>
    </row>
    <row r="38" spans="1:14">
      <c r="A38" s="119" t="s">
        <v>214</v>
      </c>
      <c r="B38" s="871" t="str">
        <f>VLOOKUP(A38,EQUIPOS!A8:D154,3,FALSE)</f>
        <v>Equipo de oxigeno y soldadura</v>
      </c>
      <c r="C38" s="872"/>
      <c r="D38" s="872"/>
      <c r="E38" s="872"/>
      <c r="F38" s="872"/>
      <c r="G38" s="872"/>
      <c r="H38" s="873"/>
      <c r="I38" s="430"/>
      <c r="J38" s="431"/>
      <c r="K38" s="447">
        <f>VLOOKUP(A38,EQUIPOS!A8:D165,4,FALSE)</f>
        <v>18000</v>
      </c>
      <c r="L38" s="344"/>
      <c r="M38" s="345">
        <v>0.01</v>
      </c>
      <c r="N38" s="281">
        <f t="shared" si="0"/>
        <v>1800000</v>
      </c>
    </row>
    <row r="39" spans="1:14">
      <c r="A39" s="119" t="s">
        <v>248</v>
      </c>
      <c r="B39" s="871" t="str">
        <f>VLOOKUP(A39,EQUIPOS!A9:D154,3,FALSE)</f>
        <v>Grúa telescópica de 50 Ton.</v>
      </c>
      <c r="C39" s="872"/>
      <c r="D39" s="872"/>
      <c r="E39" s="872"/>
      <c r="F39" s="872"/>
      <c r="G39" s="872"/>
      <c r="H39" s="873"/>
      <c r="I39" s="430"/>
      <c r="J39" s="431"/>
      <c r="K39" s="447">
        <f>VLOOKUP(A39,EQUIPOS!A9:D166,4,FALSE)</f>
        <v>310500</v>
      </c>
      <c r="L39" s="344"/>
      <c r="M39" s="345">
        <v>0.04</v>
      </c>
      <c r="N39" s="281">
        <f t="shared" si="0"/>
        <v>7762500</v>
      </c>
    </row>
    <row r="40" spans="1:14">
      <c r="A40" s="119" t="s">
        <v>255</v>
      </c>
      <c r="B40" s="871" t="str">
        <f>VLOOKUP(A40,EQUIPOS!A10:D154,3,FALSE)</f>
        <v>Manómetro cable de acero para bajar la celda</v>
      </c>
      <c r="C40" s="872"/>
      <c r="D40" s="872"/>
      <c r="E40" s="872"/>
      <c r="F40" s="872"/>
      <c r="G40" s="872"/>
      <c r="H40" s="873"/>
      <c r="I40" s="430"/>
      <c r="J40" s="431"/>
      <c r="K40" s="447">
        <f>VLOOKUP(A40,EQUIPOS!A10:D167,4,FALSE)</f>
        <v>2100</v>
      </c>
      <c r="L40" s="344"/>
      <c r="M40" s="345">
        <v>1</v>
      </c>
      <c r="N40" s="281">
        <f t="shared" si="0"/>
        <v>2100</v>
      </c>
    </row>
    <row r="41" spans="1:14">
      <c r="A41" s="119" t="s">
        <v>322</v>
      </c>
      <c r="B41" s="871" t="str">
        <f>VLOOKUP(A41,EQUIPOS!A11:D155,3,FALSE)</f>
        <v xml:space="preserve">Retroexcavadora sobre llantas JD 410
</v>
      </c>
      <c r="C41" s="872"/>
      <c r="D41" s="872"/>
      <c r="E41" s="872"/>
      <c r="F41" s="872"/>
      <c r="G41" s="872"/>
      <c r="H41" s="873"/>
      <c r="I41" s="430"/>
      <c r="J41" s="431"/>
      <c r="K41" s="447">
        <f>VLOOKUP(A41,EQUIPOS!A11:D168,4,FALSE)</f>
        <v>130900</v>
      </c>
      <c r="L41" s="344"/>
      <c r="M41" s="345">
        <v>0.2</v>
      </c>
      <c r="N41" s="281">
        <f t="shared" si="0"/>
        <v>654500</v>
      </c>
    </row>
    <row r="42" spans="1:14">
      <c r="A42" s="119"/>
      <c r="B42" s="871"/>
      <c r="C42" s="872"/>
      <c r="D42" s="872"/>
      <c r="E42" s="872"/>
      <c r="F42" s="872"/>
      <c r="G42" s="872"/>
      <c r="H42" s="873"/>
      <c r="I42" s="337"/>
      <c r="J42" s="339"/>
      <c r="K42" s="447"/>
      <c r="L42" s="432"/>
      <c r="M42" s="433"/>
      <c r="N42" s="281"/>
    </row>
    <row r="43" spans="1:14">
      <c r="B43" s="871"/>
      <c r="C43" s="872"/>
      <c r="D43" s="872"/>
      <c r="E43" s="872"/>
      <c r="F43" s="872"/>
      <c r="G43" s="872"/>
      <c r="H43" s="873"/>
      <c r="I43" s="42"/>
      <c r="J43" s="43"/>
      <c r="K43" s="447"/>
      <c r="L43" s="285"/>
      <c r="M43" s="286"/>
      <c r="N43" s="281"/>
    </row>
    <row r="44" spans="1:14">
      <c r="B44" s="329"/>
      <c r="C44" s="330"/>
      <c r="D44" s="330"/>
      <c r="E44" s="330"/>
      <c r="F44" s="332"/>
      <c r="G44" s="332"/>
      <c r="H44" s="131"/>
      <c r="I44" s="42"/>
      <c r="J44" s="43"/>
      <c r="K44" s="447"/>
      <c r="L44" s="285"/>
      <c r="M44" s="286"/>
      <c r="N44" s="282"/>
    </row>
    <row r="45" spans="1:14">
      <c r="B45" s="879" t="s">
        <v>1036</v>
      </c>
      <c r="C45" s="880"/>
      <c r="D45" s="880"/>
      <c r="E45" s="44"/>
      <c r="F45" s="45"/>
      <c r="G45" s="45"/>
      <c r="H45" s="46"/>
      <c r="I45" s="42"/>
      <c r="J45" s="43"/>
      <c r="K45" s="288"/>
      <c r="L45" s="285"/>
      <c r="M45" s="410">
        <v>0.1</v>
      </c>
      <c r="N45" s="353">
        <f>N86*M45</f>
        <v>402224.08211598999</v>
      </c>
    </row>
    <row r="46" spans="1:14" ht="15" thickBot="1">
      <c r="B46" s="871"/>
      <c r="C46" s="872"/>
      <c r="D46" s="872"/>
      <c r="E46" s="872"/>
      <c r="F46" s="872"/>
      <c r="G46" s="872"/>
      <c r="H46" s="873"/>
      <c r="I46" s="881"/>
      <c r="J46" s="882"/>
      <c r="K46" s="47"/>
      <c r="L46" s="883"/>
      <c r="M46" s="884"/>
      <c r="N46" s="111"/>
    </row>
    <row r="47" spans="1:14" ht="15" thickBot="1">
      <c r="B47" s="822" t="s">
        <v>1037</v>
      </c>
      <c r="C47" s="823"/>
      <c r="D47" s="823"/>
      <c r="E47" s="823"/>
      <c r="F47" s="823"/>
      <c r="G47" s="823"/>
      <c r="H47" s="823"/>
      <c r="I47" s="823"/>
      <c r="J47" s="823"/>
      <c r="K47" s="823"/>
      <c r="L47" s="823"/>
      <c r="M47" s="824"/>
      <c r="N47" s="420">
        <f>SUM(N36:N45)</f>
        <v>18231324.082115989</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67" t="s">
        <v>1028</v>
      </c>
      <c r="C51" s="868"/>
      <c r="D51" s="868"/>
      <c r="E51" s="868"/>
      <c r="F51" s="868"/>
      <c r="G51" s="868"/>
      <c r="H51" s="868"/>
      <c r="I51" s="902"/>
      <c r="J51" s="324" t="s">
        <v>1029</v>
      </c>
      <c r="K51" s="91" t="s">
        <v>1030</v>
      </c>
      <c r="L51" s="903" t="s">
        <v>1039</v>
      </c>
      <c r="M51" s="902"/>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20636000</v>
      </c>
      <c r="N52" s="281">
        <f t="shared" ref="N52:N57" si="1">K52*M52</f>
        <v>20636000</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143511.67938800002</v>
      </c>
      <c r="N53" s="281">
        <f t="shared" si="1"/>
        <v>4305350.3816400003</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1861091.0944472</v>
      </c>
      <c r="N54" s="281">
        <f t="shared" si="1"/>
        <v>3722182.1888943999</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1122792.5599968</v>
      </c>
      <c r="N55" s="281">
        <f t="shared" si="1"/>
        <v>5613962.7999840006</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88704.469207200003</v>
      </c>
      <c r="N56" s="281">
        <f t="shared" si="1"/>
        <v>5322268.1524320003</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53769.062547199996</v>
      </c>
      <c r="N57" s="281">
        <f t="shared" si="1"/>
        <v>645228.75056639989</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22" t="s">
        <v>1037</v>
      </c>
      <c r="C63" s="823"/>
      <c r="D63" s="823"/>
      <c r="E63" s="823"/>
      <c r="F63" s="823"/>
      <c r="G63" s="823"/>
      <c r="H63" s="823"/>
      <c r="I63" s="823"/>
      <c r="J63" s="823"/>
      <c r="K63" s="823"/>
      <c r="L63" s="823"/>
      <c r="M63" s="824"/>
      <c r="N63" s="403">
        <f>SUM(N52:N62)</f>
        <v>40244992.273516804</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8" t="s">
        <v>1045</v>
      </c>
      <c r="M67" s="887"/>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09">
        <f>VLOOKUP(A68,TRANSPORTE!A5:D117,4,FALSE)</f>
        <v>1242000</v>
      </c>
      <c r="M68" s="910"/>
      <c r="N68" s="296">
        <f>K68*L68</f>
        <v>1242000</v>
      </c>
    </row>
    <row r="69" spans="1:15">
      <c r="A69" t="s">
        <v>1483</v>
      </c>
      <c r="B69" s="52" t="str">
        <f>VLOOKUP(A69,TRANSPORTE!A5:D117,3,FALSE)</f>
        <v>Pasajes aéreos</v>
      </c>
      <c r="C69" s="53"/>
      <c r="D69" s="53"/>
      <c r="E69" s="53"/>
      <c r="F69" s="53"/>
      <c r="G69" s="53"/>
      <c r="H69" s="320" t="s">
        <v>1029</v>
      </c>
      <c r="I69" s="288">
        <v>3</v>
      </c>
      <c r="J69" s="295">
        <v>1</v>
      </c>
      <c r="K69" s="288">
        <f>I69*J69</f>
        <v>3</v>
      </c>
      <c r="L69" s="909">
        <f>VLOOKUP(A69,TRANSPORTE!A5:D117,4,FALSE)</f>
        <v>310500</v>
      </c>
      <c r="M69" s="910"/>
      <c r="N69" s="296">
        <f>K69*L69</f>
        <v>931500</v>
      </c>
    </row>
    <row r="70" spans="1:15">
      <c r="B70" s="52"/>
      <c r="C70" s="53"/>
      <c r="D70" s="53"/>
      <c r="E70" s="53"/>
      <c r="F70" s="53"/>
      <c r="G70" s="53"/>
      <c r="H70" s="320"/>
      <c r="I70" s="288"/>
      <c r="J70" s="295"/>
      <c r="K70" s="288"/>
      <c r="L70" s="909"/>
      <c r="M70" s="910"/>
      <c r="N70" s="296"/>
    </row>
    <row r="71" spans="1:15">
      <c r="B71" s="52"/>
      <c r="C71" s="53"/>
      <c r="D71" s="53"/>
      <c r="E71" s="53"/>
      <c r="F71" s="53"/>
      <c r="G71" s="53"/>
      <c r="H71" s="320"/>
      <c r="I71" s="288"/>
      <c r="J71" s="295"/>
      <c r="K71" s="288"/>
      <c r="L71" s="909"/>
      <c r="M71" s="910"/>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900"/>
      <c r="M73" s="901"/>
      <c r="N73" s="133"/>
    </row>
    <row r="74" spans="1:15" ht="15" thickBot="1">
      <c r="B74" s="911" t="s">
        <v>1037</v>
      </c>
      <c r="C74" s="865"/>
      <c r="D74" s="865"/>
      <c r="E74" s="865"/>
      <c r="F74" s="865"/>
      <c r="G74" s="865"/>
      <c r="H74" s="865"/>
      <c r="I74" s="865"/>
      <c r="J74" s="865"/>
      <c r="K74" s="865"/>
      <c r="L74" s="865"/>
      <c r="M74" s="866"/>
      <c r="N74" s="110">
        <f>N68+N69+N70+N71+N72</f>
        <v>2173500</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61" t="s">
        <v>1047</v>
      </c>
      <c r="C78" s="862"/>
      <c r="D78" s="862"/>
      <c r="E78" s="862"/>
      <c r="F78" s="862"/>
      <c r="G78" s="862"/>
      <c r="H78" s="862"/>
      <c r="I78" s="79" t="s">
        <v>1048</v>
      </c>
      <c r="J78" s="81" t="s">
        <v>1494</v>
      </c>
      <c r="K78" s="80" t="s">
        <v>1050</v>
      </c>
      <c r="L78" s="863" t="s">
        <v>1034</v>
      </c>
      <c r="M78" s="864"/>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 thickBot="1">
      <c r="A85" t="s">
        <v>96</v>
      </c>
      <c r="B85" s="898" t="str">
        <f>VLOOKUP(A85,'MANO DE OBRA'!A12:D73,3,FALSE)</f>
        <v>Estudios, análisis e informes</v>
      </c>
      <c r="C85" s="899" t="e">
        <f>VLOOKUP(B85,'MANO DE OBRA'!B12:E73,3,FALSE)</f>
        <v>#N/A</v>
      </c>
      <c r="D85" s="899" t="e">
        <f>VLOOKUP(C85,'MANO DE OBRA'!C12:F73,3,FALSE)</f>
        <v>#N/A</v>
      </c>
      <c r="E85" s="899" t="e">
        <f>VLOOKUP(D85,'MANO DE OBRA'!D12:G73,3,FALSE)</f>
        <v>#N/A</v>
      </c>
      <c r="F85" s="899" t="e">
        <f>VLOOKUP(E85,'MANO DE OBRA'!E12:H73,3,FALSE)</f>
        <v>#N/A</v>
      </c>
      <c r="G85" s="899" t="e">
        <f>VLOOKUP(F85,'MANO DE OBRA'!F12:I73,3,FALSE)</f>
        <v>#N/A</v>
      </c>
      <c r="H85" s="899" t="e">
        <f>VLOOKUP(G85,'MANO DE OBRA'!G12:J73,3,FALSE)</f>
        <v>#N/A</v>
      </c>
      <c r="I85" s="479"/>
      <c r="J85" s="480"/>
      <c r="K85" s="481">
        <f>VLOOKUP(A85,'MANO DE OBRA'!A12:D104,4,FALSE)</f>
        <v>2042688.2082439999</v>
      </c>
      <c r="L85" s="982">
        <v>1</v>
      </c>
      <c r="M85" s="982"/>
      <c r="N85" s="482">
        <f>K85*L85</f>
        <v>2042688.2082439999</v>
      </c>
    </row>
    <row r="86" spans="1:14" ht="15" thickBot="1">
      <c r="B86" s="911" t="s">
        <v>1037</v>
      </c>
      <c r="C86" s="865"/>
      <c r="D86" s="865"/>
      <c r="E86" s="865"/>
      <c r="F86" s="865"/>
      <c r="G86" s="865"/>
      <c r="H86" s="865"/>
      <c r="I86" s="865"/>
      <c r="J86" s="865"/>
      <c r="K86" s="865"/>
      <c r="L86" s="865"/>
      <c r="M86" s="866"/>
      <c r="N86" s="469">
        <f>SUM(N79:N85)</f>
        <v>4022240.8211598997</v>
      </c>
    </row>
    <row r="87" spans="1:14" ht="15" thickBot="1">
      <c r="B87" s="39"/>
      <c r="C87" s="40"/>
      <c r="D87" s="40"/>
      <c r="E87" s="40"/>
      <c r="F87" s="40"/>
      <c r="G87" s="40"/>
      <c r="H87" s="40"/>
      <c r="I87" s="40"/>
      <c r="J87" s="40"/>
      <c r="K87" s="40"/>
      <c r="L87" s="40"/>
      <c r="M87" s="40"/>
      <c r="N87" s="41"/>
    </row>
    <row r="88" spans="1:14" ht="15" thickBot="1">
      <c r="B88" s="822" t="s">
        <v>1051</v>
      </c>
      <c r="C88" s="823"/>
      <c r="D88" s="823"/>
      <c r="E88" s="823"/>
      <c r="F88" s="823"/>
      <c r="G88" s="823"/>
      <c r="H88" s="823"/>
      <c r="I88" s="823"/>
      <c r="J88" s="823"/>
      <c r="K88" s="823"/>
      <c r="L88" s="823"/>
      <c r="M88" s="824"/>
      <c r="N88" s="105">
        <f>N86+N74+N63+N47</f>
        <v>64672057.176792696</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67" t="s">
        <v>1053</v>
      </c>
      <c r="C92" s="868"/>
      <c r="D92" s="868"/>
      <c r="E92" s="868"/>
      <c r="F92" s="868"/>
      <c r="G92" s="868"/>
      <c r="H92" s="868"/>
      <c r="I92" s="323"/>
      <c r="J92" s="343"/>
      <c r="K92" s="311" t="s">
        <v>1054</v>
      </c>
      <c r="L92" s="869" t="s">
        <v>1055</v>
      </c>
      <c r="M92" s="870"/>
      <c r="N92" s="312"/>
    </row>
    <row r="93" spans="1:14">
      <c r="B93" s="855" t="s">
        <v>1056</v>
      </c>
      <c r="C93" s="856"/>
      <c r="D93" s="856"/>
      <c r="E93" s="856"/>
      <c r="F93" s="856"/>
      <c r="G93" s="856"/>
      <c r="H93" s="856"/>
      <c r="I93" s="93"/>
      <c r="J93" s="94"/>
      <c r="K93" s="313">
        <v>0.2</v>
      </c>
      <c r="L93" s="857">
        <f>N88*K93</f>
        <v>12934411.435358539</v>
      </c>
      <c r="M93" s="858"/>
      <c r="N93" s="57"/>
    </row>
    <row r="94" spans="1:14">
      <c r="B94" s="95" t="s">
        <v>1057</v>
      </c>
      <c r="C94" s="96"/>
      <c r="D94" s="96"/>
      <c r="E94" s="96"/>
      <c r="F94" s="96"/>
      <c r="G94" s="96"/>
      <c r="H94" s="96"/>
      <c r="I94" s="93"/>
      <c r="J94" s="94"/>
      <c r="K94" s="313">
        <v>0.05</v>
      </c>
      <c r="L94" s="857">
        <f>N88*K94</f>
        <v>3233602.8588396348</v>
      </c>
      <c r="M94" s="858"/>
      <c r="N94" s="57"/>
    </row>
    <row r="95" spans="1:14" ht="15" thickBot="1">
      <c r="B95" s="97" t="s">
        <v>1058</v>
      </c>
      <c r="C95" s="98"/>
      <c r="D95" s="98"/>
      <c r="E95" s="98"/>
      <c r="F95" s="98"/>
      <c r="G95" s="98"/>
      <c r="H95" s="98"/>
      <c r="I95" s="99"/>
      <c r="J95" s="100"/>
      <c r="K95" s="314">
        <v>0.05</v>
      </c>
      <c r="L95" s="859">
        <f>N88*K95</f>
        <v>3233602.8588396348</v>
      </c>
      <c r="M95" s="860"/>
      <c r="N95" s="57"/>
    </row>
    <row r="96" spans="1:14" ht="15" thickBot="1">
      <c r="B96" s="822" t="s">
        <v>1037</v>
      </c>
      <c r="C96" s="823"/>
      <c r="D96" s="823"/>
      <c r="E96" s="823"/>
      <c r="F96" s="823"/>
      <c r="G96" s="823"/>
      <c r="H96" s="823"/>
      <c r="I96" s="823"/>
      <c r="J96" s="823"/>
      <c r="K96" s="823"/>
      <c r="L96" s="823"/>
      <c r="M96" s="824"/>
      <c r="N96" s="58">
        <f>L93+L94+L95</f>
        <v>19401617.153037809</v>
      </c>
    </row>
    <row r="97" spans="1:14" ht="15" thickBot="1">
      <c r="B97" s="39"/>
      <c r="C97" s="40"/>
      <c r="D97" s="40"/>
      <c r="E97" s="40"/>
      <c r="F97" s="40"/>
      <c r="G97" s="40"/>
      <c r="H97" s="40"/>
      <c r="I97" s="40"/>
      <c r="J97" s="40"/>
      <c r="K97" s="40"/>
      <c r="L97" s="40"/>
      <c r="M97" s="40"/>
      <c r="N97" s="41"/>
    </row>
    <row r="98" spans="1:14" ht="15" thickBot="1">
      <c r="A98" t="s">
        <v>2122</v>
      </c>
      <c r="B98" s="822" t="s">
        <v>1059</v>
      </c>
      <c r="C98" s="823"/>
      <c r="D98" s="823"/>
      <c r="E98" s="823"/>
      <c r="F98" s="823"/>
      <c r="G98" s="823"/>
      <c r="H98" s="823"/>
      <c r="I98" s="823"/>
      <c r="J98" s="823"/>
      <c r="K98" s="823"/>
      <c r="L98" s="823"/>
      <c r="M98" s="824"/>
      <c r="N98" s="196">
        <f>N88+N96</f>
        <v>84073674.329830498</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6" t="s">
        <v>2324</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2325</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72"/>
      <c r="K128" s="972"/>
      <c r="L128" s="972"/>
      <c r="M128" s="972"/>
      <c r="N128" s="973"/>
    </row>
    <row r="129" spans="2:14" ht="15" thickBot="1">
      <c r="B129" s="428" t="s">
        <v>2327</v>
      </c>
      <c r="C129" s="429"/>
      <c r="D129" s="429"/>
      <c r="E129" s="268"/>
      <c r="F129" s="268"/>
      <c r="G129" s="268"/>
      <c r="H129" s="268"/>
      <c r="I129" s="268"/>
      <c r="J129" s="974"/>
      <c r="K129" s="974"/>
      <c r="L129" s="974"/>
      <c r="M129" s="974"/>
      <c r="N129" s="975"/>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326</v>
      </c>
      <c r="B36" s="871" t="str">
        <f>VLOOKUP(A36,EQUIPOS!A6:D154,3,FALSE)</f>
        <v>Sensor de Impacto para prueba de integridad tipo</v>
      </c>
      <c r="C36" s="872"/>
      <c r="D36" s="872"/>
      <c r="E36" s="872"/>
      <c r="F36" s="872"/>
      <c r="G36" s="872"/>
      <c r="H36" s="873"/>
      <c r="I36" s="276"/>
      <c r="J36" s="277"/>
      <c r="K36" s="278">
        <f>VLOOKUP(A36,EQUIPOS!A6:D163,4,FALSE)</f>
        <v>134550</v>
      </c>
      <c r="L36" s="279"/>
      <c r="M36" s="345">
        <v>1</v>
      </c>
      <c r="N36" s="281">
        <f>K36/M36</f>
        <v>134550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134550</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1946758.4055133341</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2081308.4055133341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416261.68110266683</v>
      </c>
      <c r="M84" s="858"/>
      <c r="N84" s="57"/>
    </row>
    <row r="85" spans="1:14">
      <c r="B85" s="95" t="s">
        <v>1057</v>
      </c>
      <c r="C85" s="96"/>
      <c r="D85" s="96"/>
      <c r="E85" s="96"/>
      <c r="F85" s="96"/>
      <c r="G85" s="96"/>
      <c r="H85" s="96"/>
      <c r="I85" s="93"/>
      <c r="J85" s="94"/>
      <c r="K85" s="313">
        <v>0.05</v>
      </c>
      <c r="L85" s="857">
        <f>N79*K85</f>
        <v>104065.42027566671</v>
      </c>
      <c r="M85" s="858"/>
      <c r="N85" s="57"/>
    </row>
    <row r="86" spans="1:14" ht="15" thickBot="1">
      <c r="B86" s="97" t="s">
        <v>1058</v>
      </c>
      <c r="C86" s="98"/>
      <c r="D86" s="98"/>
      <c r="E86" s="98"/>
      <c r="F86" s="98"/>
      <c r="G86" s="98"/>
      <c r="H86" s="98"/>
      <c r="I86" s="99"/>
      <c r="J86" s="100"/>
      <c r="K86" s="314">
        <v>0.05</v>
      </c>
      <c r="L86" s="859">
        <f>N79*K86</f>
        <v>104065.42027566671</v>
      </c>
      <c r="M86" s="860"/>
      <c r="N86" s="57"/>
    </row>
    <row r="87" spans="1:14" ht="15" thickBot="1">
      <c r="B87" s="822" t="s">
        <v>1037</v>
      </c>
      <c r="C87" s="823"/>
      <c r="D87" s="823"/>
      <c r="E87" s="823"/>
      <c r="F87" s="823"/>
      <c r="G87" s="823"/>
      <c r="H87" s="823"/>
      <c r="I87" s="823"/>
      <c r="J87" s="823"/>
      <c r="K87" s="823"/>
      <c r="L87" s="823"/>
      <c r="M87" s="824"/>
      <c r="N87" s="58">
        <f>L84+L85+L86</f>
        <v>624392.52165400027</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2705700.9271673346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320</v>
      </c>
      <c r="B36" s="871" t="str">
        <f>VLOOKUP(A36,EQUIPOS!A6:D154,3,FALSE)</f>
        <v>Retroexcavadora sobre llantas, motor 62HP, Profundidad de excavación de 5.41 metros.</v>
      </c>
      <c r="C36" s="872"/>
      <c r="D36" s="872"/>
      <c r="E36" s="872"/>
      <c r="F36" s="872"/>
      <c r="G36" s="872"/>
      <c r="H36" s="873"/>
      <c r="I36" s="276"/>
      <c r="J36" s="277"/>
      <c r="K36" s="278">
        <f>VLOOKUP(A36,EQUIPOS!A6:D163,4,FALSE)</f>
        <v>138040</v>
      </c>
      <c r="L36" s="279"/>
      <c r="M36" s="345">
        <v>10</v>
      </c>
      <c r="N36" s="281">
        <f>K36/M36</f>
        <v>13804</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N77*M41</f>
        <v>319.17003253812504</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14123.170032538124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71400</v>
      </c>
      <c r="N48" s="281">
        <f>K48*M48</f>
        <v>34906.666666666672</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32368</v>
      </c>
      <c r="N49" s="281">
        <f>K49*M49</f>
        <v>43157.333333333328</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4165</v>
      </c>
      <c r="N50" s="281">
        <f>K50*M50</f>
        <v>6247.5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84311.5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3191.70032538125</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101626.37035791937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20325.274071583874</v>
      </c>
      <c r="M84" s="858"/>
      <c r="N84" s="57"/>
    </row>
    <row r="85" spans="1:14">
      <c r="B85" s="95" t="s">
        <v>1057</v>
      </c>
      <c r="C85" s="96"/>
      <c r="D85" s="96"/>
      <c r="E85" s="96"/>
      <c r="F85" s="96"/>
      <c r="G85" s="96"/>
      <c r="H85" s="96"/>
      <c r="I85" s="93"/>
      <c r="J85" s="94"/>
      <c r="K85" s="313">
        <v>0.05</v>
      </c>
      <c r="L85" s="857">
        <f>N79*K85</f>
        <v>5081.3185178959684</v>
      </c>
      <c r="M85" s="858"/>
      <c r="N85" s="57"/>
    </row>
    <row r="86" spans="1:14" ht="15" thickBot="1">
      <c r="B86" s="97" t="s">
        <v>1058</v>
      </c>
      <c r="C86" s="98"/>
      <c r="D86" s="98"/>
      <c r="E86" s="98"/>
      <c r="F86" s="98"/>
      <c r="G86" s="98"/>
      <c r="H86" s="98"/>
      <c r="I86" s="99"/>
      <c r="J86" s="100"/>
      <c r="K86" s="314">
        <v>0.05</v>
      </c>
      <c r="L86" s="859">
        <f>N79*K86</f>
        <v>5081.3185178959684</v>
      </c>
      <c r="M86" s="860"/>
      <c r="N86" s="57"/>
    </row>
    <row r="87" spans="1:14" ht="15" thickBot="1">
      <c r="B87" s="822" t="s">
        <v>1037</v>
      </c>
      <c r="C87" s="823"/>
      <c r="D87" s="823"/>
      <c r="E87" s="823"/>
      <c r="F87" s="823"/>
      <c r="G87" s="823"/>
      <c r="H87" s="823"/>
      <c r="I87" s="823"/>
      <c r="J87" s="823"/>
      <c r="K87" s="823"/>
      <c r="L87" s="823"/>
      <c r="M87" s="824"/>
      <c r="N87" s="58">
        <f>L84+L85+L86</f>
        <v>30487.91110737581</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132114.28146529518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ht="27"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204</v>
      </c>
      <c r="B36" s="871" t="str">
        <f>VLOOKUP(A36,EQUIPOS!A6:D154,3,FALSE)</f>
        <v xml:space="preserve">Equipo de soldadura 250 AMP
</v>
      </c>
      <c r="C36" s="872"/>
      <c r="D36" s="872"/>
      <c r="E36" s="872"/>
      <c r="F36" s="872"/>
      <c r="G36" s="872"/>
      <c r="H36" s="873"/>
      <c r="I36" s="276"/>
      <c r="J36" s="277"/>
      <c r="K36" s="278">
        <f>VLOOKUP(A36,EQUIPOS!A6:D163,4,FALSE)</f>
        <v>14875</v>
      </c>
      <c r="L36" s="279"/>
      <c r="M36" s="345">
        <v>10</v>
      </c>
      <c r="N36" s="281">
        <f>K36/M36</f>
        <v>1487.5</v>
      </c>
    </row>
    <row r="37" spans="1:14">
      <c r="A37" s="119" t="s">
        <v>320</v>
      </c>
      <c r="B37" s="871" t="str">
        <f>VLOOKUP(A37,EQUIPOS!A7:D154,3,FALSE)</f>
        <v>Retroexcavadora sobre llantas, motor 62HP, Profundidad de excavación de 5.41 metros.</v>
      </c>
      <c r="C37" s="872"/>
      <c r="D37" s="872"/>
      <c r="E37" s="872"/>
      <c r="F37" s="872"/>
      <c r="G37" s="872"/>
      <c r="H37" s="873"/>
      <c r="I37" s="430"/>
      <c r="J37" s="431"/>
      <c r="K37" s="278">
        <f>VLOOKUP(A37,EQUIPOS!A7:D164,4,FALSE)</f>
        <v>138040</v>
      </c>
      <c r="L37" s="344"/>
      <c r="M37" s="345">
        <v>10</v>
      </c>
      <c r="N37" s="281">
        <f>K37/M37</f>
        <v>13804</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N77*M41</f>
        <v>383.00403904575001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15674.504039045751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10900</v>
      </c>
      <c r="N48" s="281">
        <f>K48*M48</f>
        <v>359.7</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107372.14974640001</v>
      </c>
      <c r="N49" s="281">
        <f>K49*M49</f>
        <v>322116.44923920004</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3200</v>
      </c>
      <c r="N50" s="281">
        <f>K50*M50</f>
        <v>32000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354476.14923920005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3830.0403904574996</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373980.69366870332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74796.138733740663</v>
      </c>
      <c r="M84" s="858"/>
      <c r="N84" s="57"/>
    </row>
    <row r="85" spans="1:14">
      <c r="B85" s="95" t="s">
        <v>1057</v>
      </c>
      <c r="C85" s="96"/>
      <c r="D85" s="96"/>
      <c r="E85" s="96"/>
      <c r="F85" s="96"/>
      <c r="G85" s="96"/>
      <c r="H85" s="96"/>
      <c r="I85" s="93"/>
      <c r="J85" s="94"/>
      <c r="K85" s="313">
        <v>0.05</v>
      </c>
      <c r="L85" s="857">
        <f>N79*K85</f>
        <v>18699.034683435166</v>
      </c>
      <c r="M85" s="858"/>
      <c r="N85" s="57"/>
    </row>
    <row r="86" spans="1:14" ht="15" thickBot="1">
      <c r="B86" s="97" t="s">
        <v>1058</v>
      </c>
      <c r="C86" s="98"/>
      <c r="D86" s="98"/>
      <c r="E86" s="98"/>
      <c r="F86" s="98"/>
      <c r="G86" s="98"/>
      <c r="H86" s="98"/>
      <c r="I86" s="99"/>
      <c r="J86" s="100"/>
      <c r="K86" s="314">
        <v>0.05</v>
      </c>
      <c r="L86" s="859">
        <f>N79*K86</f>
        <v>18699.034683435166</v>
      </c>
      <c r="M86" s="860"/>
      <c r="N86" s="57"/>
    </row>
    <row r="87" spans="1:14" ht="15" thickBot="1">
      <c r="B87" s="822" t="s">
        <v>1037</v>
      </c>
      <c r="C87" s="823"/>
      <c r="D87" s="823"/>
      <c r="E87" s="823"/>
      <c r="F87" s="823"/>
      <c r="G87" s="823"/>
      <c r="H87" s="823"/>
      <c r="I87" s="823"/>
      <c r="J87" s="823"/>
      <c r="K87" s="823"/>
      <c r="L87" s="823"/>
      <c r="M87" s="824"/>
      <c r="N87" s="58">
        <f>L84+L85+L86</f>
        <v>112194.20810061099</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486174.90176931431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6"/>
      <c r="C1" s="928"/>
      <c r="D1" s="929"/>
      <c r="E1" s="929"/>
      <c r="F1" s="929"/>
      <c r="G1" s="929"/>
      <c r="H1" s="929"/>
      <c r="I1" s="929"/>
      <c r="J1" s="930"/>
      <c r="K1" s="931" t="s">
        <v>1017</v>
      </c>
      <c r="L1" s="933" t="s">
        <v>2304</v>
      </c>
      <c r="M1" s="934"/>
      <c r="N1" s="935"/>
    </row>
    <row r="2" spans="2:14" ht="22.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282</v>
      </c>
      <c r="B36" s="871" t="str">
        <f>VLOOKUP(A36,EQUIPOS!A6:D154,3,FALSE)</f>
        <v>Piloteadora potencia 250KW, RPM 1800, fuerza elevadora 200KN</v>
      </c>
      <c r="C36" s="872"/>
      <c r="D36" s="872"/>
      <c r="E36" s="872"/>
      <c r="F36" s="872"/>
      <c r="G36" s="872"/>
      <c r="H36" s="873"/>
      <c r="I36" s="276"/>
      <c r="J36" s="277"/>
      <c r="K36" s="278">
        <f>VLOOKUP(A36,EQUIPOS!A6:D163,4,FALSE)</f>
        <v>517500</v>
      </c>
      <c r="L36" s="279"/>
      <c r="M36" s="345">
        <v>2</v>
      </c>
      <c r="N36" s="281">
        <f>K36/M36</f>
        <v>258750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N77*M41</f>
        <v>4468.3804555337501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263218.38045553374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3490.66</v>
      </c>
      <c r="N48" s="281">
        <f>K48*M48</f>
        <v>97738.48</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507898.14292279992</v>
      </c>
      <c r="N49" s="281">
        <f>K49*M49</f>
        <v>177764.35002297995</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24395</v>
      </c>
      <c r="N50" s="281">
        <f>K50*M50</f>
        <v>73185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348687.83002297994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9">
        <f>VLOOKUP(A60,TRANSPORTE!A2:D117,4,FALSE)</f>
        <v>1250</v>
      </c>
      <c r="M60" s="910"/>
      <c r="N60" s="296">
        <f>K60*L60</f>
        <v>437.5</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437.5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44683.804555337498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657027.51503385126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131405.50300677025</v>
      </c>
      <c r="M84" s="858"/>
      <c r="N84" s="57"/>
    </row>
    <row r="85" spans="1:14">
      <c r="B85" s="95" t="s">
        <v>1057</v>
      </c>
      <c r="C85" s="96"/>
      <c r="D85" s="96"/>
      <c r="E85" s="96"/>
      <c r="F85" s="96"/>
      <c r="G85" s="96"/>
      <c r="H85" s="96"/>
      <c r="I85" s="93"/>
      <c r="J85" s="94"/>
      <c r="K85" s="313">
        <v>0.05</v>
      </c>
      <c r="L85" s="857">
        <f>N79*K85</f>
        <v>32851.375751692562</v>
      </c>
      <c r="M85" s="858"/>
      <c r="N85" s="57"/>
    </row>
    <row r="86" spans="1:14" ht="15" thickBot="1">
      <c r="B86" s="97" t="s">
        <v>1058</v>
      </c>
      <c r="C86" s="98"/>
      <c r="D86" s="98"/>
      <c r="E86" s="98"/>
      <c r="F86" s="98"/>
      <c r="G86" s="98"/>
      <c r="H86" s="98"/>
      <c r="I86" s="99"/>
      <c r="J86" s="100"/>
      <c r="K86" s="314">
        <v>0.05</v>
      </c>
      <c r="L86" s="859">
        <f>N79*K86</f>
        <v>32851.375751692562</v>
      </c>
      <c r="M86" s="860"/>
      <c r="N86" s="57"/>
    </row>
    <row r="87" spans="1:14" ht="15" thickBot="1">
      <c r="B87" s="822" t="s">
        <v>1037</v>
      </c>
      <c r="C87" s="823"/>
      <c r="D87" s="823"/>
      <c r="E87" s="823"/>
      <c r="F87" s="823"/>
      <c r="G87" s="823"/>
      <c r="H87" s="823"/>
      <c r="I87" s="823"/>
      <c r="J87" s="823"/>
      <c r="K87" s="823"/>
      <c r="L87" s="823"/>
      <c r="M87" s="824"/>
      <c r="N87" s="58">
        <f>L84+L85+L86</f>
        <v>197108.25451015538</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854135.76954400667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282</v>
      </c>
      <c r="B36" s="871" t="str">
        <f>VLOOKUP(A36,EQUIPOS!A6:D154,3,FALSE)</f>
        <v>Piloteadora potencia 250KW, RPM 1800, fuerza elevadora 200KN</v>
      </c>
      <c r="C36" s="872"/>
      <c r="D36" s="872"/>
      <c r="E36" s="872"/>
      <c r="F36" s="872"/>
      <c r="G36" s="872"/>
      <c r="H36" s="873"/>
      <c r="I36" s="276"/>
      <c r="J36" s="277"/>
      <c r="K36" s="278">
        <f>VLOOKUP(A36,EQUIPOS!A6:D163,4,FALSE)</f>
        <v>517500</v>
      </c>
      <c r="L36" s="279"/>
      <c r="M36" s="345">
        <v>2</v>
      </c>
      <c r="N36" s="281">
        <f>K36/M36</f>
        <v>258750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N77*M41</f>
        <v>4468.3804555337501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263218.38045553374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3490.66</v>
      </c>
      <c r="N48" s="281">
        <f>K48*M48</f>
        <v>97738.48</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553240.91422999999</v>
      </c>
      <c r="N49" s="281">
        <f>K49*M49</f>
        <v>193634.31998049997</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24395</v>
      </c>
      <c r="N50" s="281">
        <f>K50*M50</f>
        <v>48790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340162.79998049996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9">
        <f>VLOOKUP(A60,TRANSPORTE!A2:D117,4,FALSE)</f>
        <v>1250</v>
      </c>
      <c r="M60" s="910"/>
      <c r="N60" s="296">
        <f>K60*L60</f>
        <v>437.5</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437.5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44683.804555337498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648502.48499137128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129700.49699827426</v>
      </c>
      <c r="M84" s="858"/>
      <c r="N84" s="57"/>
    </row>
    <row r="85" spans="1:14">
      <c r="B85" s="95" t="s">
        <v>1057</v>
      </c>
      <c r="C85" s="96"/>
      <c r="D85" s="96"/>
      <c r="E85" s="96"/>
      <c r="F85" s="96"/>
      <c r="G85" s="96"/>
      <c r="H85" s="96"/>
      <c r="I85" s="93"/>
      <c r="J85" s="94"/>
      <c r="K85" s="313">
        <v>0.05</v>
      </c>
      <c r="L85" s="857">
        <f>N79*K85</f>
        <v>32425.124249568566</v>
      </c>
      <c r="M85" s="858"/>
      <c r="N85" s="57"/>
    </row>
    <row r="86" spans="1:14" ht="15" thickBot="1">
      <c r="B86" s="97" t="s">
        <v>1058</v>
      </c>
      <c r="C86" s="98"/>
      <c r="D86" s="98"/>
      <c r="E86" s="98"/>
      <c r="F86" s="98"/>
      <c r="G86" s="98"/>
      <c r="H86" s="98"/>
      <c r="I86" s="99"/>
      <c r="J86" s="100"/>
      <c r="K86" s="314">
        <v>0.05</v>
      </c>
      <c r="L86" s="859">
        <f>N79*K86</f>
        <v>32425.124249568566</v>
      </c>
      <c r="M86" s="860"/>
      <c r="N86" s="57"/>
    </row>
    <row r="87" spans="1:14" ht="15" thickBot="1">
      <c r="B87" s="822" t="s">
        <v>1037</v>
      </c>
      <c r="C87" s="823"/>
      <c r="D87" s="823"/>
      <c r="E87" s="823"/>
      <c r="F87" s="823"/>
      <c r="G87" s="823"/>
      <c r="H87" s="823"/>
      <c r="I87" s="823"/>
      <c r="J87" s="823"/>
      <c r="K87" s="823"/>
      <c r="L87" s="823"/>
      <c r="M87" s="824"/>
      <c r="N87" s="58">
        <f>L84+L85+L86</f>
        <v>194550.74549741138</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843053.23048878263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195</v>
      </c>
      <c r="B36" s="871" t="str">
        <f>VLOOKUP(A36,EQUIPOS!A6:D154,3,FALSE)</f>
        <v xml:space="preserve">Equipo de oxicorte, Capacidad de corte: hasta 6´´ (152mm) </v>
      </c>
      <c r="C36" s="872"/>
      <c r="D36" s="872"/>
      <c r="E36" s="872"/>
      <c r="F36" s="872"/>
      <c r="G36" s="872"/>
      <c r="H36" s="873"/>
      <c r="I36" s="276"/>
      <c r="J36" s="277"/>
      <c r="K36" s="278">
        <f>VLOOKUP(A36,EQUIPOS!A6:D163,4,FALSE)</f>
        <v>10412.5</v>
      </c>
      <c r="L36" s="279"/>
      <c r="M36" s="345">
        <v>1.1299999999999999</v>
      </c>
      <c r="N36" s="281">
        <f>K36/M36</f>
        <v>9214.6017699115055</v>
      </c>
    </row>
    <row r="37" spans="1:14">
      <c r="A37" s="119" t="s">
        <v>332</v>
      </c>
      <c r="B37" s="871" t="str">
        <f>VLOOKUP(A37,EQUIPOS!A7:D154,3,FALSE)</f>
        <v xml:space="preserve">Taladro de 1/2´´, pulidora, lijadora y circular
</v>
      </c>
      <c r="C37" s="872"/>
      <c r="D37" s="872"/>
      <c r="E37" s="872"/>
      <c r="F37" s="872"/>
      <c r="G37" s="872"/>
      <c r="H37" s="873"/>
      <c r="I37" s="430"/>
      <c r="J37" s="431"/>
      <c r="K37" s="278">
        <f>VLOOKUP(A37,EQUIPOS!A7:D164,4,FALSE)</f>
        <v>3867.5</v>
      </c>
      <c r="L37" s="344"/>
      <c r="M37" s="345">
        <v>0.53</v>
      </c>
      <c r="N37" s="281">
        <f>K37/M37</f>
        <v>7297.169811320754</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N77*M41</f>
        <v>2553.3602603050003</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19065.131841537259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64506.490140000002</v>
      </c>
      <c r="N48" s="281">
        <f>K48*M48</f>
        <v>1290.1298028000001</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34900</v>
      </c>
      <c r="N49" s="281">
        <f>K49*M49</f>
        <v>17450</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92862</v>
      </c>
      <c r="N50" s="281">
        <f>K50*M50</f>
        <v>7428.96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26169.089802800001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25533.60260305</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70767.824247387267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14153.564849477454</v>
      </c>
      <c r="M84" s="858"/>
      <c r="N84" s="57"/>
    </row>
    <row r="85" spans="1:14">
      <c r="B85" s="95" t="s">
        <v>1057</v>
      </c>
      <c r="C85" s="96"/>
      <c r="D85" s="96"/>
      <c r="E85" s="96"/>
      <c r="F85" s="96"/>
      <c r="G85" s="96"/>
      <c r="H85" s="96"/>
      <c r="I85" s="93"/>
      <c r="J85" s="94"/>
      <c r="K85" s="313">
        <v>0.05</v>
      </c>
      <c r="L85" s="857">
        <f>N79*K85</f>
        <v>3538.3912123693635</v>
      </c>
      <c r="M85" s="858"/>
      <c r="N85" s="57"/>
    </row>
    <row r="86" spans="1:14" ht="15" thickBot="1">
      <c r="B86" s="97" t="s">
        <v>1058</v>
      </c>
      <c r="C86" s="98"/>
      <c r="D86" s="98"/>
      <c r="E86" s="98"/>
      <c r="F86" s="98"/>
      <c r="G86" s="98"/>
      <c r="H86" s="98"/>
      <c r="I86" s="99"/>
      <c r="J86" s="100"/>
      <c r="K86" s="314">
        <v>0.05</v>
      </c>
      <c r="L86" s="859">
        <f>N79*K86</f>
        <v>3538.3912123693635</v>
      </c>
      <c r="M86" s="860"/>
      <c r="N86" s="57"/>
    </row>
    <row r="87" spans="1:14" ht="15" thickBot="1">
      <c r="B87" s="822" t="s">
        <v>1037</v>
      </c>
      <c r="C87" s="823"/>
      <c r="D87" s="823"/>
      <c r="E87" s="823"/>
      <c r="F87" s="823"/>
      <c r="G87" s="823"/>
      <c r="H87" s="823"/>
      <c r="I87" s="823"/>
      <c r="J87" s="823"/>
      <c r="K87" s="823"/>
      <c r="L87" s="823"/>
      <c r="M87" s="824"/>
      <c r="N87" s="58">
        <f>L84+L85+L86</f>
        <v>21230.347274216179</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91998.17152160345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123</v>
      </c>
      <c r="B36" s="871" t="str">
        <f>VLOOKUP(A36,EQUIPOS!A6:D154,3,FALSE)</f>
        <v>Bomba de inyección de lechada</v>
      </c>
      <c r="C36" s="872"/>
      <c r="D36" s="872"/>
      <c r="E36" s="872"/>
      <c r="F36" s="872"/>
      <c r="G36" s="872"/>
      <c r="H36" s="873"/>
      <c r="I36" s="276"/>
      <c r="J36" s="277"/>
      <c r="K36" s="278">
        <f>VLOOKUP(A36,EQUIPOS!A6:D163,4,FALSE)</f>
        <v>67275</v>
      </c>
      <c r="L36" s="279"/>
      <c r="M36" s="345">
        <v>12</v>
      </c>
      <c r="N36" s="281">
        <f t="shared" ref="N36:N42" si="0">K36/M36</f>
        <v>5606.25</v>
      </c>
    </row>
    <row r="37" spans="1:14">
      <c r="A37" s="119" t="s">
        <v>288</v>
      </c>
      <c r="B37" s="871" t="str">
        <f>VLOOKUP(A37,EQUIPOS!A7:D154,3,FALSE)</f>
        <v xml:space="preserve">Planta eléctrica </v>
      </c>
      <c r="C37" s="872"/>
      <c r="D37" s="872"/>
      <c r="E37" s="872"/>
      <c r="F37" s="872"/>
      <c r="G37" s="872"/>
      <c r="H37" s="873"/>
      <c r="I37" s="276"/>
      <c r="J37" s="277"/>
      <c r="K37" s="278">
        <f>VLOOKUP(A37,EQUIPOS!A7:D164,4,FALSE)</f>
        <v>20081.25</v>
      </c>
      <c r="L37" s="279"/>
      <c r="M37" s="345">
        <v>1.3</v>
      </c>
      <c r="N37" s="281">
        <f t="shared" si="0"/>
        <v>15447.115384615385</v>
      </c>
    </row>
    <row r="38" spans="1:14">
      <c r="A38" s="119" t="s">
        <v>125</v>
      </c>
      <c r="B38" s="871" t="str">
        <f>VLOOKUP(A38,EQUIPOS!A8:D154,3,FALSE)</f>
        <v>Bomba para gato de tensionamiento</v>
      </c>
      <c r="C38" s="872"/>
      <c r="D38" s="872"/>
      <c r="E38" s="872"/>
      <c r="F38" s="872"/>
      <c r="G38" s="872"/>
      <c r="H38" s="873"/>
      <c r="I38" s="276"/>
      <c r="J38" s="277"/>
      <c r="K38" s="278">
        <f>VLOOKUP(A38,EQUIPOS!A8:D165,4,FALSE)</f>
        <v>517500</v>
      </c>
      <c r="L38" s="279"/>
      <c r="M38" s="345">
        <v>12</v>
      </c>
      <c r="N38" s="281">
        <f t="shared" si="0"/>
        <v>43125</v>
      </c>
    </row>
    <row r="39" spans="1:14">
      <c r="A39" s="119" t="s">
        <v>180</v>
      </c>
      <c r="B39" s="871" t="str">
        <f>VLOOKUP(A39,EQUIPOS!A9:D154,3,FALSE)</f>
        <v>Compresor 120 HP, con martillo.</v>
      </c>
      <c r="C39" s="872"/>
      <c r="D39" s="872"/>
      <c r="E39" s="872"/>
      <c r="F39" s="872"/>
      <c r="G39" s="872"/>
      <c r="H39" s="873"/>
      <c r="I39" s="276"/>
      <c r="J39" s="277"/>
      <c r="K39" s="278">
        <f>VLOOKUP(A39,EQUIPOS!A9:D166,4,FALSE)</f>
        <v>109480</v>
      </c>
      <c r="L39" s="279"/>
      <c r="M39" s="345">
        <v>1.3</v>
      </c>
      <c r="N39" s="281">
        <f t="shared" si="0"/>
        <v>84215.38461538461</v>
      </c>
    </row>
    <row r="40" spans="1:14">
      <c r="A40" s="119" t="s">
        <v>197</v>
      </c>
      <c r="B40" s="871" t="str">
        <f>VLOOKUP(A40,EQUIPOS!A10:D154,3,FALSE)</f>
        <v>Equipo de perforación (TRACKDRILL), potencia 40 HP, 2100 golpes / minuto</v>
      </c>
      <c r="C40" s="872"/>
      <c r="D40" s="872"/>
      <c r="E40" s="872"/>
      <c r="F40" s="872"/>
      <c r="G40" s="872"/>
      <c r="H40" s="873"/>
      <c r="I40" s="276"/>
      <c r="J40" s="277"/>
      <c r="K40" s="278">
        <f>VLOOKUP(A40,EQUIPOS!A10:D167,4,FALSE)</f>
        <v>175950</v>
      </c>
      <c r="L40" s="279"/>
      <c r="M40" s="345">
        <v>1.3</v>
      </c>
      <c r="N40" s="281">
        <f t="shared" si="0"/>
        <v>135346.15384615384</v>
      </c>
    </row>
    <row r="41" spans="1:14">
      <c r="A41" s="119" t="s">
        <v>195</v>
      </c>
      <c r="B41" s="871" t="str">
        <f>VLOOKUP(A41,EQUIPOS!A11:D155,3,FALSE)</f>
        <v xml:space="preserve">Equipo de oxicorte, Capacidad de corte: hasta 6´´ (152mm) </v>
      </c>
      <c r="C41" s="872"/>
      <c r="D41" s="872"/>
      <c r="E41" s="872"/>
      <c r="F41" s="872"/>
      <c r="G41" s="872"/>
      <c r="H41" s="873"/>
      <c r="I41" s="276"/>
      <c r="J41" s="277"/>
      <c r="K41" s="278">
        <f>VLOOKUP(A41,EQUIPOS!A11:D168,4,FALSE)</f>
        <v>10412.5</v>
      </c>
      <c r="L41" s="279"/>
      <c r="M41" s="345">
        <v>15</v>
      </c>
      <c r="N41" s="281">
        <f t="shared" si="0"/>
        <v>694.16666666666663</v>
      </c>
    </row>
    <row r="42" spans="1:14">
      <c r="A42" s="119" t="s">
        <v>240</v>
      </c>
      <c r="B42" s="871" t="str">
        <f>VLOOKUP(A42,EQUIPOS!A12:D156,3,FALSE)</f>
        <v>Gato para tensionamiento, fuerza Max 200 ton, área de tensión 314 cm2.</v>
      </c>
      <c r="C42" s="872"/>
      <c r="D42" s="872"/>
      <c r="E42" s="872"/>
      <c r="F42" s="872"/>
      <c r="G42" s="872"/>
      <c r="H42" s="873"/>
      <c r="I42" s="276"/>
      <c r="J42" s="277"/>
      <c r="K42" s="278">
        <f>VLOOKUP(A42,EQUIPOS!A12:D169,4,FALSE)</f>
        <v>196649.99999999997</v>
      </c>
      <c r="L42" s="279"/>
      <c r="M42" s="345">
        <v>12</v>
      </c>
      <c r="N42" s="281">
        <f t="shared" si="0"/>
        <v>16387.499999999996</v>
      </c>
    </row>
    <row r="43" spans="1:14">
      <c r="A43" s="119"/>
      <c r="B43" s="871"/>
      <c r="C43" s="872"/>
      <c r="D43" s="872"/>
      <c r="E43" s="872"/>
      <c r="F43" s="872"/>
      <c r="G43" s="872"/>
      <c r="H43" s="873"/>
      <c r="I43" s="430"/>
      <c r="J43" s="431"/>
      <c r="K43" s="278"/>
      <c r="L43" s="344"/>
      <c r="M43" s="345"/>
      <c r="N43" s="281"/>
    </row>
    <row r="44" spans="1:14">
      <c r="A44" s="119"/>
      <c r="B44" s="871"/>
      <c r="C44" s="872"/>
      <c r="D44" s="872"/>
      <c r="E44" s="872"/>
      <c r="F44" s="872"/>
      <c r="G44" s="872"/>
      <c r="H44" s="873"/>
      <c r="I44" s="337"/>
      <c r="J44" s="339"/>
      <c r="K44" s="278"/>
      <c r="L44" s="432"/>
      <c r="M44" s="433"/>
      <c r="N44" s="281"/>
    </row>
    <row r="45" spans="1:14">
      <c r="B45" s="871"/>
      <c r="C45" s="872"/>
      <c r="D45" s="872"/>
      <c r="E45" s="872"/>
      <c r="F45" s="872"/>
      <c r="G45" s="872"/>
      <c r="H45" s="873"/>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 thickBot="1">
      <c r="B48" s="871"/>
      <c r="C48" s="872"/>
      <c r="D48" s="872"/>
      <c r="E48" s="872"/>
      <c r="F48" s="872"/>
      <c r="G48" s="872"/>
      <c r="H48" s="873"/>
      <c r="I48" s="881"/>
      <c r="J48" s="882"/>
      <c r="K48" s="47"/>
      <c r="L48" s="883"/>
      <c r="M48" s="884"/>
      <c r="N48" s="111"/>
    </row>
    <row r="49" spans="1:14" ht="15" thickBot="1">
      <c r="B49" s="822" t="s">
        <v>1037</v>
      </c>
      <c r="C49" s="823"/>
      <c r="D49" s="823"/>
      <c r="E49" s="823"/>
      <c r="F49" s="823"/>
      <c r="G49" s="823"/>
      <c r="H49" s="823"/>
      <c r="I49" s="823"/>
      <c r="J49" s="823"/>
      <c r="K49" s="823"/>
      <c r="L49" s="823"/>
      <c r="M49" s="824"/>
      <c r="N49" s="403">
        <f>SUM(N36:N48)</f>
        <v>304749.81706713594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4" t="s">
        <v>1029</v>
      </c>
      <c r="K53" s="91" t="s">
        <v>1030</v>
      </c>
      <c r="L53" s="903" t="s">
        <v>1039</v>
      </c>
      <c r="M53" s="902"/>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4730.1499999999996</v>
      </c>
      <c r="N54" s="281">
        <f>K54*M54</f>
        <v>946.03</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7133.7661472000009</v>
      </c>
      <c r="N55" s="281">
        <f t="shared" ref="N55:N67" si="1">K55*M55</f>
        <v>39449.726794016009</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38882</v>
      </c>
      <c r="N56" s="281">
        <f t="shared" si="1"/>
        <v>311.05599999999998</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41669</v>
      </c>
      <c r="N57" s="281">
        <f t="shared" si="1"/>
        <v>916.71799999999996</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884</v>
      </c>
      <c r="N58" s="281">
        <f t="shared" si="1"/>
        <v>265.2</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1743</v>
      </c>
      <c r="N59" s="281">
        <f t="shared" si="1"/>
        <v>174.3</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17461.2896612</v>
      </c>
      <c r="N60" s="281">
        <f t="shared" si="1"/>
        <v>8730.6448306000002</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78707.8367306</v>
      </c>
      <c r="N61" s="281">
        <f t="shared" si="1"/>
        <v>7870.7836730600002</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1107.2545021999999</v>
      </c>
      <c r="N62" s="281">
        <f t="shared" si="1"/>
        <v>11072.545021999998</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16962.051545247228</v>
      </c>
      <c r="N63" s="281">
        <f t="shared" si="1"/>
        <v>16962.051545247228</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8973</v>
      </c>
      <c r="N64" s="281">
        <f t="shared" si="1"/>
        <v>4486.5</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11305</v>
      </c>
      <c r="N65" s="281">
        <f t="shared" si="1"/>
        <v>6217.7500000000009</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4165</v>
      </c>
      <c r="N66" s="281">
        <f t="shared" si="1"/>
        <v>208.25</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5717.2835999999998</v>
      </c>
      <c r="N67" s="281">
        <f t="shared" si="1"/>
        <v>5717.2835999999998</v>
      </c>
    </row>
    <row r="68" spans="1:14" ht="15" thickBot="1">
      <c r="B68" s="49"/>
      <c r="C68" s="319"/>
      <c r="D68" s="319"/>
      <c r="E68" s="319"/>
      <c r="F68" s="319"/>
      <c r="G68" s="319"/>
      <c r="H68" s="319"/>
      <c r="I68" s="319"/>
      <c r="J68" s="444"/>
      <c r="K68" s="132"/>
      <c r="L68" s="334"/>
      <c r="M68" s="411"/>
      <c r="N68" s="281"/>
    </row>
    <row r="69" spans="1:14" ht="15" thickBot="1">
      <c r="B69" s="822" t="s">
        <v>1037</v>
      </c>
      <c r="C69" s="823"/>
      <c r="D69" s="823"/>
      <c r="E69" s="823"/>
      <c r="F69" s="823"/>
      <c r="G69" s="823"/>
      <c r="H69" s="823"/>
      <c r="I69" s="823"/>
      <c r="J69" s="823"/>
      <c r="K69" s="823"/>
      <c r="L69" s="823"/>
      <c r="M69" s="824"/>
      <c r="N69" s="403">
        <f>SUM(N54:N68)</f>
        <v>103328.83946492324</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908" t="s">
        <v>1045</v>
      </c>
      <c r="M73" s="887"/>
      <c r="N73" s="82" t="s">
        <v>1035</v>
      </c>
    </row>
    <row r="74" spans="1:14">
      <c r="B74" s="52"/>
      <c r="C74" s="326"/>
      <c r="D74" s="326"/>
      <c r="E74" s="326"/>
      <c r="F74" s="326"/>
      <c r="G74" s="326"/>
      <c r="H74" s="320"/>
      <c r="I74" s="288"/>
      <c r="J74" s="295"/>
      <c r="K74" s="288"/>
      <c r="L74" s="909"/>
      <c r="M74" s="910"/>
      <c r="N74" s="296"/>
    </row>
    <row r="75" spans="1:14">
      <c r="B75" s="52"/>
      <c r="C75" s="53"/>
      <c r="D75" s="53"/>
      <c r="E75" s="53"/>
      <c r="F75" s="53"/>
      <c r="G75" s="53"/>
      <c r="H75" s="320"/>
      <c r="I75" s="288"/>
      <c r="J75" s="295"/>
      <c r="K75" s="288"/>
      <c r="L75" s="909"/>
      <c r="M75" s="910"/>
      <c r="N75" s="296"/>
    </row>
    <row r="76" spans="1:14">
      <c r="B76" s="52"/>
      <c r="C76" s="53"/>
      <c r="D76" s="53"/>
      <c r="E76" s="53"/>
      <c r="F76" s="53"/>
      <c r="G76" s="53"/>
      <c r="H76" s="320"/>
      <c r="I76" s="288"/>
      <c r="J76" s="295"/>
      <c r="K76" s="288"/>
      <c r="L76" s="909"/>
      <c r="M76" s="910"/>
      <c r="N76" s="296"/>
    </row>
    <row r="77" spans="1:14">
      <c r="B77" s="52"/>
      <c r="C77" s="53"/>
      <c r="D77" s="53"/>
      <c r="E77" s="53"/>
      <c r="F77" s="53"/>
      <c r="G77" s="53"/>
      <c r="H77" s="320"/>
      <c r="I77" s="288"/>
      <c r="J77" s="295"/>
      <c r="K77" s="288"/>
      <c r="L77" s="909"/>
      <c r="M77" s="910"/>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900"/>
      <c r="M79" s="901"/>
      <c r="N79" s="133"/>
    </row>
    <row r="80" spans="1:14" ht="15" thickBot="1">
      <c r="B80" s="911" t="s">
        <v>1037</v>
      </c>
      <c r="C80" s="865"/>
      <c r="D80" s="865"/>
      <c r="E80" s="865"/>
      <c r="F80" s="865"/>
      <c r="G80" s="865"/>
      <c r="H80" s="865"/>
      <c r="I80" s="865"/>
      <c r="J80" s="865"/>
      <c r="K80" s="865"/>
      <c r="L80" s="865"/>
      <c r="M80" s="866"/>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61" t="s">
        <v>1047</v>
      </c>
      <c r="C84" s="862"/>
      <c r="D84" s="862"/>
      <c r="E84" s="862"/>
      <c r="F84" s="862"/>
      <c r="G84" s="862"/>
      <c r="H84" s="862"/>
      <c r="I84" s="79" t="s">
        <v>1048</v>
      </c>
      <c r="J84" s="81" t="s">
        <v>1494</v>
      </c>
      <c r="K84" s="80" t="s">
        <v>1050</v>
      </c>
      <c r="L84" s="863" t="s">
        <v>1034</v>
      </c>
      <c r="M84" s="864"/>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98"/>
      <c r="C90" s="899"/>
      <c r="D90" s="899"/>
      <c r="E90" s="899"/>
      <c r="F90" s="899"/>
      <c r="G90" s="899"/>
      <c r="H90" s="899"/>
      <c r="I90" s="132"/>
      <c r="J90" s="132"/>
      <c r="K90" s="132"/>
      <c r="L90" s="912"/>
      <c r="M90" s="912"/>
      <c r="N90" s="51"/>
    </row>
    <row r="91" spans="1:15" ht="15" thickBot="1">
      <c r="B91" s="911" t="s">
        <v>1037</v>
      </c>
      <c r="C91" s="865"/>
      <c r="D91" s="865"/>
      <c r="E91" s="865"/>
      <c r="F91" s="865"/>
      <c r="G91" s="865"/>
      <c r="H91" s="865"/>
      <c r="I91" s="865"/>
      <c r="J91" s="865"/>
      <c r="K91" s="865"/>
      <c r="L91" s="865"/>
      <c r="M91" s="866"/>
      <c r="N91" s="310">
        <f>SUM(N85:N90)</f>
        <v>39282.465543153841</v>
      </c>
    </row>
    <row r="92" spans="1:15" ht="15" thickBot="1">
      <c r="B92" s="39"/>
      <c r="C92" s="40"/>
      <c r="D92" s="40"/>
      <c r="E92" s="40"/>
      <c r="F92" s="40"/>
      <c r="G92" s="40"/>
      <c r="H92" s="40"/>
      <c r="I92" s="40"/>
      <c r="J92" s="40"/>
      <c r="K92" s="40"/>
      <c r="L92" s="40"/>
      <c r="M92" s="40"/>
      <c r="N92" s="41"/>
    </row>
    <row r="93" spans="1:15" ht="15" thickBot="1">
      <c r="B93" s="822" t="s">
        <v>1051</v>
      </c>
      <c r="C93" s="823"/>
      <c r="D93" s="823"/>
      <c r="E93" s="823"/>
      <c r="F93" s="823"/>
      <c r="G93" s="823"/>
      <c r="H93" s="823"/>
      <c r="I93" s="823"/>
      <c r="J93" s="823"/>
      <c r="K93" s="823"/>
      <c r="L93" s="823"/>
      <c r="M93" s="824"/>
      <c r="N93" s="105">
        <f>N49+N69+N80+N91</f>
        <v>447361.122075213</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67" t="s">
        <v>1053</v>
      </c>
      <c r="C97" s="868"/>
      <c r="D97" s="868"/>
      <c r="E97" s="868"/>
      <c r="F97" s="868"/>
      <c r="G97" s="868"/>
      <c r="H97" s="868"/>
      <c r="I97" s="323"/>
      <c r="J97" s="343"/>
      <c r="K97" s="311" t="s">
        <v>1054</v>
      </c>
      <c r="L97" s="869" t="s">
        <v>1055</v>
      </c>
      <c r="M97" s="870"/>
      <c r="N97" s="312"/>
    </row>
    <row r="98" spans="1:14">
      <c r="B98" s="855" t="s">
        <v>1056</v>
      </c>
      <c r="C98" s="856"/>
      <c r="D98" s="856"/>
      <c r="E98" s="856"/>
      <c r="F98" s="856"/>
      <c r="G98" s="856"/>
      <c r="H98" s="856"/>
      <c r="I98" s="93"/>
      <c r="J98" s="94"/>
      <c r="K98" s="313">
        <v>0.2</v>
      </c>
      <c r="L98" s="857">
        <f>N93*K98</f>
        <v>89472.224415042612</v>
      </c>
      <c r="M98" s="858"/>
      <c r="N98" s="57"/>
    </row>
    <row r="99" spans="1:14">
      <c r="B99" s="95" t="s">
        <v>1057</v>
      </c>
      <c r="C99" s="96"/>
      <c r="D99" s="96"/>
      <c r="E99" s="96"/>
      <c r="F99" s="96"/>
      <c r="G99" s="96"/>
      <c r="H99" s="96"/>
      <c r="I99" s="93"/>
      <c r="J99" s="94"/>
      <c r="K99" s="313">
        <v>0.05</v>
      </c>
      <c r="L99" s="857">
        <f>N93*K99</f>
        <v>22368.056103760653</v>
      </c>
      <c r="M99" s="858"/>
      <c r="N99" s="57"/>
    </row>
    <row r="100" spans="1:14" ht="15" thickBot="1">
      <c r="B100" s="97" t="s">
        <v>1058</v>
      </c>
      <c r="C100" s="98"/>
      <c r="D100" s="98"/>
      <c r="E100" s="98"/>
      <c r="F100" s="98"/>
      <c r="G100" s="98"/>
      <c r="H100" s="98"/>
      <c r="I100" s="99"/>
      <c r="J100" s="100"/>
      <c r="K100" s="314">
        <v>0.05</v>
      </c>
      <c r="L100" s="859">
        <f>N93*K100</f>
        <v>22368.056103760653</v>
      </c>
      <c r="M100" s="860"/>
      <c r="N100" s="57"/>
    </row>
    <row r="101" spans="1:14" ht="15" thickBot="1">
      <c r="B101" s="822" t="s">
        <v>1037</v>
      </c>
      <c r="C101" s="823"/>
      <c r="D101" s="823"/>
      <c r="E101" s="823"/>
      <c r="F101" s="823"/>
      <c r="G101" s="823"/>
      <c r="H101" s="823"/>
      <c r="I101" s="823"/>
      <c r="J101" s="823"/>
      <c r="K101" s="823"/>
      <c r="L101" s="823"/>
      <c r="M101" s="824"/>
      <c r="N101" s="58">
        <f>L98+L99+L100</f>
        <v>134208.33662256392</v>
      </c>
    </row>
    <row r="102" spans="1:14" ht="15" thickBot="1">
      <c r="B102" s="39"/>
      <c r="C102" s="40"/>
      <c r="D102" s="40"/>
      <c r="E102" s="40"/>
      <c r="F102" s="40"/>
      <c r="G102" s="40"/>
      <c r="H102" s="40"/>
      <c r="I102" s="40"/>
      <c r="J102" s="40"/>
      <c r="K102" s="40"/>
      <c r="L102" s="40"/>
      <c r="M102" s="40"/>
      <c r="N102" s="41"/>
    </row>
    <row r="103" spans="1:14" ht="15" thickBot="1">
      <c r="A103" t="s">
        <v>2122</v>
      </c>
      <c r="B103" s="822" t="s">
        <v>1059</v>
      </c>
      <c r="C103" s="823"/>
      <c r="D103" s="823"/>
      <c r="E103" s="823"/>
      <c r="F103" s="823"/>
      <c r="G103" s="823"/>
      <c r="H103" s="823"/>
      <c r="I103" s="823"/>
      <c r="J103" s="823"/>
      <c r="K103" s="823"/>
      <c r="L103" s="823"/>
      <c r="M103" s="824"/>
      <c r="N103" s="196">
        <f>N93+N101</f>
        <v>581569.45869777689</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6" t="s">
        <v>2324</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2325</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72"/>
      <c r="K133" s="972"/>
      <c r="L133" s="972"/>
      <c r="M133" s="972"/>
      <c r="N133" s="973"/>
    </row>
    <row r="134" spans="2:14" ht="15" thickBot="1">
      <c r="B134" s="428" t="s">
        <v>2327</v>
      </c>
      <c r="C134" s="429"/>
      <c r="D134" s="429"/>
      <c r="E134" s="268"/>
      <c r="F134" s="268"/>
      <c r="G134" s="268"/>
      <c r="H134" s="268"/>
      <c r="I134" s="268"/>
      <c r="J134" s="974"/>
      <c r="K134" s="974"/>
      <c r="L134" s="974"/>
      <c r="M134" s="974"/>
      <c r="N134" s="975"/>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224</v>
      </c>
      <c r="B36" s="871" t="str">
        <f>VLOOKUP(A36,EQUIPOS!A6:D154,3,FALSE)</f>
        <v>Equipo de Medición (Deformimetros Eléctricos, Mecánicos, Celdas de Carga,  Etc.)</v>
      </c>
      <c r="C36" s="872"/>
      <c r="D36" s="872"/>
      <c r="E36" s="872"/>
      <c r="F36" s="872"/>
      <c r="G36" s="872"/>
      <c r="H36" s="873"/>
      <c r="I36" s="276"/>
      <c r="J36" s="277"/>
      <c r="K36" s="278">
        <f>VLOOKUP(A36,EQUIPOS!A6:D163,4,FALSE)</f>
        <v>186300</v>
      </c>
      <c r="L36" s="279"/>
      <c r="M36" s="345">
        <v>3.3333333330000001</v>
      </c>
      <c r="N36" s="281">
        <f>K36/M36</f>
        <v>55890.000005588998</v>
      </c>
    </row>
    <row r="37" spans="1:14">
      <c r="A37" s="119" t="s">
        <v>125</v>
      </c>
      <c r="B37" s="871" t="str">
        <f>VLOOKUP(A37,EQUIPOS!A7:D154,3,FALSE)</f>
        <v>Bomba para gato de tensionamiento</v>
      </c>
      <c r="C37" s="872"/>
      <c r="D37" s="872"/>
      <c r="E37" s="872"/>
      <c r="F37" s="872"/>
      <c r="G37" s="872"/>
      <c r="H37" s="873"/>
      <c r="I37" s="430"/>
      <c r="J37" s="431"/>
      <c r="K37" s="278">
        <f>VLOOKUP(A37,EQUIPOS!A7:D164,4,FALSE)</f>
        <v>517500</v>
      </c>
      <c r="L37" s="344"/>
      <c r="M37" s="345">
        <v>0.1</v>
      </c>
      <c r="N37" s="281">
        <f>K37/M37</f>
        <v>5175000</v>
      </c>
    </row>
    <row r="38" spans="1:14">
      <c r="A38" s="119" t="s">
        <v>240</v>
      </c>
      <c r="B38" s="871" t="str">
        <f>VLOOKUP(A38,EQUIPOS!A8:D154,3,FALSE)</f>
        <v>Gato para tensionamiento, fuerza Max 200 ton, área de tensión 314 cm2.</v>
      </c>
      <c r="C38" s="872"/>
      <c r="D38" s="872"/>
      <c r="E38" s="872"/>
      <c r="F38" s="872"/>
      <c r="G38" s="872"/>
      <c r="H38" s="873"/>
      <c r="I38" s="337"/>
      <c r="J38" s="339"/>
      <c r="K38" s="278">
        <f>VLOOKUP(A38,EQUIPOS!A8:D165,4,FALSE)</f>
        <v>196649.99999999997</v>
      </c>
      <c r="L38" s="432"/>
      <c r="M38" s="433">
        <v>0.1</v>
      </c>
      <c r="N38" s="281">
        <f>K38/M38</f>
        <v>1966499.9999999995</v>
      </c>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7197390.0000055879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09">
        <f>VLOOKUP(A60,TRANSPORTE!A2:D117,4,FALSE)</f>
        <v>6000</v>
      </c>
      <c r="M60" s="910"/>
      <c r="N60" s="296">
        <f>K60*L60</f>
        <v>90000</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90000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5840.7159380840721</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7293230.7159436718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1458646.1431887345</v>
      </c>
      <c r="M84" s="858"/>
      <c r="N84" s="57"/>
    </row>
    <row r="85" spans="1:14">
      <c r="B85" s="95" t="s">
        <v>1057</v>
      </c>
      <c r="C85" s="96"/>
      <c r="D85" s="96"/>
      <c r="E85" s="96"/>
      <c r="F85" s="96"/>
      <c r="G85" s="96"/>
      <c r="H85" s="96"/>
      <c r="I85" s="93"/>
      <c r="J85" s="94"/>
      <c r="K85" s="313">
        <v>0.05</v>
      </c>
      <c r="L85" s="857">
        <f>N79*K85</f>
        <v>364661.53579718363</v>
      </c>
      <c r="M85" s="858"/>
      <c r="N85" s="57"/>
    </row>
    <row r="86" spans="1:14" ht="15" thickBot="1">
      <c r="B86" s="97" t="s">
        <v>1058</v>
      </c>
      <c r="C86" s="98"/>
      <c r="D86" s="98"/>
      <c r="E86" s="98"/>
      <c r="F86" s="98"/>
      <c r="G86" s="98"/>
      <c r="H86" s="98"/>
      <c r="I86" s="99"/>
      <c r="J86" s="100"/>
      <c r="K86" s="314">
        <v>0.05</v>
      </c>
      <c r="L86" s="859">
        <f>N79*K86</f>
        <v>364661.53579718363</v>
      </c>
      <c r="M86" s="860"/>
      <c r="N86" s="57"/>
    </row>
    <row r="87" spans="1:14" ht="15" thickBot="1">
      <c r="B87" s="822" t="s">
        <v>1037</v>
      </c>
      <c r="C87" s="823"/>
      <c r="D87" s="823"/>
      <c r="E87" s="823"/>
      <c r="F87" s="823"/>
      <c r="G87" s="823"/>
      <c r="H87" s="823"/>
      <c r="I87" s="823"/>
      <c r="J87" s="823"/>
      <c r="K87" s="823"/>
      <c r="L87" s="823"/>
      <c r="M87" s="824"/>
      <c r="N87" s="58">
        <f>L84+L85+L86</f>
        <v>2187969.2147831018</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9481199.930726774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112</v>
      </c>
      <c r="B36" s="871" t="str">
        <f>VLOOKUP(A36,EQUIPOS!A6:D154,3,FALSE)</f>
        <v xml:space="preserve">Aspersor manual
</v>
      </c>
      <c r="C36" s="872"/>
      <c r="D36" s="872"/>
      <c r="E36" s="872"/>
      <c r="F36" s="872"/>
      <c r="G36" s="872"/>
      <c r="H36" s="873"/>
      <c r="I36" s="276"/>
      <c r="J36" s="277"/>
      <c r="K36" s="278">
        <f>VLOOKUP(A36,EQUIPOS!A6:D163,4,FALSE)</f>
        <v>3332</v>
      </c>
      <c r="L36" s="279"/>
      <c r="M36" s="345">
        <v>2</v>
      </c>
      <c r="N36" s="281">
        <f>K36/M36</f>
        <v>1666</v>
      </c>
    </row>
    <row r="37" spans="1:14">
      <c r="A37" s="119" t="s">
        <v>363</v>
      </c>
      <c r="B37" s="871" t="str">
        <f>VLOOKUP(A37,EQUIPOS!A7:D154,3,FALSE)</f>
        <v>Vibrador de concreto, Motor de 3 hp a 18.000 rpm Mangueras de 4 mt</v>
      </c>
      <c r="C37" s="872"/>
      <c r="D37" s="872"/>
      <c r="E37" s="872"/>
      <c r="F37" s="872"/>
      <c r="G37" s="872"/>
      <c r="H37" s="873"/>
      <c r="I37" s="430"/>
      <c r="J37" s="431"/>
      <c r="K37" s="278">
        <f>VLOOKUP(A37,EQUIPOS!A7:D164,4,FALSE)</f>
        <v>10100</v>
      </c>
      <c r="L37" s="344"/>
      <c r="M37" s="345">
        <v>2</v>
      </c>
      <c r="N37" s="281">
        <f>K37/M37</f>
        <v>5050</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1595.850162690625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8311.8501626906254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67396.162772399999</v>
      </c>
      <c r="N48" s="281">
        <f>K48*M48</f>
        <v>310022.34875303996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553240.91422999999</v>
      </c>
      <c r="N50" s="281">
        <f>K50*M50</f>
        <v>553240.91422999999</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19997.3374678</v>
      </c>
      <c r="N51" s="281">
        <f>K51*M51</f>
        <v>91987.752351879986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961121.26533491991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9">
        <f>VLOOKUP(A60,TRANSPORTE!A2:D117,4,FALSE)</f>
        <v>1250</v>
      </c>
      <c r="M60" s="910"/>
      <c r="N60" s="296">
        <f>K60*L60</f>
        <v>1250</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1250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133"/>
    </row>
    <row r="77" spans="1:15" ht="15" thickBot="1">
      <c r="B77" s="911" t="s">
        <v>1037</v>
      </c>
      <c r="C77" s="865"/>
      <c r="D77" s="865"/>
      <c r="E77" s="865"/>
      <c r="F77" s="865"/>
      <c r="G77" s="865"/>
      <c r="H77" s="865"/>
      <c r="I77" s="865"/>
      <c r="J77" s="865"/>
      <c r="K77" s="865"/>
      <c r="L77" s="865"/>
      <c r="M77" s="866"/>
      <c r="N77" s="469">
        <f>SUM(N71:N76)</f>
        <v>31917.003253812498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1002600.1187514231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200520.02375028463</v>
      </c>
      <c r="M84" s="858"/>
      <c r="N84" s="57"/>
    </row>
    <row r="85" spans="1:14">
      <c r="B85" s="95" t="s">
        <v>1057</v>
      </c>
      <c r="C85" s="96"/>
      <c r="D85" s="96"/>
      <c r="E85" s="96"/>
      <c r="F85" s="96"/>
      <c r="G85" s="96"/>
      <c r="H85" s="96"/>
      <c r="I85" s="93"/>
      <c r="J85" s="94"/>
      <c r="K85" s="313">
        <v>0.05</v>
      </c>
      <c r="L85" s="857">
        <f>N79*K85</f>
        <v>50130.005937571157</v>
      </c>
      <c r="M85" s="858"/>
      <c r="N85" s="57"/>
    </row>
    <row r="86" spans="1:14" ht="15" thickBot="1">
      <c r="B86" s="97" t="s">
        <v>1058</v>
      </c>
      <c r="C86" s="98"/>
      <c r="D86" s="98"/>
      <c r="E86" s="98"/>
      <c r="F86" s="98"/>
      <c r="G86" s="98"/>
      <c r="H86" s="98"/>
      <c r="I86" s="99"/>
      <c r="J86" s="100"/>
      <c r="K86" s="314">
        <v>0.05</v>
      </c>
      <c r="L86" s="859">
        <f>N79*K86</f>
        <v>50130.005937571157</v>
      </c>
      <c r="M86" s="860"/>
      <c r="N86" s="57"/>
    </row>
    <row r="87" spans="1:14" ht="15" thickBot="1">
      <c r="B87" s="822" t="s">
        <v>1037</v>
      </c>
      <c r="C87" s="823"/>
      <c r="D87" s="823"/>
      <c r="E87" s="823"/>
      <c r="F87" s="823"/>
      <c r="G87" s="823"/>
      <c r="H87" s="823"/>
      <c r="I87" s="823"/>
      <c r="J87" s="823"/>
      <c r="K87" s="823"/>
      <c r="L87" s="823"/>
      <c r="M87" s="824"/>
      <c r="N87" s="58">
        <f>L84+L85+L86</f>
        <v>300780.03562542697</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1303380.15437685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112</v>
      </c>
      <c r="B36" s="871" t="str">
        <f>VLOOKUP(A36,EQUIPOS!A6:D154,3,FALSE)</f>
        <v xml:space="preserve">Aspersor manual
</v>
      </c>
      <c r="C36" s="872"/>
      <c r="D36" s="872"/>
      <c r="E36" s="872"/>
      <c r="F36" s="872"/>
      <c r="G36" s="872"/>
      <c r="H36" s="873"/>
      <c r="I36" s="276"/>
      <c r="J36" s="277"/>
      <c r="K36" s="278">
        <f>VLOOKUP(A36,EQUIPOS!A6:D163,4,FALSE)</f>
        <v>3332</v>
      </c>
      <c r="L36" s="279"/>
      <c r="M36" s="345">
        <v>2</v>
      </c>
      <c r="N36" s="281">
        <f>K36/M36</f>
        <v>1666</v>
      </c>
    </row>
    <row r="37" spans="1:14">
      <c r="A37" s="119" t="s">
        <v>363</v>
      </c>
      <c r="B37" s="871" t="str">
        <f>VLOOKUP(A37,EQUIPOS!A7:D154,3,FALSE)</f>
        <v>Vibrador de concreto, Motor de 3 hp a 18.000 rpm Mangueras de 4 mt</v>
      </c>
      <c r="C37" s="872"/>
      <c r="D37" s="872"/>
      <c r="E37" s="872"/>
      <c r="F37" s="872"/>
      <c r="G37" s="872"/>
      <c r="H37" s="873"/>
      <c r="I37" s="430"/>
      <c r="J37" s="431"/>
      <c r="K37" s="278">
        <f>VLOOKUP(A37,EQUIPOS!A7:D164,4,FALSE)</f>
        <v>10100</v>
      </c>
      <c r="L37" s="344"/>
      <c r="M37" s="345">
        <v>2</v>
      </c>
      <c r="N37" s="281">
        <f>K37/M37</f>
        <v>5050</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1276.6801301525002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7992.6801301525002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67396.162772399999</v>
      </c>
      <c r="N48" s="281">
        <f>K48*M48</f>
        <v>310022.34875303996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530085.11800319992</v>
      </c>
      <c r="N50" s="281">
        <f>K50*M50</f>
        <v>530085.11800319992</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19997.3374678</v>
      </c>
      <c r="N51" s="281">
        <f>K51*M51</f>
        <v>91987.752351879986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937965.46910811984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9">
        <f>VLOOKUP(A60,TRANSPORTE!A2:D117,4,FALSE)</f>
        <v>1250</v>
      </c>
      <c r="M60" s="910"/>
      <c r="N60" s="296">
        <f>K60*L60</f>
        <v>1250</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1250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25533.60260305</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972741.75184132229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194548.35036826448</v>
      </c>
      <c r="M84" s="858"/>
      <c r="N84" s="57"/>
    </row>
    <row r="85" spans="1:14">
      <c r="B85" s="95" t="s">
        <v>1057</v>
      </c>
      <c r="C85" s="96"/>
      <c r="D85" s="96"/>
      <c r="E85" s="96"/>
      <c r="F85" s="96"/>
      <c r="G85" s="96"/>
      <c r="H85" s="96"/>
      <c r="I85" s="93"/>
      <c r="J85" s="94"/>
      <c r="K85" s="313">
        <v>0.05</v>
      </c>
      <c r="L85" s="857">
        <f>N79*K85</f>
        <v>48637.08759206612</v>
      </c>
      <c r="M85" s="858"/>
      <c r="N85" s="57"/>
    </row>
    <row r="86" spans="1:14" ht="15" thickBot="1">
      <c r="B86" s="97" t="s">
        <v>1058</v>
      </c>
      <c r="C86" s="98"/>
      <c r="D86" s="98"/>
      <c r="E86" s="98"/>
      <c r="F86" s="98"/>
      <c r="G86" s="98"/>
      <c r="H86" s="98"/>
      <c r="I86" s="99"/>
      <c r="J86" s="100"/>
      <c r="K86" s="314">
        <v>0.05</v>
      </c>
      <c r="L86" s="859">
        <f>N79*K86</f>
        <v>48637.08759206612</v>
      </c>
      <c r="M86" s="860"/>
      <c r="N86" s="57"/>
    </row>
    <row r="87" spans="1:14" ht="15" thickBot="1">
      <c r="B87" s="822" t="s">
        <v>1037</v>
      </c>
      <c r="C87" s="823"/>
      <c r="D87" s="823"/>
      <c r="E87" s="823"/>
      <c r="F87" s="823"/>
      <c r="G87" s="823"/>
      <c r="H87" s="823"/>
      <c r="I87" s="823"/>
      <c r="J87" s="823"/>
      <c r="K87" s="823"/>
      <c r="L87" s="823"/>
      <c r="M87" s="824"/>
      <c r="N87" s="58">
        <f>L84+L85+L86</f>
        <v>291822.52555239672</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1264564.2773937189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112</v>
      </c>
      <c r="B36" s="871" t="str">
        <f>VLOOKUP(A36,EQUIPOS!A6:D154,3,FALSE)</f>
        <v xml:space="preserve">Aspersor manual
</v>
      </c>
      <c r="C36" s="872"/>
      <c r="D36" s="872"/>
      <c r="E36" s="872"/>
      <c r="F36" s="872"/>
      <c r="G36" s="872"/>
      <c r="H36" s="873"/>
      <c r="I36" s="276"/>
      <c r="J36" s="277"/>
      <c r="K36" s="278">
        <f>VLOOKUP(A36,EQUIPOS!A6:D163,4,FALSE)</f>
        <v>3332</v>
      </c>
      <c r="L36" s="279"/>
      <c r="M36" s="345">
        <v>2</v>
      </c>
      <c r="N36" s="281">
        <f>K36/M36</f>
        <v>1666</v>
      </c>
    </row>
    <row r="37" spans="1:14">
      <c r="A37" s="119" t="s">
        <v>363</v>
      </c>
      <c r="B37" s="871" t="str">
        <f>VLOOKUP(A37,EQUIPOS!A7:D154,3,FALSE)</f>
        <v>Vibrador de concreto, Motor de 3 hp a 18.000 rpm Mangueras de 4 mt</v>
      </c>
      <c r="C37" s="872"/>
      <c r="D37" s="872"/>
      <c r="E37" s="872"/>
      <c r="F37" s="872"/>
      <c r="G37" s="872"/>
      <c r="H37" s="873"/>
      <c r="I37" s="430"/>
      <c r="J37" s="431"/>
      <c r="K37" s="278">
        <f>VLOOKUP(A37,EQUIPOS!A7:D164,4,FALSE)</f>
        <v>10100</v>
      </c>
      <c r="L37" s="344"/>
      <c r="M37" s="345">
        <v>2</v>
      </c>
      <c r="N37" s="281">
        <f>K37/M37</f>
        <v>5050</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1276.6801301525002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7992.6801301525002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507898.14292279992</v>
      </c>
      <c r="N48" s="281">
        <f>K48*M48</f>
        <v>507898.14292279992</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19997.3374678</v>
      </c>
      <c r="N50" s="281">
        <f>K50*M50</f>
        <v>91987.752351879986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605756.14527467988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9">
        <f>VLOOKUP(A60,TRANSPORTE!A2:D117,4,FALSE)</f>
        <v>1250</v>
      </c>
      <c r="M60" s="910"/>
      <c r="N60" s="296">
        <f>K60*L60</f>
        <v>1250</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1250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133"/>
    </row>
    <row r="77" spans="1:15" ht="15" thickBot="1">
      <c r="B77" s="911" t="s">
        <v>1037</v>
      </c>
      <c r="C77" s="865"/>
      <c r="D77" s="865"/>
      <c r="E77" s="865"/>
      <c r="F77" s="865"/>
      <c r="G77" s="865"/>
      <c r="H77" s="865"/>
      <c r="I77" s="865"/>
      <c r="J77" s="865"/>
      <c r="K77" s="865"/>
      <c r="L77" s="865"/>
      <c r="M77" s="866"/>
      <c r="N77" s="469">
        <f>SUM(N71:N76)</f>
        <v>25533.60260305</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640532.42800788232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128106.48560157647</v>
      </c>
      <c r="M84" s="858"/>
      <c r="N84" s="57"/>
    </row>
    <row r="85" spans="1:14">
      <c r="B85" s="95" t="s">
        <v>1057</v>
      </c>
      <c r="C85" s="96"/>
      <c r="D85" s="96"/>
      <c r="E85" s="96"/>
      <c r="F85" s="96"/>
      <c r="G85" s="96"/>
      <c r="H85" s="96"/>
      <c r="I85" s="93"/>
      <c r="J85" s="94"/>
      <c r="K85" s="313">
        <v>0.05</v>
      </c>
      <c r="L85" s="857">
        <f>N79*K85</f>
        <v>32026.621400394117</v>
      </c>
      <c r="M85" s="858"/>
      <c r="N85" s="57"/>
    </row>
    <row r="86" spans="1:14" ht="15" thickBot="1">
      <c r="B86" s="97" t="s">
        <v>1058</v>
      </c>
      <c r="C86" s="98"/>
      <c r="D86" s="98"/>
      <c r="E86" s="98"/>
      <c r="F86" s="98"/>
      <c r="G86" s="98"/>
      <c r="H86" s="98"/>
      <c r="I86" s="99"/>
      <c r="J86" s="100"/>
      <c r="K86" s="314">
        <v>0.05</v>
      </c>
      <c r="L86" s="859">
        <f>N79*K86</f>
        <v>32026.621400394117</v>
      </c>
      <c r="M86" s="860"/>
      <c r="N86" s="57"/>
    </row>
    <row r="87" spans="1:14" ht="15" thickBot="1">
      <c r="B87" s="822" t="s">
        <v>1037</v>
      </c>
      <c r="C87" s="823"/>
      <c r="D87" s="823"/>
      <c r="E87" s="823"/>
      <c r="F87" s="823"/>
      <c r="G87" s="823"/>
      <c r="H87" s="823"/>
      <c r="I87" s="823"/>
      <c r="J87" s="823"/>
      <c r="K87" s="823"/>
      <c r="L87" s="823"/>
      <c r="M87" s="824"/>
      <c r="N87" s="58">
        <f>L84+L85+L86</f>
        <v>192159.72840236471</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832692.15641024709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112</v>
      </c>
      <c r="B36" s="871" t="str">
        <f>VLOOKUP(A36,EQUIPOS!A6:D154,3,FALSE)</f>
        <v xml:space="preserve">Aspersor manual
</v>
      </c>
      <c r="C36" s="872"/>
      <c r="D36" s="872"/>
      <c r="E36" s="872"/>
      <c r="F36" s="872"/>
      <c r="G36" s="872"/>
      <c r="H36" s="873"/>
      <c r="I36" s="276"/>
      <c r="J36" s="277"/>
      <c r="K36" s="278">
        <f>VLOOKUP(A36,EQUIPOS!A6:D163,4,FALSE)</f>
        <v>3332</v>
      </c>
      <c r="L36" s="279"/>
      <c r="M36" s="345">
        <v>2</v>
      </c>
      <c r="N36" s="281">
        <f>K36/M36</f>
        <v>1666</v>
      </c>
    </row>
    <row r="37" spans="1:14">
      <c r="A37" s="119" t="s">
        <v>363</v>
      </c>
      <c r="B37" s="871" t="str">
        <f>VLOOKUP(A37,EQUIPOS!A7:D154,3,FALSE)</f>
        <v>Vibrador de concreto, Motor de 3 hp a 18.000 rpm Mangueras de 4 mt</v>
      </c>
      <c r="C37" s="872"/>
      <c r="D37" s="872"/>
      <c r="E37" s="872"/>
      <c r="F37" s="872"/>
      <c r="G37" s="872"/>
      <c r="H37" s="873"/>
      <c r="I37" s="430"/>
      <c r="J37" s="431"/>
      <c r="K37" s="278">
        <f>VLOOKUP(A37,EQUIPOS!A7:D164,4,FALSE)</f>
        <v>10100</v>
      </c>
      <c r="L37" s="344"/>
      <c r="M37" s="345">
        <v>2</v>
      </c>
      <c r="N37" s="281">
        <f>K37/M37</f>
        <v>5050</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1276.6801301525002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7992.6801301525002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461513.79283559998</v>
      </c>
      <c r="N48" s="281">
        <f>K48*M48</f>
        <v>461513.79283559998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7140</v>
      </c>
      <c r="N50" s="281">
        <f>K50*M50</f>
        <v>32844</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2" t="s">
        <v>1037</v>
      </c>
      <c r="C55" s="823"/>
      <c r="D55" s="823"/>
      <c r="E55" s="823"/>
      <c r="F55" s="823"/>
      <c r="G55" s="823"/>
      <c r="H55" s="823"/>
      <c r="I55" s="823"/>
      <c r="J55" s="823"/>
      <c r="K55" s="823"/>
      <c r="L55" s="823"/>
      <c r="M55" s="824"/>
      <c r="N55" s="403">
        <f>SUM(N48:N54)</f>
        <v>500228.04283559998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9">
        <f>VLOOKUP(A60,TRANSPORTE!A2:D117,4,FALSE)</f>
        <v>1250</v>
      </c>
      <c r="M60" s="910"/>
      <c r="N60" s="296">
        <f>K60*L60</f>
        <v>1250</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1250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133"/>
    </row>
    <row r="77" spans="1:15" ht="15" thickBot="1">
      <c r="B77" s="911" t="s">
        <v>1037</v>
      </c>
      <c r="C77" s="865"/>
      <c r="D77" s="865"/>
      <c r="E77" s="865"/>
      <c r="F77" s="865"/>
      <c r="G77" s="865"/>
      <c r="H77" s="865"/>
      <c r="I77" s="865"/>
      <c r="J77" s="865"/>
      <c r="K77" s="865"/>
      <c r="L77" s="865"/>
      <c r="M77" s="866"/>
      <c r="N77" s="469">
        <f>SUM(N71:N76)</f>
        <v>25533.60260305</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535004.32556880242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107000.86511376049</v>
      </c>
      <c r="M84" s="858"/>
      <c r="N84" s="57"/>
    </row>
    <row r="85" spans="1:14">
      <c r="B85" s="95" t="s">
        <v>1057</v>
      </c>
      <c r="C85" s="96"/>
      <c r="D85" s="96"/>
      <c r="E85" s="96"/>
      <c r="F85" s="96"/>
      <c r="G85" s="96"/>
      <c r="H85" s="96"/>
      <c r="I85" s="93"/>
      <c r="J85" s="94"/>
      <c r="K85" s="313">
        <v>0.05</v>
      </c>
      <c r="L85" s="857">
        <f>N79*K85</f>
        <v>26750.216278440123</v>
      </c>
      <c r="M85" s="858"/>
      <c r="N85" s="57"/>
    </row>
    <row r="86" spans="1:14" ht="15" thickBot="1">
      <c r="B86" s="97" t="s">
        <v>1058</v>
      </c>
      <c r="C86" s="98"/>
      <c r="D86" s="98"/>
      <c r="E86" s="98"/>
      <c r="F86" s="98"/>
      <c r="G86" s="98"/>
      <c r="H86" s="98"/>
      <c r="I86" s="99"/>
      <c r="J86" s="100"/>
      <c r="K86" s="314">
        <v>0.05</v>
      </c>
      <c r="L86" s="859">
        <f>N79*K86</f>
        <v>26750.216278440123</v>
      </c>
      <c r="M86" s="860"/>
      <c r="N86" s="57"/>
    </row>
    <row r="87" spans="1:14" ht="15" thickBot="1">
      <c r="B87" s="822" t="s">
        <v>1037</v>
      </c>
      <c r="C87" s="823"/>
      <c r="D87" s="823"/>
      <c r="E87" s="823"/>
      <c r="F87" s="823"/>
      <c r="G87" s="823"/>
      <c r="H87" s="823"/>
      <c r="I87" s="823"/>
      <c r="J87" s="823"/>
      <c r="K87" s="823"/>
      <c r="L87" s="823"/>
      <c r="M87" s="824"/>
      <c r="N87" s="58">
        <f>L84+L85+L86</f>
        <v>160501.29767064072</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695505.62323944317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ht="25.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257</v>
      </c>
      <c r="B36" s="871" t="str">
        <f>VLOOKUP(A36,EQUIPOS!A6:D154,3,FALSE)</f>
        <v>Mezcladora de concreto 1 bulto</v>
      </c>
      <c r="C36" s="872"/>
      <c r="D36" s="872"/>
      <c r="E36" s="872"/>
      <c r="F36" s="872"/>
      <c r="G36" s="872"/>
      <c r="H36" s="873"/>
      <c r="I36" s="276"/>
      <c r="J36" s="277"/>
      <c r="K36" s="278">
        <f>VLOOKUP(A36,EQUIPOS!A6:D163,4,FALSE)</f>
        <v>8925</v>
      </c>
      <c r="L36" s="279"/>
      <c r="M36" s="345">
        <v>1</v>
      </c>
      <c r="N36" s="281">
        <f>K36/M36</f>
        <v>8925</v>
      </c>
    </row>
    <row r="37" spans="1:14">
      <c r="A37" s="119" t="s">
        <v>363</v>
      </c>
      <c r="B37" s="871" t="str">
        <f>VLOOKUP(A37,EQUIPOS!A7:D154,3,FALSE)</f>
        <v>Vibrador de concreto, Motor de 3 hp a 18.000 rpm Mangueras de 4 mt</v>
      </c>
      <c r="C37" s="872"/>
      <c r="D37" s="872"/>
      <c r="E37" s="872"/>
      <c r="F37" s="872"/>
      <c r="G37" s="872"/>
      <c r="H37" s="873"/>
      <c r="I37" s="430"/>
      <c r="J37" s="431"/>
      <c r="K37" s="278">
        <f>VLOOKUP(A37,EQUIPOS!A7:D164,4,FALSE)</f>
        <v>10100</v>
      </c>
      <c r="L37" s="344"/>
      <c r="M37" s="345">
        <v>1</v>
      </c>
      <c r="N37" s="281">
        <f>K37/M37</f>
        <v>10100</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N81*M41</f>
        <v>3191.7003253812504</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22216.700325381251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69058</v>
      </c>
      <c r="N48" s="281">
        <f>K48*M48</f>
        <v>65605.099999999991</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0</v>
      </c>
      <c r="N49" s="281">
        <f>K49*M49</f>
        <v>0</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39865</v>
      </c>
      <c r="N50" s="281">
        <f>K50*M50</f>
        <v>21925.75</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420</v>
      </c>
      <c r="N51" s="281">
        <f>K51*M51</f>
        <v>126000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7140</v>
      </c>
      <c r="N52" s="281">
        <f>K52*M52</f>
        <v>22134</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2" t="s">
        <v>1037</v>
      </c>
      <c r="C59" s="823"/>
      <c r="D59" s="823"/>
      <c r="E59" s="823"/>
      <c r="F59" s="823"/>
      <c r="G59" s="823"/>
      <c r="H59" s="823"/>
      <c r="I59" s="823"/>
      <c r="J59" s="823"/>
      <c r="K59" s="823"/>
      <c r="L59" s="823"/>
      <c r="M59" s="824"/>
      <c r="N59" s="403">
        <f>SUM(N48:N58)</f>
        <v>235664.84999999998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09">
        <f>VLOOKUP(A64,TRANSPORTE!A2:D117,4,FALSE)</f>
        <v>1250</v>
      </c>
      <c r="M64" s="910"/>
      <c r="N64" s="296">
        <f>K64*L64</f>
        <v>687.5</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09">
        <f>VLOOKUP(A65,TRANSPORTE!A3:D117,4,FALSE)</f>
        <v>1250</v>
      </c>
      <c r="M65" s="910"/>
      <c r="N65" s="296">
        <f>K65*L65</f>
        <v>1187.5</v>
      </c>
    </row>
    <row r="66" spans="1:15">
      <c r="B66" s="52"/>
      <c r="C66" s="53"/>
      <c r="D66" s="53"/>
      <c r="E66" s="53"/>
      <c r="F66" s="53"/>
      <c r="G66" s="53"/>
      <c r="H66" s="320"/>
      <c r="I66" s="288"/>
      <c r="J66" s="295"/>
      <c r="K66" s="288"/>
      <c r="L66" s="909"/>
      <c r="M66" s="910"/>
      <c r="N66" s="296"/>
    </row>
    <row r="67" spans="1:15">
      <c r="B67" s="52"/>
      <c r="C67" s="53"/>
      <c r="D67" s="53"/>
      <c r="E67" s="53"/>
      <c r="F67" s="53"/>
      <c r="G67" s="53"/>
      <c r="H67" s="320"/>
      <c r="I67" s="288"/>
      <c r="J67" s="295"/>
      <c r="K67" s="288"/>
      <c r="L67" s="909"/>
      <c r="M67" s="910"/>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1875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63834.006507625003</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N43+N59+N70+N81</f>
        <v>323590.55683300621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64718.111366601246</v>
      </c>
      <c r="M88" s="858"/>
      <c r="N88" s="57"/>
    </row>
    <row r="89" spans="1:14">
      <c r="B89" s="95" t="s">
        <v>1057</v>
      </c>
      <c r="C89" s="96"/>
      <c r="D89" s="96"/>
      <c r="E89" s="96"/>
      <c r="F89" s="96"/>
      <c r="G89" s="96"/>
      <c r="H89" s="96"/>
      <c r="I89" s="93"/>
      <c r="J89" s="94"/>
      <c r="K89" s="313">
        <v>0.05</v>
      </c>
      <c r="L89" s="857">
        <f>N83*K89</f>
        <v>16179.527841650312</v>
      </c>
      <c r="M89" s="858"/>
      <c r="N89" s="57"/>
    </row>
    <row r="90" spans="1:14" ht="15" thickBot="1">
      <c r="B90" s="97" t="s">
        <v>1058</v>
      </c>
      <c r="C90" s="98"/>
      <c r="D90" s="98"/>
      <c r="E90" s="98"/>
      <c r="F90" s="98"/>
      <c r="G90" s="98"/>
      <c r="H90" s="98"/>
      <c r="I90" s="99"/>
      <c r="J90" s="100"/>
      <c r="K90" s="314">
        <v>0.05</v>
      </c>
      <c r="L90" s="859">
        <f>N83*K90</f>
        <v>16179.527841650312</v>
      </c>
      <c r="M90" s="860"/>
      <c r="N90" s="57"/>
    </row>
    <row r="91" spans="1:14" ht="15" thickBot="1">
      <c r="B91" s="822" t="s">
        <v>1037</v>
      </c>
      <c r="C91" s="823"/>
      <c r="D91" s="823"/>
      <c r="E91" s="823"/>
      <c r="F91" s="823"/>
      <c r="G91" s="823"/>
      <c r="H91" s="823"/>
      <c r="I91" s="823"/>
      <c r="J91" s="823"/>
      <c r="K91" s="823"/>
      <c r="L91" s="823"/>
      <c r="M91" s="824"/>
      <c r="N91" s="58">
        <f>L88+L89+L90</f>
        <v>97077.167049901866</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420667.72388290806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2"/>
      <c r="K123" s="972"/>
      <c r="L123" s="972"/>
      <c r="M123" s="972"/>
      <c r="N123" s="973"/>
    </row>
    <row r="124" spans="2:14" ht="15" thickBot="1">
      <c r="B124" s="428" t="s">
        <v>2327</v>
      </c>
      <c r="C124" s="429"/>
      <c r="D124" s="429"/>
      <c r="E124" s="268"/>
      <c r="F124" s="268"/>
      <c r="G124" s="268"/>
      <c r="H124" s="268"/>
      <c r="I124" s="268"/>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257</v>
      </c>
      <c r="B36" s="871" t="str">
        <f>VLOOKUP(A36,EQUIPOS!A6:D154,3,FALSE)</f>
        <v>Mezcladora de concreto 1 bulto</v>
      </c>
      <c r="C36" s="872"/>
      <c r="D36" s="872"/>
      <c r="E36" s="872"/>
      <c r="F36" s="872"/>
      <c r="G36" s="872"/>
      <c r="H36" s="873"/>
      <c r="I36" s="276"/>
      <c r="J36" s="277"/>
      <c r="K36" s="278">
        <f>VLOOKUP(A36,EQUIPOS!A6:D163,4,FALSE)</f>
        <v>8925</v>
      </c>
      <c r="L36" s="279"/>
      <c r="M36" s="345">
        <v>1</v>
      </c>
      <c r="N36" s="281">
        <f>K36/M36</f>
        <v>8925</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N81*M41</f>
        <v>3191.7003253812504</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12116.700325381251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69058</v>
      </c>
      <c r="N48" s="281">
        <f>K48*M48</f>
        <v>58008.72</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0</v>
      </c>
      <c r="N49" s="281">
        <f>K49*M49</f>
        <v>0</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39865</v>
      </c>
      <c r="N50" s="281">
        <f>K50*M50</f>
        <v>25114.95</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420</v>
      </c>
      <c r="N51" s="281">
        <f>K51*M51</f>
        <v>109200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2" t="s">
        <v>1037</v>
      </c>
      <c r="C59" s="823"/>
      <c r="D59" s="823"/>
      <c r="E59" s="823"/>
      <c r="F59" s="823"/>
      <c r="G59" s="823"/>
      <c r="H59" s="823"/>
      <c r="I59" s="823"/>
      <c r="J59" s="823"/>
      <c r="K59" s="823"/>
      <c r="L59" s="823"/>
      <c r="M59" s="824"/>
      <c r="N59" s="403">
        <f>SUM(N48:N58)</f>
        <v>192323.66999999998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09">
        <f>VLOOKUP(A64,TRANSPORTE!A2:D117,4,FALSE)</f>
        <v>1250</v>
      </c>
      <c r="M64" s="910"/>
      <c r="N64" s="296">
        <f>K64*L64</f>
        <v>787.5</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09">
        <f>VLOOKUP(A65,TRANSPORTE!A3:D117,4,FALSE)</f>
        <v>1250</v>
      </c>
      <c r="M65" s="910"/>
      <c r="N65" s="296">
        <f>K65*L65</f>
        <v>1050</v>
      </c>
    </row>
    <row r="66" spans="1:15">
      <c r="B66" s="52"/>
      <c r="C66" s="53"/>
      <c r="D66" s="53"/>
      <c r="E66" s="53"/>
      <c r="F66" s="53"/>
      <c r="G66" s="53"/>
      <c r="H66" s="320"/>
      <c r="I66" s="288"/>
      <c r="J66" s="295"/>
      <c r="K66" s="288"/>
      <c r="L66" s="909"/>
      <c r="M66" s="910"/>
      <c r="N66" s="296"/>
    </row>
    <row r="67" spans="1:15">
      <c r="B67" s="52"/>
      <c r="C67" s="53"/>
      <c r="D67" s="53"/>
      <c r="E67" s="53"/>
      <c r="F67" s="53"/>
      <c r="G67" s="53"/>
      <c r="H67" s="320"/>
      <c r="I67" s="288"/>
      <c r="J67" s="295"/>
      <c r="K67" s="288"/>
      <c r="L67" s="909"/>
      <c r="M67" s="910"/>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1837.5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63834.006507625003</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N43+N59+N70+N81</f>
        <v>270111.87683300622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54022.375366601249</v>
      </c>
      <c r="M88" s="858"/>
      <c r="N88" s="57"/>
    </row>
    <row r="89" spans="1:14">
      <c r="B89" s="95" t="s">
        <v>1057</v>
      </c>
      <c r="C89" s="96"/>
      <c r="D89" s="96"/>
      <c r="E89" s="96"/>
      <c r="F89" s="96"/>
      <c r="G89" s="96"/>
      <c r="H89" s="96"/>
      <c r="I89" s="93"/>
      <c r="J89" s="94"/>
      <c r="K89" s="313">
        <v>0.05</v>
      </c>
      <c r="L89" s="857">
        <f>N83*K89</f>
        <v>13505.593841650312</v>
      </c>
      <c r="M89" s="858"/>
      <c r="N89" s="57"/>
    </row>
    <row r="90" spans="1:14" ht="15" thickBot="1">
      <c r="B90" s="97" t="s">
        <v>1058</v>
      </c>
      <c r="C90" s="98"/>
      <c r="D90" s="98"/>
      <c r="E90" s="98"/>
      <c r="F90" s="98"/>
      <c r="G90" s="98"/>
      <c r="H90" s="98"/>
      <c r="I90" s="99"/>
      <c r="J90" s="100"/>
      <c r="K90" s="314">
        <v>0.05</v>
      </c>
      <c r="L90" s="859">
        <f>N83*K90</f>
        <v>13505.593841650312</v>
      </c>
      <c r="M90" s="860"/>
      <c r="N90" s="57"/>
    </row>
    <row r="91" spans="1:14" ht="15" thickBot="1">
      <c r="B91" s="822" t="s">
        <v>1037</v>
      </c>
      <c r="C91" s="823"/>
      <c r="D91" s="823"/>
      <c r="E91" s="823"/>
      <c r="F91" s="823"/>
      <c r="G91" s="823"/>
      <c r="H91" s="823"/>
      <c r="I91" s="823"/>
      <c r="J91" s="823"/>
      <c r="K91" s="823"/>
      <c r="L91" s="823"/>
      <c r="M91" s="824"/>
      <c r="N91" s="58">
        <f>L88+L89+L90</f>
        <v>81033.563049901888</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351145.43988290813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2"/>
      <c r="K123" s="972"/>
      <c r="L123" s="972"/>
      <c r="M123" s="972"/>
      <c r="N123" s="973"/>
    </row>
    <row r="124" spans="2:14" ht="15" thickBot="1">
      <c r="B124" s="428" t="s">
        <v>2327</v>
      </c>
      <c r="C124" s="429"/>
      <c r="D124" s="429"/>
      <c r="E124" s="268"/>
      <c r="F124" s="268"/>
      <c r="G124" s="268"/>
      <c r="H124" s="268"/>
      <c r="I124" s="268"/>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257</v>
      </c>
      <c r="B36" s="871" t="str">
        <f>VLOOKUP(A36,EQUIPOS!A6:D154,3,FALSE)</f>
        <v>Mezcladora de concreto 1 bulto</v>
      </c>
      <c r="C36" s="872"/>
      <c r="D36" s="872"/>
      <c r="E36" s="872"/>
      <c r="F36" s="872"/>
      <c r="G36" s="872"/>
      <c r="H36" s="873"/>
      <c r="I36" s="276"/>
      <c r="J36" s="277"/>
      <c r="K36" s="278">
        <f>VLOOKUP(A36,EQUIPOS!A6:D163,4,FALSE)</f>
        <v>8925</v>
      </c>
      <c r="L36" s="279"/>
      <c r="M36" s="345">
        <v>1</v>
      </c>
      <c r="N36" s="281">
        <f>K36/M36</f>
        <v>8925</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N81*M41</f>
        <v>2553.3602603050003</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11478.360260305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69058</v>
      </c>
      <c r="N48" s="281">
        <f>K48*M48</f>
        <v>34805.232000000004</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0</v>
      </c>
      <c r="N49" s="281">
        <f>K49*M49</f>
        <v>0</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53550</v>
      </c>
      <c r="N50" s="281">
        <f>K50*M50</f>
        <v>21420</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39865</v>
      </c>
      <c r="N51" s="281">
        <f>K51*M51</f>
        <v>15068.97</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420</v>
      </c>
      <c r="N52" s="281">
        <f>K52*M52</f>
        <v>65520</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2" t="s">
        <v>1037</v>
      </c>
      <c r="C59" s="823"/>
      <c r="D59" s="823"/>
      <c r="E59" s="823"/>
      <c r="F59" s="823"/>
      <c r="G59" s="823"/>
      <c r="H59" s="823"/>
      <c r="I59" s="823"/>
      <c r="J59" s="823"/>
      <c r="K59" s="823"/>
      <c r="L59" s="823"/>
      <c r="M59" s="824"/>
      <c r="N59" s="403">
        <f>SUM(N48:N58)</f>
        <v>136814.20199999999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09">
        <f>VLOOKUP(A64,TRANSPORTE!A2:D117,4,FALSE)</f>
        <v>1250</v>
      </c>
      <c r="M64" s="910"/>
      <c r="N64" s="296">
        <f>K64*L64</f>
        <v>472.5</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09">
        <f>VLOOKUP(A65,TRANSPORTE!A3:D117,4,FALSE)</f>
        <v>1250</v>
      </c>
      <c r="M65" s="910"/>
      <c r="N65" s="296">
        <f>K65*L65</f>
        <v>630</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09">
        <f>VLOOKUP(A66,TRANSPORTE!A3:D117,4,FALSE)</f>
        <v>1250</v>
      </c>
      <c r="M66" s="910"/>
      <c r="N66" s="296">
        <f>K66*L66</f>
        <v>500</v>
      </c>
    </row>
    <row r="67" spans="1:15">
      <c r="B67" s="52"/>
      <c r="C67" s="53"/>
      <c r="D67" s="53"/>
      <c r="E67" s="53"/>
      <c r="F67" s="53"/>
      <c r="G67" s="53"/>
      <c r="H67" s="320"/>
      <c r="I67" s="288"/>
      <c r="J67" s="295"/>
      <c r="K67" s="288"/>
      <c r="L67" s="909"/>
      <c r="M67" s="910"/>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f>N64+N65+N66+N67+N68</f>
        <v>1602.5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8"/>
      <c r="C80" s="899"/>
      <c r="D80" s="899"/>
      <c r="E80" s="899"/>
      <c r="F80" s="899"/>
      <c r="G80" s="899"/>
      <c r="H80" s="899"/>
      <c r="I80" s="132"/>
      <c r="J80" s="132"/>
      <c r="K80" s="132"/>
      <c r="L80" s="912"/>
      <c r="M80" s="912"/>
      <c r="N80" s="51"/>
    </row>
    <row r="81" spans="1:14" ht="15" thickBot="1">
      <c r="B81" s="911" t="s">
        <v>1037</v>
      </c>
      <c r="C81" s="865"/>
      <c r="D81" s="865"/>
      <c r="E81" s="865"/>
      <c r="F81" s="865"/>
      <c r="G81" s="865"/>
      <c r="H81" s="865"/>
      <c r="I81" s="865"/>
      <c r="J81" s="865"/>
      <c r="K81" s="865"/>
      <c r="L81" s="865"/>
      <c r="M81" s="866"/>
      <c r="N81" s="310">
        <f>SUM(N75:N80)</f>
        <v>51067.205206099999</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N43+N59+N70+N81</f>
        <v>200962.267466405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40192.453493281006</v>
      </c>
      <c r="M88" s="858"/>
      <c r="N88" s="57"/>
    </row>
    <row r="89" spans="1:14">
      <c r="B89" s="95" t="s">
        <v>1057</v>
      </c>
      <c r="C89" s="96"/>
      <c r="D89" s="96"/>
      <c r="E89" s="96"/>
      <c r="F89" s="96"/>
      <c r="G89" s="96"/>
      <c r="H89" s="96"/>
      <c r="I89" s="93"/>
      <c r="J89" s="94"/>
      <c r="K89" s="313">
        <v>0.05</v>
      </c>
      <c r="L89" s="857">
        <f>N83*K89</f>
        <v>10048.113373320251</v>
      </c>
      <c r="M89" s="858"/>
      <c r="N89" s="57"/>
    </row>
    <row r="90" spans="1:14" ht="15" thickBot="1">
      <c r="B90" s="97" t="s">
        <v>1058</v>
      </c>
      <c r="C90" s="98"/>
      <c r="D90" s="98"/>
      <c r="E90" s="98"/>
      <c r="F90" s="98"/>
      <c r="G90" s="98"/>
      <c r="H90" s="98"/>
      <c r="I90" s="99"/>
      <c r="J90" s="100"/>
      <c r="K90" s="314">
        <v>0.05</v>
      </c>
      <c r="L90" s="859">
        <f>N83*K90</f>
        <v>10048.113373320251</v>
      </c>
      <c r="M90" s="860"/>
      <c r="N90" s="57"/>
    </row>
    <row r="91" spans="1:14" ht="15" thickBot="1">
      <c r="B91" s="822" t="s">
        <v>1037</v>
      </c>
      <c r="C91" s="823"/>
      <c r="D91" s="823"/>
      <c r="E91" s="823"/>
      <c r="F91" s="823"/>
      <c r="G91" s="823"/>
      <c r="H91" s="823"/>
      <c r="I91" s="823"/>
      <c r="J91" s="823"/>
      <c r="K91" s="823"/>
      <c r="L91" s="823"/>
      <c r="M91" s="824"/>
      <c r="N91" s="58">
        <f>L88+L89+L90</f>
        <v>60288.680239921508</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261250.94770632649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2"/>
      <c r="K123" s="972"/>
      <c r="L123" s="972"/>
      <c r="M123" s="972"/>
      <c r="N123" s="973"/>
    </row>
    <row r="124" spans="2:14" ht="15" thickBot="1">
      <c r="B124" s="428" t="s">
        <v>2327</v>
      </c>
      <c r="C124" s="429"/>
      <c r="D124" s="429"/>
      <c r="E124" s="268"/>
      <c r="F124" s="268"/>
      <c r="G124" s="268"/>
      <c r="H124" s="268"/>
      <c r="I124" s="268"/>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363</v>
      </c>
      <c r="B36" s="871" t="str">
        <f>VLOOKUP(A36,EQUIPOS!A6:D154,3,FALSE)</f>
        <v>Vibrador de concreto, Motor de 3 hp a 18.000 rpm Mangueras de 4 mt</v>
      </c>
      <c r="C36" s="872"/>
      <c r="D36" s="872"/>
      <c r="E36" s="872"/>
      <c r="F36" s="872"/>
      <c r="G36" s="872"/>
      <c r="H36" s="873"/>
      <c r="I36" s="276"/>
      <c r="J36" s="277"/>
      <c r="K36" s="278">
        <f>VLOOKUP(A36,EQUIPOS!A6:D163,4,FALSE)</f>
        <v>10100</v>
      </c>
      <c r="L36" s="279"/>
      <c r="M36" s="345">
        <v>1</v>
      </c>
      <c r="N36" s="281">
        <f>K36/M36</f>
        <v>10100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0.02</v>
      </c>
      <c r="N41" s="353">
        <f>N78*M41</f>
        <v>1501.9766237088236</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11601.976623708824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3490.66</v>
      </c>
      <c r="N48" s="281">
        <f>K48*M48</f>
        <v>119073.39392</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48004</v>
      </c>
      <c r="N49" s="281">
        <f>K49*M49</f>
        <v>7200.5999999999995</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461513.79283559998</v>
      </c>
      <c r="N50" s="281">
        <f>K50*M50</f>
        <v>58150.737897285595</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36867.534669644294</v>
      </c>
      <c r="N51" s="281">
        <f>K51*M51</f>
        <v>36867.534669644294</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2" t="s">
        <v>1037</v>
      </c>
      <c r="C56" s="823"/>
      <c r="D56" s="823"/>
      <c r="E56" s="823"/>
      <c r="F56" s="823"/>
      <c r="G56" s="823"/>
      <c r="H56" s="823"/>
      <c r="I56" s="823"/>
      <c r="J56" s="823"/>
      <c r="K56" s="823"/>
      <c r="L56" s="823"/>
      <c r="M56" s="824"/>
      <c r="N56" s="403">
        <f>SUM(N48:N55)</f>
        <v>221292.26648692988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8" t="s">
        <v>1045</v>
      </c>
      <c r="M60" s="887"/>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09">
        <f>VLOOKUP(A61,TRANSPORTE!A3:D117,4,FALSE)</f>
        <v>1250</v>
      </c>
      <c r="M61" s="910"/>
      <c r="N61" s="296">
        <f>K61*L61</f>
        <v>157.5</v>
      </c>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320"/>
      <c r="I64" s="288"/>
      <c r="J64" s="295"/>
      <c r="K64" s="288"/>
      <c r="L64" s="909"/>
      <c r="M64" s="91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0"/>
      <c r="M66" s="901"/>
      <c r="N66" s="133"/>
    </row>
    <row r="67" spans="1:15" ht="15" thickBot="1">
      <c r="B67" s="911" t="s">
        <v>1037</v>
      </c>
      <c r="C67" s="865"/>
      <c r="D67" s="865"/>
      <c r="E67" s="865"/>
      <c r="F67" s="865"/>
      <c r="G67" s="865"/>
      <c r="H67" s="865"/>
      <c r="I67" s="865"/>
      <c r="J67" s="865"/>
      <c r="K67" s="865"/>
      <c r="L67" s="865"/>
      <c r="M67" s="866"/>
      <c r="N67" s="110">
        <f>N61+N62+N63+N64+N65</f>
        <v>157.5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1" t="s">
        <v>1047</v>
      </c>
      <c r="C71" s="862"/>
      <c r="D71" s="862"/>
      <c r="E71" s="862"/>
      <c r="F71" s="862"/>
      <c r="G71" s="862"/>
      <c r="H71" s="862"/>
      <c r="I71" s="79" t="s">
        <v>1048</v>
      </c>
      <c r="J71" s="81" t="s">
        <v>1494</v>
      </c>
      <c r="K71" s="80" t="s">
        <v>1050</v>
      </c>
      <c r="L71" s="863" t="s">
        <v>1034</v>
      </c>
      <c r="M71" s="976"/>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8"/>
      <c r="C77" s="899"/>
      <c r="D77" s="899"/>
      <c r="E77" s="899"/>
      <c r="F77" s="899"/>
      <c r="G77" s="899"/>
      <c r="H77" s="899"/>
      <c r="I77" s="132"/>
      <c r="J77" s="132"/>
      <c r="K77" s="132"/>
      <c r="L77" s="912"/>
      <c r="M77" s="912"/>
      <c r="N77" s="51"/>
    </row>
    <row r="78" spans="1:15" ht="15" thickBot="1">
      <c r="B78" s="911" t="s">
        <v>1037</v>
      </c>
      <c r="C78" s="865"/>
      <c r="D78" s="865"/>
      <c r="E78" s="865"/>
      <c r="F78" s="865"/>
      <c r="G78" s="865"/>
      <c r="H78" s="865"/>
      <c r="I78" s="865"/>
      <c r="J78" s="865"/>
      <c r="K78" s="865"/>
      <c r="L78" s="865"/>
      <c r="M78" s="866"/>
      <c r="N78" s="310">
        <f>SUM(N72:N77)</f>
        <v>75098.831185441173</v>
      </c>
    </row>
    <row r="79" spans="1:15" ht="15" thickBot="1">
      <c r="B79" s="39"/>
      <c r="C79" s="40"/>
      <c r="D79" s="40"/>
      <c r="E79" s="40"/>
      <c r="F79" s="40"/>
      <c r="G79" s="40"/>
      <c r="H79" s="40"/>
      <c r="I79" s="40"/>
      <c r="J79" s="40"/>
      <c r="K79" s="40"/>
      <c r="L79" s="40"/>
      <c r="M79" s="40"/>
      <c r="N79" s="41"/>
    </row>
    <row r="80" spans="1:15" ht="15" thickBot="1">
      <c r="B80" s="822" t="s">
        <v>1051</v>
      </c>
      <c r="C80" s="823"/>
      <c r="D80" s="823"/>
      <c r="E80" s="823"/>
      <c r="F80" s="823"/>
      <c r="G80" s="823"/>
      <c r="H80" s="823"/>
      <c r="I80" s="823"/>
      <c r="J80" s="823"/>
      <c r="K80" s="823"/>
      <c r="L80" s="823"/>
      <c r="M80" s="824"/>
      <c r="N80" s="105">
        <f>N43+N56+N67+N78</f>
        <v>308150.57429607987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3"/>
      <c r="J84" s="343"/>
      <c r="K84" s="311" t="s">
        <v>1054</v>
      </c>
      <c r="L84" s="869" t="s">
        <v>1055</v>
      </c>
      <c r="M84" s="870"/>
      <c r="N84" s="312"/>
    </row>
    <row r="85" spans="1:14">
      <c r="B85" s="855" t="s">
        <v>1056</v>
      </c>
      <c r="C85" s="856"/>
      <c r="D85" s="856"/>
      <c r="E85" s="856"/>
      <c r="F85" s="856"/>
      <c r="G85" s="856"/>
      <c r="H85" s="856"/>
      <c r="I85" s="93"/>
      <c r="J85" s="94"/>
      <c r="K85" s="313">
        <v>0.2</v>
      </c>
      <c r="L85" s="857">
        <f>N80*K85</f>
        <v>61630.114859215973</v>
      </c>
      <c r="M85" s="858"/>
      <c r="N85" s="57"/>
    </row>
    <row r="86" spans="1:14">
      <c r="B86" s="95" t="s">
        <v>1057</v>
      </c>
      <c r="C86" s="96"/>
      <c r="D86" s="96"/>
      <c r="E86" s="96"/>
      <c r="F86" s="96"/>
      <c r="G86" s="96"/>
      <c r="H86" s="96"/>
      <c r="I86" s="93"/>
      <c r="J86" s="94"/>
      <c r="K86" s="313">
        <v>0.05</v>
      </c>
      <c r="L86" s="857">
        <f>N80*K86</f>
        <v>15407.528714803993</v>
      </c>
      <c r="M86" s="858"/>
      <c r="N86" s="57"/>
    </row>
    <row r="87" spans="1:14" ht="15" thickBot="1">
      <c r="B87" s="97" t="s">
        <v>1058</v>
      </c>
      <c r="C87" s="98"/>
      <c r="D87" s="98"/>
      <c r="E87" s="98"/>
      <c r="F87" s="98"/>
      <c r="G87" s="98"/>
      <c r="H87" s="98"/>
      <c r="I87" s="99"/>
      <c r="J87" s="100"/>
      <c r="K87" s="314">
        <v>0.05</v>
      </c>
      <c r="L87" s="859">
        <f>N80*K87</f>
        <v>15407.528714803993</v>
      </c>
      <c r="M87" s="860"/>
      <c r="N87" s="57"/>
    </row>
    <row r="88" spans="1:14" ht="15" thickBot="1">
      <c r="B88" s="822" t="s">
        <v>1037</v>
      </c>
      <c r="C88" s="823"/>
      <c r="D88" s="823"/>
      <c r="E88" s="823"/>
      <c r="F88" s="823"/>
      <c r="G88" s="823"/>
      <c r="H88" s="823"/>
      <c r="I88" s="823"/>
      <c r="J88" s="823"/>
      <c r="K88" s="823"/>
      <c r="L88" s="823"/>
      <c r="M88" s="824"/>
      <c r="N88" s="58">
        <f>L85+L86+L87</f>
        <v>92445.17228882396</v>
      </c>
    </row>
    <row r="89" spans="1:14" ht="15" thickBot="1">
      <c r="B89" s="39"/>
      <c r="C89" s="40"/>
      <c r="D89" s="40"/>
      <c r="E89" s="40"/>
      <c r="F89" s="40"/>
      <c r="G89" s="40"/>
      <c r="H89" s="40"/>
      <c r="I89" s="40"/>
      <c r="J89" s="40"/>
      <c r="K89" s="40"/>
      <c r="L89" s="40"/>
      <c r="M89" s="40"/>
      <c r="N89" s="41"/>
    </row>
    <row r="90" spans="1:14" ht="15" thickBot="1">
      <c r="A90" t="s">
        <v>2122</v>
      </c>
      <c r="B90" s="822" t="s">
        <v>1059</v>
      </c>
      <c r="C90" s="823"/>
      <c r="D90" s="823"/>
      <c r="E90" s="823"/>
      <c r="F90" s="823"/>
      <c r="G90" s="823"/>
      <c r="H90" s="823"/>
      <c r="I90" s="823"/>
      <c r="J90" s="823"/>
      <c r="K90" s="823"/>
      <c r="L90" s="823"/>
      <c r="M90" s="824"/>
      <c r="N90" s="196">
        <f>N80+N88</f>
        <v>400595.7465849038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2"/>
      <c r="K120" s="972"/>
      <c r="L120" s="972"/>
      <c r="M120" s="972"/>
      <c r="N120" s="973"/>
    </row>
    <row r="121" spans="2:14" ht="15" thickBot="1">
      <c r="B121" s="428" t="s">
        <v>2327</v>
      </c>
      <c r="C121" s="429"/>
      <c r="D121" s="429"/>
      <c r="E121" s="268"/>
      <c r="F121" s="268"/>
      <c r="G121" s="268"/>
      <c r="H121" s="268"/>
      <c r="I121" s="268"/>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363</v>
      </c>
      <c r="B36" s="871" t="str">
        <f>VLOOKUP(A36,EQUIPOS!A6:D154,3,FALSE)</f>
        <v>Vibrador de concreto, Motor de 3 hp a 18.000 rpm Mangueras de 4 mt</v>
      </c>
      <c r="C36" s="872"/>
      <c r="D36" s="872"/>
      <c r="E36" s="872"/>
      <c r="F36" s="872"/>
      <c r="G36" s="872"/>
      <c r="H36" s="873"/>
      <c r="I36" s="276"/>
      <c r="J36" s="277"/>
      <c r="K36" s="278">
        <f>VLOOKUP(A36,EQUIPOS!A6:D163,4,FALSE)</f>
        <v>10100</v>
      </c>
      <c r="L36" s="279"/>
      <c r="M36" s="345">
        <v>1</v>
      </c>
      <c r="N36" s="281">
        <f>K36/M36</f>
        <v>10100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0.02</v>
      </c>
      <c r="N41" s="353">
        <f>N78*M41</f>
        <v>1501.9766237088236</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11601.976623708824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3490.66</v>
      </c>
      <c r="N48" s="281">
        <f>K48*M48</f>
        <v>119073.39392</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48004</v>
      </c>
      <c r="N49" s="281">
        <f>K49*M49</f>
        <v>7200.5999999999995</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531475.96584279998</v>
      </c>
      <c r="N50" s="281">
        <f>K50*M50</f>
        <v>66965.971696192792</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36867.534669644294</v>
      </c>
      <c r="N51" s="281">
        <f>K51*M51</f>
        <v>36867.534669644294</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2" t="s">
        <v>1037</v>
      </c>
      <c r="C56" s="823"/>
      <c r="D56" s="823"/>
      <c r="E56" s="823"/>
      <c r="F56" s="823"/>
      <c r="G56" s="823"/>
      <c r="H56" s="823"/>
      <c r="I56" s="823"/>
      <c r="J56" s="823"/>
      <c r="K56" s="823"/>
      <c r="L56" s="823"/>
      <c r="M56" s="824"/>
      <c r="N56" s="403">
        <f>SUM(N48:N55)</f>
        <v>230107.50028583707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8" t="s">
        <v>1045</v>
      </c>
      <c r="M60" s="887"/>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09">
        <f>VLOOKUP(A61,TRANSPORTE!A3:D117,4,FALSE)</f>
        <v>1250</v>
      </c>
      <c r="M61" s="910"/>
      <c r="N61" s="296">
        <f>K61*L61</f>
        <v>157.5</v>
      </c>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320"/>
      <c r="I64" s="288"/>
      <c r="J64" s="295"/>
      <c r="K64" s="288"/>
      <c r="L64" s="909"/>
      <c r="M64" s="91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0"/>
      <c r="M66" s="901"/>
      <c r="N66" s="133"/>
    </row>
    <row r="67" spans="1:15" ht="15" thickBot="1">
      <c r="B67" s="911" t="s">
        <v>1037</v>
      </c>
      <c r="C67" s="865"/>
      <c r="D67" s="865"/>
      <c r="E67" s="865"/>
      <c r="F67" s="865"/>
      <c r="G67" s="865"/>
      <c r="H67" s="865"/>
      <c r="I67" s="865"/>
      <c r="J67" s="865"/>
      <c r="K67" s="865"/>
      <c r="L67" s="865"/>
      <c r="M67" s="866"/>
      <c r="N67" s="110">
        <f>N61+N62+N63+N64+N65</f>
        <v>157.5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1" t="s">
        <v>1047</v>
      </c>
      <c r="C71" s="862"/>
      <c r="D71" s="862"/>
      <c r="E71" s="862"/>
      <c r="F71" s="862"/>
      <c r="G71" s="862"/>
      <c r="H71" s="862"/>
      <c r="I71" s="79" t="s">
        <v>1048</v>
      </c>
      <c r="J71" s="81" t="s">
        <v>1494</v>
      </c>
      <c r="K71" s="80" t="s">
        <v>1050</v>
      </c>
      <c r="L71" s="863" t="s">
        <v>1034</v>
      </c>
      <c r="M71" s="976"/>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8"/>
      <c r="C77" s="899"/>
      <c r="D77" s="899"/>
      <c r="E77" s="899"/>
      <c r="F77" s="899"/>
      <c r="G77" s="899"/>
      <c r="H77" s="899"/>
      <c r="I77" s="132"/>
      <c r="J77" s="132"/>
      <c r="K77" s="132"/>
      <c r="L77" s="912"/>
      <c r="M77" s="912"/>
      <c r="N77" s="133"/>
    </row>
    <row r="78" spans="1:15" ht="15" thickBot="1">
      <c r="B78" s="911" t="s">
        <v>1037</v>
      </c>
      <c r="C78" s="865"/>
      <c r="D78" s="865"/>
      <c r="E78" s="865"/>
      <c r="F78" s="865"/>
      <c r="G78" s="865"/>
      <c r="H78" s="865"/>
      <c r="I78" s="865"/>
      <c r="J78" s="865"/>
      <c r="K78" s="865"/>
      <c r="L78" s="865"/>
      <c r="M78" s="866"/>
      <c r="N78" s="469">
        <f>SUM(N72:N77)</f>
        <v>75098.831185441173</v>
      </c>
    </row>
    <row r="79" spans="1:15" ht="15" thickBot="1">
      <c r="B79" s="39"/>
      <c r="C79" s="40"/>
      <c r="D79" s="40"/>
      <c r="E79" s="40"/>
      <c r="F79" s="40"/>
      <c r="G79" s="40"/>
      <c r="H79" s="40"/>
      <c r="I79" s="40"/>
      <c r="J79" s="40"/>
      <c r="K79" s="40"/>
      <c r="L79" s="40"/>
      <c r="M79" s="40"/>
      <c r="N79" s="41"/>
    </row>
    <row r="80" spans="1:15" ht="15" thickBot="1">
      <c r="B80" s="822" t="s">
        <v>1051</v>
      </c>
      <c r="C80" s="823"/>
      <c r="D80" s="823"/>
      <c r="E80" s="823"/>
      <c r="F80" s="823"/>
      <c r="G80" s="823"/>
      <c r="H80" s="823"/>
      <c r="I80" s="823"/>
      <c r="J80" s="823"/>
      <c r="K80" s="823"/>
      <c r="L80" s="823"/>
      <c r="M80" s="824"/>
      <c r="N80" s="105">
        <f>N43+N56+N67+N78</f>
        <v>316965.80809498706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3"/>
      <c r="J84" s="343"/>
      <c r="K84" s="311" t="s">
        <v>1054</v>
      </c>
      <c r="L84" s="869" t="s">
        <v>1055</v>
      </c>
      <c r="M84" s="870"/>
      <c r="N84" s="312"/>
    </row>
    <row r="85" spans="1:14">
      <c r="B85" s="855" t="s">
        <v>1056</v>
      </c>
      <c r="C85" s="856"/>
      <c r="D85" s="856"/>
      <c r="E85" s="856"/>
      <c r="F85" s="856"/>
      <c r="G85" s="856"/>
      <c r="H85" s="856"/>
      <c r="I85" s="93"/>
      <c r="J85" s="94"/>
      <c r="K85" s="313">
        <v>0.2</v>
      </c>
      <c r="L85" s="857">
        <f>N80*K85</f>
        <v>63393.161618997416</v>
      </c>
      <c r="M85" s="858"/>
      <c r="N85" s="57"/>
    </row>
    <row r="86" spans="1:14">
      <c r="B86" s="95" t="s">
        <v>1057</v>
      </c>
      <c r="C86" s="96"/>
      <c r="D86" s="96"/>
      <c r="E86" s="96"/>
      <c r="F86" s="96"/>
      <c r="G86" s="96"/>
      <c r="H86" s="96"/>
      <c r="I86" s="93"/>
      <c r="J86" s="94"/>
      <c r="K86" s="313">
        <v>0.05</v>
      </c>
      <c r="L86" s="857">
        <f>N80*K86</f>
        <v>15848.290404749354</v>
      </c>
      <c r="M86" s="858"/>
      <c r="N86" s="57"/>
    </row>
    <row r="87" spans="1:14" ht="15" thickBot="1">
      <c r="B87" s="97" t="s">
        <v>1058</v>
      </c>
      <c r="C87" s="98"/>
      <c r="D87" s="98"/>
      <c r="E87" s="98"/>
      <c r="F87" s="98"/>
      <c r="G87" s="98"/>
      <c r="H87" s="98"/>
      <c r="I87" s="99"/>
      <c r="J87" s="100"/>
      <c r="K87" s="314">
        <v>0.05</v>
      </c>
      <c r="L87" s="859">
        <f>N80*K87</f>
        <v>15848.290404749354</v>
      </c>
      <c r="M87" s="860"/>
      <c r="N87" s="57"/>
    </row>
    <row r="88" spans="1:14" ht="15" thickBot="1">
      <c r="B88" s="822" t="s">
        <v>1037</v>
      </c>
      <c r="C88" s="823"/>
      <c r="D88" s="823"/>
      <c r="E88" s="823"/>
      <c r="F88" s="823"/>
      <c r="G88" s="823"/>
      <c r="H88" s="823"/>
      <c r="I88" s="823"/>
      <c r="J88" s="823"/>
      <c r="K88" s="823"/>
      <c r="L88" s="823"/>
      <c r="M88" s="824"/>
      <c r="N88" s="58">
        <f>L85+L86+L87</f>
        <v>95089.742428496116</v>
      </c>
    </row>
    <row r="89" spans="1:14" ht="15" thickBot="1">
      <c r="B89" s="39"/>
      <c r="C89" s="40"/>
      <c r="D89" s="40"/>
      <c r="E89" s="40"/>
      <c r="F89" s="40"/>
      <c r="G89" s="40"/>
      <c r="H89" s="40"/>
      <c r="I89" s="40"/>
      <c r="J89" s="40"/>
      <c r="K89" s="40"/>
      <c r="L89" s="40"/>
      <c r="M89" s="40"/>
      <c r="N89" s="41"/>
    </row>
    <row r="90" spans="1:14" ht="15" thickBot="1">
      <c r="A90" t="s">
        <v>2122</v>
      </c>
      <c r="B90" s="822" t="s">
        <v>1059</v>
      </c>
      <c r="C90" s="823"/>
      <c r="D90" s="823"/>
      <c r="E90" s="823"/>
      <c r="F90" s="823"/>
      <c r="G90" s="823"/>
      <c r="H90" s="823"/>
      <c r="I90" s="823"/>
      <c r="J90" s="823"/>
      <c r="K90" s="823"/>
      <c r="L90" s="823"/>
      <c r="M90" s="824"/>
      <c r="N90" s="196">
        <f>N80+N88</f>
        <v>412055.55052348319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2"/>
      <c r="K120" s="972"/>
      <c r="L120" s="972"/>
      <c r="M120" s="972"/>
      <c r="N120" s="973"/>
    </row>
    <row r="121" spans="2:14" ht="15" thickBot="1">
      <c r="B121" s="428" t="s">
        <v>2327</v>
      </c>
      <c r="C121" s="429"/>
      <c r="D121" s="429"/>
      <c r="E121" s="268"/>
      <c r="F121" s="268"/>
      <c r="G121" s="268"/>
      <c r="H121" s="268"/>
      <c r="I121" s="268"/>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6"/>
      <c r="C1" s="928"/>
      <c r="D1" s="929"/>
      <c r="E1" s="929"/>
      <c r="F1" s="929"/>
      <c r="G1" s="929"/>
      <c r="H1" s="929"/>
      <c r="I1" s="929"/>
      <c r="J1" s="930"/>
      <c r="K1" s="931" t="s">
        <v>1017</v>
      </c>
      <c r="L1" s="933" t="s">
        <v>2304</v>
      </c>
      <c r="M1" s="934"/>
      <c r="N1" s="935"/>
    </row>
    <row r="2" spans="2:14" ht="22.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156</v>
      </c>
      <c r="B36" s="871" t="str">
        <f>VLOOKUP(A36,EQUIPOS!A6:D154,3,FALSE)</f>
        <v>Cizalla manual de 90 cm.</v>
      </c>
      <c r="C36" s="872"/>
      <c r="D36" s="872"/>
      <c r="E36" s="872"/>
      <c r="F36" s="872"/>
      <c r="G36" s="872"/>
      <c r="H36" s="873"/>
      <c r="I36" s="276"/>
      <c r="J36" s="277"/>
      <c r="K36" s="278">
        <f>VLOOKUP(A36,EQUIPOS!A6:D163,4,FALSE)</f>
        <v>922.25</v>
      </c>
      <c r="L36" s="279"/>
      <c r="M36" s="345">
        <v>37.5</v>
      </c>
      <c r="N36" s="281">
        <f>K36/M36</f>
        <v>24.593333333333334</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0.02</v>
      </c>
      <c r="N41" s="353">
        <f>N78*M41</f>
        <v>15.32016156183</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39.913494895163332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3490.66</v>
      </c>
      <c r="N48" s="281">
        <f>K48*M48</f>
        <v>3665.1930000000002</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4165</v>
      </c>
      <c r="N49" s="281">
        <f>K49*M49</f>
        <v>124.94999999999999</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2" t="s">
        <v>1037</v>
      </c>
      <c r="C56" s="823"/>
      <c r="D56" s="823"/>
      <c r="E56" s="823"/>
      <c r="F56" s="823"/>
      <c r="G56" s="823"/>
      <c r="H56" s="823"/>
      <c r="I56" s="823"/>
      <c r="J56" s="823"/>
      <c r="K56" s="823"/>
      <c r="L56" s="823"/>
      <c r="M56" s="824"/>
      <c r="N56" s="403">
        <f>SUM(N48:N55)</f>
        <v>3790.143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8" t="s">
        <v>1045</v>
      </c>
      <c r="M60" s="887"/>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9">
        <f>VLOOKUP(A61,TRANSPORTE!A3:D117,4,FALSE)</f>
        <v>70</v>
      </c>
      <c r="M61" s="910"/>
      <c r="N61" s="296">
        <f>K61*L61</f>
        <v>73.5</v>
      </c>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320"/>
      <c r="I64" s="288"/>
      <c r="J64" s="295"/>
      <c r="K64" s="288"/>
      <c r="L64" s="909"/>
      <c r="M64" s="91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0"/>
      <c r="M66" s="901"/>
      <c r="N66" s="133"/>
    </row>
    <row r="67" spans="1:15" ht="15" thickBot="1">
      <c r="B67" s="911" t="s">
        <v>1037</v>
      </c>
      <c r="C67" s="865"/>
      <c r="D67" s="865"/>
      <c r="E67" s="865"/>
      <c r="F67" s="865"/>
      <c r="G67" s="865"/>
      <c r="H67" s="865"/>
      <c r="I67" s="865"/>
      <c r="J67" s="865"/>
      <c r="K67" s="865"/>
      <c r="L67" s="865"/>
      <c r="M67" s="866"/>
      <c r="N67" s="110">
        <f>N61+N62+N63+N64+N65</f>
        <v>73.5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1" t="s">
        <v>1047</v>
      </c>
      <c r="C71" s="862"/>
      <c r="D71" s="862"/>
      <c r="E71" s="862"/>
      <c r="F71" s="862"/>
      <c r="G71" s="862"/>
      <c r="H71" s="862"/>
      <c r="I71" s="79" t="s">
        <v>1048</v>
      </c>
      <c r="J71" s="81" t="s">
        <v>1494</v>
      </c>
      <c r="K71" s="80" t="s">
        <v>1050</v>
      </c>
      <c r="L71" s="863" t="s">
        <v>1034</v>
      </c>
      <c r="M71" s="864"/>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8"/>
      <c r="C77" s="899"/>
      <c r="D77" s="899"/>
      <c r="E77" s="899"/>
      <c r="F77" s="899"/>
      <c r="G77" s="899"/>
      <c r="H77" s="899"/>
      <c r="I77" s="132"/>
      <c r="J77" s="132"/>
      <c r="K77" s="132"/>
      <c r="L77" s="912"/>
      <c r="M77" s="912"/>
      <c r="N77" s="51"/>
    </row>
    <row r="78" spans="1:15" ht="15" thickBot="1">
      <c r="B78" s="911" t="s">
        <v>1037</v>
      </c>
      <c r="C78" s="865"/>
      <c r="D78" s="865"/>
      <c r="E78" s="865"/>
      <c r="F78" s="865"/>
      <c r="G78" s="865"/>
      <c r="H78" s="865"/>
      <c r="I78" s="865"/>
      <c r="J78" s="865"/>
      <c r="K78" s="865"/>
      <c r="L78" s="865"/>
      <c r="M78" s="866"/>
      <c r="N78" s="310">
        <f>SUM(N72:N77)</f>
        <v>766.00807809150001</v>
      </c>
    </row>
    <row r="79" spans="1:15" ht="15" thickBot="1">
      <c r="B79" s="39"/>
      <c r="C79" s="40"/>
      <c r="D79" s="40"/>
      <c r="E79" s="40"/>
      <c r="F79" s="40"/>
      <c r="G79" s="40"/>
      <c r="H79" s="40"/>
      <c r="I79" s="40"/>
      <c r="J79" s="40"/>
      <c r="K79" s="40"/>
      <c r="L79" s="40"/>
      <c r="M79" s="40"/>
      <c r="N79" s="41"/>
    </row>
    <row r="80" spans="1:15" ht="15" thickBot="1">
      <c r="B80" s="822" t="s">
        <v>1051</v>
      </c>
      <c r="C80" s="823"/>
      <c r="D80" s="823"/>
      <c r="E80" s="823"/>
      <c r="F80" s="823"/>
      <c r="G80" s="823"/>
      <c r="H80" s="823"/>
      <c r="I80" s="823"/>
      <c r="J80" s="823"/>
      <c r="K80" s="823"/>
      <c r="L80" s="823"/>
      <c r="M80" s="824"/>
      <c r="N80" s="105">
        <f>N43+N56+N67+N78</f>
        <v>4669.5645729866628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3"/>
      <c r="J84" s="343"/>
      <c r="K84" s="311" t="s">
        <v>1054</v>
      </c>
      <c r="L84" s="869" t="s">
        <v>1055</v>
      </c>
      <c r="M84" s="870"/>
      <c r="N84" s="312"/>
    </row>
    <row r="85" spans="1:14">
      <c r="B85" s="855" t="s">
        <v>1056</v>
      </c>
      <c r="C85" s="856"/>
      <c r="D85" s="856"/>
      <c r="E85" s="856"/>
      <c r="F85" s="856"/>
      <c r="G85" s="856"/>
      <c r="H85" s="856"/>
      <c r="I85" s="93"/>
      <c r="J85" s="94"/>
      <c r="K85" s="313">
        <v>0.2</v>
      </c>
      <c r="L85" s="857">
        <f>N80*K85</f>
        <v>933.91291459733259</v>
      </c>
      <c r="M85" s="858"/>
      <c r="N85" s="57"/>
    </row>
    <row r="86" spans="1:14">
      <c r="B86" s="95" t="s">
        <v>1057</v>
      </c>
      <c r="C86" s="96"/>
      <c r="D86" s="96"/>
      <c r="E86" s="96"/>
      <c r="F86" s="96"/>
      <c r="G86" s="96"/>
      <c r="H86" s="96"/>
      <c r="I86" s="93"/>
      <c r="J86" s="94"/>
      <c r="K86" s="313">
        <v>0.05</v>
      </c>
      <c r="L86" s="857">
        <f>N80*K86</f>
        <v>233.47822864933315</v>
      </c>
      <c r="M86" s="858"/>
      <c r="N86" s="57"/>
    </row>
    <row r="87" spans="1:14" ht="15" thickBot="1">
      <c r="B87" s="97" t="s">
        <v>1058</v>
      </c>
      <c r="C87" s="98"/>
      <c r="D87" s="98"/>
      <c r="E87" s="98"/>
      <c r="F87" s="98"/>
      <c r="G87" s="98"/>
      <c r="H87" s="98"/>
      <c r="I87" s="99"/>
      <c r="J87" s="100"/>
      <c r="K87" s="314">
        <v>0.05</v>
      </c>
      <c r="L87" s="859">
        <f>N80*K87</f>
        <v>233.47822864933315</v>
      </c>
      <c r="M87" s="860"/>
      <c r="N87" s="57"/>
    </row>
    <row r="88" spans="1:14" ht="15" thickBot="1">
      <c r="B88" s="822" t="s">
        <v>1037</v>
      </c>
      <c r="C88" s="823"/>
      <c r="D88" s="823"/>
      <c r="E88" s="823"/>
      <c r="F88" s="823"/>
      <c r="G88" s="823"/>
      <c r="H88" s="823"/>
      <c r="I88" s="823"/>
      <c r="J88" s="823"/>
      <c r="K88" s="823"/>
      <c r="L88" s="823"/>
      <c r="M88" s="824"/>
      <c r="N88" s="58">
        <f>L85+L86+L87</f>
        <v>1400.8693718959989</v>
      </c>
    </row>
    <row r="89" spans="1:14" ht="15" thickBot="1">
      <c r="B89" s="39"/>
      <c r="C89" s="40"/>
      <c r="D89" s="40"/>
      <c r="E89" s="40"/>
      <c r="F89" s="40"/>
      <c r="G89" s="40"/>
      <c r="H89" s="40"/>
      <c r="I89" s="40"/>
      <c r="J89" s="40"/>
      <c r="K89" s="40"/>
      <c r="L89" s="40"/>
      <c r="M89" s="40"/>
      <c r="N89" s="41"/>
    </row>
    <row r="90" spans="1:14" ht="15" thickBot="1">
      <c r="A90" t="s">
        <v>2122</v>
      </c>
      <c r="B90" s="822" t="s">
        <v>1059</v>
      </c>
      <c r="C90" s="823"/>
      <c r="D90" s="823"/>
      <c r="E90" s="823"/>
      <c r="F90" s="823"/>
      <c r="G90" s="823"/>
      <c r="H90" s="823"/>
      <c r="I90" s="823"/>
      <c r="J90" s="823"/>
      <c r="K90" s="823"/>
      <c r="L90" s="823"/>
      <c r="M90" s="824"/>
      <c r="N90" s="196">
        <f>N80+N88</f>
        <v>6070.4339448826613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2"/>
      <c r="K120" s="972"/>
      <c r="L120" s="972"/>
      <c r="M120" s="972"/>
      <c r="N120" s="973"/>
    </row>
    <row r="121" spans="2:14" ht="15" thickBot="1">
      <c r="B121" s="428" t="s">
        <v>2327</v>
      </c>
      <c r="C121" s="429"/>
      <c r="D121" s="429"/>
      <c r="E121" s="268"/>
      <c r="F121" s="268"/>
      <c r="G121" s="268"/>
      <c r="H121" s="268"/>
      <c r="I121" s="268"/>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156</v>
      </c>
      <c r="B36" s="871" t="str">
        <f>VLOOKUP(A36,EQUIPOS!A6:D154,3,FALSE)</f>
        <v>Cizalla manual de 90 cm.</v>
      </c>
      <c r="C36" s="872"/>
      <c r="D36" s="872"/>
      <c r="E36" s="872"/>
      <c r="F36" s="872"/>
      <c r="G36" s="872"/>
      <c r="H36" s="873"/>
      <c r="I36" s="276"/>
      <c r="J36" s="277"/>
      <c r="K36" s="278">
        <f>VLOOKUP(A36,EQUIPOS!A6:D163,4,FALSE)</f>
        <v>922.25</v>
      </c>
      <c r="L36" s="279"/>
      <c r="M36" s="345">
        <v>37.5</v>
      </c>
      <c r="N36" s="281">
        <f>K36/M36</f>
        <v>24.593333333333334</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0.02</v>
      </c>
      <c r="N41" s="353">
        <f>N78*M41</f>
        <v>15.32016156183</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39.913494895163332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6247.5</v>
      </c>
      <c r="N48" s="281">
        <f>K48*M48</f>
        <v>6559.875</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4165</v>
      </c>
      <c r="N49" s="281">
        <f>K49*M49</f>
        <v>124.94999999999999</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2" t="s">
        <v>1037</v>
      </c>
      <c r="C56" s="823"/>
      <c r="D56" s="823"/>
      <c r="E56" s="823"/>
      <c r="F56" s="823"/>
      <c r="G56" s="823"/>
      <c r="H56" s="823"/>
      <c r="I56" s="823"/>
      <c r="J56" s="823"/>
      <c r="K56" s="823"/>
      <c r="L56" s="823"/>
      <c r="M56" s="824"/>
      <c r="N56" s="403">
        <f>SUM(N48:N55)</f>
        <v>6684.8249999999998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8" t="s">
        <v>1045</v>
      </c>
      <c r="M60" s="887"/>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9">
        <f>VLOOKUP(A61,TRANSPORTE!A3:D117,4,FALSE)</f>
        <v>70</v>
      </c>
      <c r="M61" s="910"/>
      <c r="N61" s="296">
        <f>K61*L61</f>
        <v>73.5</v>
      </c>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320"/>
      <c r="I64" s="288"/>
      <c r="J64" s="295"/>
      <c r="K64" s="288"/>
      <c r="L64" s="909"/>
      <c r="M64" s="91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0"/>
      <c r="M66" s="901"/>
      <c r="N66" s="133"/>
    </row>
    <row r="67" spans="1:15" ht="15" thickBot="1">
      <c r="B67" s="911" t="s">
        <v>1037</v>
      </c>
      <c r="C67" s="865"/>
      <c r="D67" s="865"/>
      <c r="E67" s="865"/>
      <c r="F67" s="865"/>
      <c r="G67" s="865"/>
      <c r="H67" s="865"/>
      <c r="I67" s="865"/>
      <c r="J67" s="865"/>
      <c r="K67" s="865"/>
      <c r="L67" s="865"/>
      <c r="M67" s="866"/>
      <c r="N67" s="110">
        <f>N61+N62+N63+N64+N65</f>
        <v>73.5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1" t="s">
        <v>1047</v>
      </c>
      <c r="C71" s="862"/>
      <c r="D71" s="862"/>
      <c r="E71" s="862"/>
      <c r="F71" s="862"/>
      <c r="G71" s="862"/>
      <c r="H71" s="862"/>
      <c r="I71" s="79" t="s">
        <v>1048</v>
      </c>
      <c r="J71" s="81" t="s">
        <v>1494</v>
      </c>
      <c r="K71" s="80" t="s">
        <v>1050</v>
      </c>
      <c r="L71" s="863" t="s">
        <v>1034</v>
      </c>
      <c r="M71" s="864"/>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8"/>
      <c r="C77" s="899"/>
      <c r="D77" s="899"/>
      <c r="E77" s="899"/>
      <c r="F77" s="899"/>
      <c r="G77" s="899"/>
      <c r="H77" s="899"/>
      <c r="I77" s="132"/>
      <c r="J77" s="132"/>
      <c r="K77" s="132"/>
      <c r="L77" s="912"/>
      <c r="M77" s="912"/>
      <c r="N77" s="51"/>
    </row>
    <row r="78" spans="1:15" ht="15" thickBot="1">
      <c r="B78" s="911" t="s">
        <v>1037</v>
      </c>
      <c r="C78" s="865"/>
      <c r="D78" s="865"/>
      <c r="E78" s="865"/>
      <c r="F78" s="865"/>
      <c r="G78" s="865"/>
      <c r="H78" s="865"/>
      <c r="I78" s="865"/>
      <c r="J78" s="865"/>
      <c r="K78" s="865"/>
      <c r="L78" s="865"/>
      <c r="M78" s="866"/>
      <c r="N78" s="310">
        <f>SUM(N72:N77)</f>
        <v>766.00807809150001</v>
      </c>
    </row>
    <row r="79" spans="1:15" ht="15" thickBot="1">
      <c r="B79" s="39"/>
      <c r="C79" s="40"/>
      <c r="D79" s="40"/>
      <c r="E79" s="40"/>
      <c r="F79" s="40"/>
      <c r="G79" s="40"/>
      <c r="H79" s="40"/>
      <c r="I79" s="40"/>
      <c r="J79" s="40"/>
      <c r="K79" s="40"/>
      <c r="L79" s="40"/>
      <c r="M79" s="40"/>
      <c r="N79" s="41"/>
    </row>
    <row r="80" spans="1:15" ht="15" thickBot="1">
      <c r="B80" s="822" t="s">
        <v>1051</v>
      </c>
      <c r="C80" s="823"/>
      <c r="D80" s="823"/>
      <c r="E80" s="823"/>
      <c r="F80" s="823"/>
      <c r="G80" s="823"/>
      <c r="H80" s="823"/>
      <c r="I80" s="823"/>
      <c r="J80" s="823"/>
      <c r="K80" s="823"/>
      <c r="L80" s="823"/>
      <c r="M80" s="824"/>
      <c r="N80" s="105">
        <f>N43+N56+N67+N78</f>
        <v>7564.2465729866635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3"/>
      <c r="J84" s="343"/>
      <c r="K84" s="311" t="s">
        <v>1054</v>
      </c>
      <c r="L84" s="869" t="s">
        <v>1055</v>
      </c>
      <c r="M84" s="870"/>
      <c r="N84" s="312"/>
    </row>
    <row r="85" spans="1:14">
      <c r="B85" s="855" t="s">
        <v>1056</v>
      </c>
      <c r="C85" s="856"/>
      <c r="D85" s="856"/>
      <c r="E85" s="856"/>
      <c r="F85" s="856"/>
      <c r="G85" s="856"/>
      <c r="H85" s="856"/>
      <c r="I85" s="93"/>
      <c r="J85" s="94"/>
      <c r="K85" s="313">
        <v>0.2</v>
      </c>
      <c r="L85" s="857">
        <f>N80*K85</f>
        <v>1512.8493145973328</v>
      </c>
      <c r="M85" s="858"/>
      <c r="N85" s="57"/>
    </row>
    <row r="86" spans="1:14">
      <c r="B86" s="95" t="s">
        <v>1057</v>
      </c>
      <c r="C86" s="96"/>
      <c r="D86" s="96"/>
      <c r="E86" s="96"/>
      <c r="F86" s="96"/>
      <c r="G86" s="96"/>
      <c r="H86" s="96"/>
      <c r="I86" s="93"/>
      <c r="J86" s="94"/>
      <c r="K86" s="313">
        <v>0.05</v>
      </c>
      <c r="L86" s="857">
        <f>N80*K86</f>
        <v>378.21232864933319</v>
      </c>
      <c r="M86" s="858"/>
      <c r="N86" s="57"/>
    </row>
    <row r="87" spans="1:14" ht="15" thickBot="1">
      <c r="B87" s="97" t="s">
        <v>1058</v>
      </c>
      <c r="C87" s="98"/>
      <c r="D87" s="98"/>
      <c r="E87" s="98"/>
      <c r="F87" s="98"/>
      <c r="G87" s="98"/>
      <c r="H87" s="98"/>
      <c r="I87" s="99"/>
      <c r="J87" s="100"/>
      <c r="K87" s="314">
        <v>0.05</v>
      </c>
      <c r="L87" s="859">
        <f>N80*K87</f>
        <v>378.21232864933319</v>
      </c>
      <c r="M87" s="860"/>
      <c r="N87" s="57"/>
    </row>
    <row r="88" spans="1:14" ht="15" thickBot="1">
      <c r="B88" s="822" t="s">
        <v>1037</v>
      </c>
      <c r="C88" s="823"/>
      <c r="D88" s="823"/>
      <c r="E88" s="823"/>
      <c r="F88" s="823"/>
      <c r="G88" s="823"/>
      <c r="H88" s="823"/>
      <c r="I88" s="823"/>
      <c r="J88" s="823"/>
      <c r="K88" s="823"/>
      <c r="L88" s="823"/>
      <c r="M88" s="824"/>
      <c r="N88" s="58">
        <f>L85+L86+L87</f>
        <v>2269.2739718959992</v>
      </c>
    </row>
    <row r="89" spans="1:14" ht="15" thickBot="1">
      <c r="B89" s="39"/>
      <c r="C89" s="40"/>
      <c r="D89" s="40"/>
      <c r="E89" s="40"/>
      <c r="F89" s="40"/>
      <c r="G89" s="40"/>
      <c r="H89" s="40"/>
      <c r="I89" s="40"/>
      <c r="J89" s="40"/>
      <c r="K89" s="40"/>
      <c r="L89" s="40"/>
      <c r="M89" s="40"/>
      <c r="N89" s="41"/>
    </row>
    <row r="90" spans="1:14" ht="15" thickBot="1">
      <c r="A90" t="s">
        <v>2122</v>
      </c>
      <c r="B90" s="822" t="s">
        <v>1059</v>
      </c>
      <c r="C90" s="823"/>
      <c r="D90" s="823"/>
      <c r="E90" s="823"/>
      <c r="F90" s="823"/>
      <c r="G90" s="823"/>
      <c r="H90" s="823"/>
      <c r="I90" s="823"/>
      <c r="J90" s="823"/>
      <c r="K90" s="823"/>
      <c r="L90" s="823"/>
      <c r="M90" s="824"/>
      <c r="N90" s="196">
        <f>N80+N88</f>
        <v>9833.5205448826637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2"/>
      <c r="K120" s="972"/>
      <c r="L120" s="972"/>
      <c r="M120" s="972"/>
      <c r="N120" s="973"/>
    </row>
    <row r="121" spans="2:14" ht="15" thickBot="1">
      <c r="B121" s="428" t="s">
        <v>2327</v>
      </c>
      <c r="C121" s="429"/>
      <c r="D121" s="429"/>
      <c r="E121" s="268"/>
      <c r="F121" s="268"/>
      <c r="G121" s="268"/>
      <c r="H121" s="268"/>
      <c r="I121" s="268"/>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123</v>
      </c>
      <c r="B36" s="871" t="str">
        <f>VLOOKUP(A36,EQUIPOS!A6:D154,3,FALSE)</f>
        <v>Bomba de inyección de lechada</v>
      </c>
      <c r="C36" s="872"/>
      <c r="D36" s="872"/>
      <c r="E36" s="872"/>
      <c r="F36" s="872"/>
      <c r="G36" s="872"/>
      <c r="H36" s="873"/>
      <c r="I36" s="276"/>
      <c r="J36" s="277"/>
      <c r="K36" s="278">
        <f>VLOOKUP(A36,EQUIPOS!A6:D163,4,FALSE)</f>
        <v>67275</v>
      </c>
      <c r="L36" s="279"/>
      <c r="M36" s="345">
        <v>670</v>
      </c>
      <c r="N36" s="281">
        <f>K36/M36</f>
        <v>100.41044776119404</v>
      </c>
    </row>
    <row r="37" spans="1:14">
      <c r="A37" s="119" t="s">
        <v>125</v>
      </c>
      <c r="B37" s="871" t="str">
        <f>VLOOKUP(A37,EQUIPOS!A7:D154,3,FALSE)</f>
        <v>Bomba para gato de tensionamiento</v>
      </c>
      <c r="C37" s="872"/>
      <c r="D37" s="872"/>
      <c r="E37" s="872"/>
      <c r="F37" s="872"/>
      <c r="G37" s="872"/>
      <c r="H37" s="873"/>
      <c r="I37" s="430"/>
      <c r="J37" s="431"/>
      <c r="K37" s="278">
        <f>VLOOKUP(A37,EQUIPOS!A7:D164,4,FALSE)</f>
        <v>517500</v>
      </c>
      <c r="L37" s="344"/>
      <c r="M37" s="345">
        <v>670</v>
      </c>
      <c r="N37" s="281">
        <f>K37/M37</f>
        <v>772.38805970149258</v>
      </c>
    </row>
    <row r="38" spans="1:14">
      <c r="A38" s="119" t="s">
        <v>240</v>
      </c>
      <c r="B38" s="871" t="str">
        <f>VLOOKUP(A38,EQUIPOS!A8:D154,3,FALSE)</f>
        <v>Gato para tensionamiento, fuerza Max 200 ton, área de tensión 314 cm2.</v>
      </c>
      <c r="C38" s="872"/>
      <c r="D38" s="872"/>
      <c r="E38" s="872"/>
      <c r="F38" s="872"/>
      <c r="G38" s="872"/>
      <c r="H38" s="873"/>
      <c r="I38" s="337"/>
      <c r="J38" s="339"/>
      <c r="K38" s="278">
        <f>VLOOKUP(A38,EQUIPOS!A8:D165,4,FALSE)</f>
        <v>196649.99999999997</v>
      </c>
      <c r="L38" s="432"/>
      <c r="M38" s="433">
        <v>670</v>
      </c>
      <c r="N38" s="281">
        <f>K38/M38</f>
        <v>293.50746268656712</v>
      </c>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0.02</v>
      </c>
      <c r="N41" s="353">
        <f>N78*M41</f>
        <v>6.0975767410268658</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1172.4035468902807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17461.2896612</v>
      </c>
      <c r="N48" s="281">
        <f t="shared" ref="N48:N53" si="0">K48*M48</f>
        <v>69.845158644800009</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16962.051545247228</v>
      </c>
      <c r="N49" s="281">
        <f t="shared" si="0"/>
        <v>67.84820618098891</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1207.5980840000002</v>
      </c>
      <c r="N50" s="281">
        <f t="shared" si="0"/>
        <v>24.151961680000003</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7133.7661472000009</v>
      </c>
      <c r="N51" s="281">
        <f t="shared" si="0"/>
        <v>606.37012251200008</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78707.8367306</v>
      </c>
      <c r="N52" s="281">
        <f t="shared" si="0"/>
        <v>78.707836730600008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4165</v>
      </c>
      <c r="N53" s="281">
        <f t="shared" si="0"/>
        <v>83.3</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2" t="s">
        <v>1037</v>
      </c>
      <c r="C56" s="823"/>
      <c r="D56" s="823"/>
      <c r="E56" s="823"/>
      <c r="F56" s="823"/>
      <c r="G56" s="823"/>
      <c r="H56" s="823"/>
      <c r="I56" s="823"/>
      <c r="J56" s="823"/>
      <c r="K56" s="823"/>
      <c r="L56" s="823"/>
      <c r="M56" s="824"/>
      <c r="N56" s="403">
        <f>SUM(N48:N55)</f>
        <v>930.223285748389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8" t="s">
        <v>1045</v>
      </c>
      <c r="M60" s="887"/>
      <c r="N60" s="82" t="s">
        <v>1035</v>
      </c>
    </row>
    <row r="61" spans="1:14">
      <c r="B61" s="52"/>
      <c r="C61" s="326"/>
      <c r="D61" s="326"/>
      <c r="E61" s="326"/>
      <c r="F61" s="326"/>
      <c r="G61" s="326"/>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320"/>
      <c r="I64" s="288"/>
      <c r="J64" s="295"/>
      <c r="K64" s="288"/>
      <c r="L64" s="909"/>
      <c r="M64" s="91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0"/>
      <c r="M66" s="901"/>
      <c r="N66" s="133"/>
    </row>
    <row r="67" spans="1:15" ht="15" thickBot="1">
      <c r="B67" s="911" t="s">
        <v>1037</v>
      </c>
      <c r="C67" s="865"/>
      <c r="D67" s="865"/>
      <c r="E67" s="865"/>
      <c r="F67" s="865"/>
      <c r="G67" s="865"/>
      <c r="H67" s="865"/>
      <c r="I67" s="865"/>
      <c r="J67" s="865"/>
      <c r="K67" s="865"/>
      <c r="L67" s="865"/>
      <c r="M67" s="866"/>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1" t="s">
        <v>1047</v>
      </c>
      <c r="C71" s="862"/>
      <c r="D71" s="862"/>
      <c r="E71" s="862"/>
      <c r="F71" s="862"/>
      <c r="G71" s="862"/>
      <c r="H71" s="862"/>
      <c r="I71" s="79" t="s">
        <v>1048</v>
      </c>
      <c r="J71" s="81" t="s">
        <v>1494</v>
      </c>
      <c r="K71" s="80" t="s">
        <v>1050</v>
      </c>
      <c r="L71" s="863" t="s">
        <v>1034</v>
      </c>
      <c r="M71" s="864"/>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8"/>
      <c r="C77" s="899"/>
      <c r="D77" s="899"/>
      <c r="E77" s="899"/>
      <c r="F77" s="899"/>
      <c r="G77" s="899"/>
      <c r="H77" s="899"/>
      <c r="I77" s="132"/>
      <c r="J77" s="132"/>
      <c r="K77" s="132"/>
      <c r="L77" s="912"/>
      <c r="M77" s="912"/>
      <c r="N77" s="133"/>
    </row>
    <row r="78" spans="1:15" ht="15" thickBot="1">
      <c r="B78" s="911" t="s">
        <v>1037</v>
      </c>
      <c r="C78" s="865"/>
      <c r="D78" s="865"/>
      <c r="E78" s="865"/>
      <c r="F78" s="865"/>
      <c r="G78" s="865"/>
      <c r="H78" s="865"/>
      <c r="I78" s="865"/>
      <c r="J78" s="865"/>
      <c r="K78" s="865"/>
      <c r="L78" s="865"/>
      <c r="M78" s="866"/>
      <c r="N78" s="469">
        <f>SUM(N72:N77)</f>
        <v>304.87883705134328</v>
      </c>
    </row>
    <row r="79" spans="1:15" ht="15" thickBot="1">
      <c r="B79" s="39"/>
      <c r="C79" s="40"/>
      <c r="D79" s="40"/>
      <c r="E79" s="40"/>
      <c r="F79" s="40"/>
      <c r="G79" s="40"/>
      <c r="H79" s="40"/>
      <c r="I79" s="40"/>
      <c r="J79" s="40"/>
      <c r="K79" s="40"/>
      <c r="L79" s="40"/>
      <c r="M79" s="40"/>
      <c r="N79" s="41"/>
    </row>
    <row r="80" spans="1:15" ht="15" thickBot="1">
      <c r="B80" s="822" t="s">
        <v>1051</v>
      </c>
      <c r="C80" s="823"/>
      <c r="D80" s="823"/>
      <c r="E80" s="823"/>
      <c r="F80" s="823"/>
      <c r="G80" s="823"/>
      <c r="H80" s="823"/>
      <c r="I80" s="823"/>
      <c r="J80" s="823"/>
      <c r="K80" s="823"/>
      <c r="L80" s="823"/>
      <c r="M80" s="824"/>
      <c r="N80" s="105">
        <f>N43+N56+N67+N78</f>
        <v>2407.5056696900133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3"/>
      <c r="J84" s="343"/>
      <c r="K84" s="311" t="s">
        <v>1054</v>
      </c>
      <c r="L84" s="869" t="s">
        <v>1055</v>
      </c>
      <c r="M84" s="870"/>
      <c r="N84" s="312"/>
    </row>
    <row r="85" spans="1:14">
      <c r="B85" s="855" t="s">
        <v>1056</v>
      </c>
      <c r="C85" s="856"/>
      <c r="D85" s="856"/>
      <c r="E85" s="856"/>
      <c r="F85" s="856"/>
      <c r="G85" s="856"/>
      <c r="H85" s="856"/>
      <c r="I85" s="93"/>
      <c r="J85" s="94"/>
      <c r="K85" s="313">
        <v>0.2</v>
      </c>
      <c r="L85" s="857">
        <f>N80*K85</f>
        <v>481.50113393800268</v>
      </c>
      <c r="M85" s="858"/>
      <c r="N85" s="57"/>
    </row>
    <row r="86" spans="1:14">
      <c r="B86" s="95" t="s">
        <v>1057</v>
      </c>
      <c r="C86" s="96"/>
      <c r="D86" s="96"/>
      <c r="E86" s="96"/>
      <c r="F86" s="96"/>
      <c r="G86" s="96"/>
      <c r="H86" s="96"/>
      <c r="I86" s="93"/>
      <c r="J86" s="94"/>
      <c r="K86" s="313">
        <v>0.05</v>
      </c>
      <c r="L86" s="857">
        <f>N80*K86</f>
        <v>120.37528348450067</v>
      </c>
      <c r="M86" s="858"/>
      <c r="N86" s="57"/>
    </row>
    <row r="87" spans="1:14" ht="15" thickBot="1">
      <c r="B87" s="97" t="s">
        <v>1058</v>
      </c>
      <c r="C87" s="98"/>
      <c r="D87" s="98"/>
      <c r="E87" s="98"/>
      <c r="F87" s="98"/>
      <c r="G87" s="98"/>
      <c r="H87" s="98"/>
      <c r="I87" s="99"/>
      <c r="J87" s="100"/>
      <c r="K87" s="314">
        <v>0.05</v>
      </c>
      <c r="L87" s="859">
        <f>N80*K87</f>
        <v>120.37528348450067</v>
      </c>
      <c r="M87" s="860"/>
      <c r="N87" s="57"/>
    </row>
    <row r="88" spans="1:14" ht="15" thickBot="1">
      <c r="B88" s="822" t="s">
        <v>1037</v>
      </c>
      <c r="C88" s="823"/>
      <c r="D88" s="823"/>
      <c r="E88" s="823"/>
      <c r="F88" s="823"/>
      <c r="G88" s="823"/>
      <c r="H88" s="823"/>
      <c r="I88" s="823"/>
      <c r="J88" s="823"/>
      <c r="K88" s="823"/>
      <c r="L88" s="823"/>
      <c r="M88" s="824"/>
      <c r="N88" s="58">
        <f>L85+L86+L87</f>
        <v>722.25170090700396</v>
      </c>
    </row>
    <row r="89" spans="1:14" ht="15" thickBot="1">
      <c r="B89" s="39"/>
      <c r="C89" s="40"/>
      <c r="D89" s="40"/>
      <c r="E89" s="40"/>
      <c r="F89" s="40"/>
      <c r="G89" s="40"/>
      <c r="H89" s="40"/>
      <c r="I89" s="40"/>
      <c r="J89" s="40"/>
      <c r="K89" s="40"/>
      <c r="L89" s="40"/>
      <c r="M89" s="40"/>
      <c r="N89" s="41"/>
    </row>
    <row r="90" spans="1:14" ht="15" thickBot="1">
      <c r="A90" t="s">
        <v>2122</v>
      </c>
      <c r="B90" s="822" t="s">
        <v>1059</v>
      </c>
      <c r="C90" s="823"/>
      <c r="D90" s="823"/>
      <c r="E90" s="823"/>
      <c r="F90" s="823"/>
      <c r="G90" s="823"/>
      <c r="H90" s="823"/>
      <c r="I90" s="823"/>
      <c r="J90" s="823"/>
      <c r="K90" s="823"/>
      <c r="L90" s="823"/>
      <c r="M90" s="824"/>
      <c r="N90" s="196">
        <f>N80+N88</f>
        <v>3129.7573705970171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2"/>
      <c r="K120" s="972"/>
      <c r="L120" s="972"/>
      <c r="M120" s="972"/>
      <c r="N120" s="973"/>
    </row>
    <row r="121" spans="2:14" ht="15" thickBot="1">
      <c r="B121" s="428" t="s">
        <v>2327</v>
      </c>
      <c r="C121" s="429"/>
      <c r="D121" s="429"/>
      <c r="E121" s="268"/>
      <c r="F121" s="268"/>
      <c r="G121" s="268"/>
      <c r="H121" s="268"/>
      <c r="I121" s="268"/>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123</v>
      </c>
      <c r="B36" s="871" t="str">
        <f>VLOOKUP(A36,EQUIPOS!A6:D154,3,FALSE)</f>
        <v>Bomba de inyección de lechada</v>
      </c>
      <c r="C36" s="872"/>
      <c r="D36" s="872"/>
      <c r="E36" s="872"/>
      <c r="F36" s="872"/>
      <c r="G36" s="872"/>
      <c r="H36" s="873"/>
      <c r="I36" s="276"/>
      <c r="J36" s="277"/>
      <c r="K36" s="278">
        <f>VLOOKUP(A36,EQUIPOS!A6:D163,4,FALSE)</f>
        <v>67275</v>
      </c>
      <c r="L36" s="279"/>
      <c r="M36" s="345">
        <v>670</v>
      </c>
      <c r="N36" s="281">
        <f>K36/M36</f>
        <v>100.41044776119404</v>
      </c>
    </row>
    <row r="37" spans="1:14">
      <c r="A37" s="119" t="s">
        <v>125</v>
      </c>
      <c r="B37" s="871" t="str">
        <f>VLOOKUP(A37,EQUIPOS!A7:D154,3,FALSE)</f>
        <v>Bomba para gato de tensionamiento</v>
      </c>
      <c r="C37" s="872"/>
      <c r="D37" s="872"/>
      <c r="E37" s="872"/>
      <c r="F37" s="872"/>
      <c r="G37" s="872"/>
      <c r="H37" s="873"/>
      <c r="I37" s="430"/>
      <c r="J37" s="431"/>
      <c r="K37" s="278">
        <f>VLOOKUP(A37,EQUIPOS!A7:D164,4,FALSE)</f>
        <v>517500</v>
      </c>
      <c r="L37" s="344"/>
      <c r="M37" s="345">
        <v>670</v>
      </c>
      <c r="N37" s="281">
        <f>K37/M37</f>
        <v>772.38805970149258</v>
      </c>
    </row>
    <row r="38" spans="1:14">
      <c r="A38" s="119" t="s">
        <v>240</v>
      </c>
      <c r="B38" s="871" t="str">
        <f>VLOOKUP(A38,EQUIPOS!A8:D154,3,FALSE)</f>
        <v>Gato para tensionamiento, fuerza Max 200 ton, área de tensión 314 cm2.</v>
      </c>
      <c r="C38" s="872"/>
      <c r="D38" s="872"/>
      <c r="E38" s="872"/>
      <c r="F38" s="872"/>
      <c r="G38" s="872"/>
      <c r="H38" s="873"/>
      <c r="I38" s="337"/>
      <c r="J38" s="339"/>
      <c r="K38" s="278">
        <f>VLOOKUP(A38,EQUIPOS!A8:D165,4,FALSE)</f>
        <v>196649.99999999997</v>
      </c>
      <c r="L38" s="432"/>
      <c r="M38" s="433">
        <v>670</v>
      </c>
      <c r="N38" s="281">
        <f>K38/M38</f>
        <v>293.50746268656712</v>
      </c>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0.02</v>
      </c>
      <c r="N41" s="353">
        <f>N78*M41</f>
        <v>6.0975767410268658</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1172.4035468902807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17461.2896612</v>
      </c>
      <c r="N48" s="281">
        <f t="shared" ref="N48:N53" si="0">K48*M48</f>
        <v>69.845158644800009</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16962.051545247228</v>
      </c>
      <c r="N49" s="281">
        <f t="shared" si="0"/>
        <v>67.84820618098891</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1207.5980840000002</v>
      </c>
      <c r="N50" s="281">
        <f t="shared" si="0"/>
        <v>24.151961680000003</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7133.7661472000009</v>
      </c>
      <c r="N51" s="281">
        <f t="shared" si="0"/>
        <v>39449.726794016009</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78707.8367306</v>
      </c>
      <c r="N52" s="281">
        <f t="shared" si="0"/>
        <v>78.707836730600008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4165</v>
      </c>
      <c r="N53" s="281">
        <f t="shared" si="0"/>
        <v>83.3</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2" t="s">
        <v>1037</v>
      </c>
      <c r="C56" s="823"/>
      <c r="D56" s="823"/>
      <c r="E56" s="823"/>
      <c r="F56" s="823"/>
      <c r="G56" s="823"/>
      <c r="H56" s="823"/>
      <c r="I56" s="823"/>
      <c r="J56" s="823"/>
      <c r="K56" s="823"/>
      <c r="L56" s="823"/>
      <c r="M56" s="824"/>
      <c r="N56" s="403">
        <f>SUM(N48:N55)</f>
        <v>39773.579957252405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8" t="s">
        <v>1045</v>
      </c>
      <c r="M60" s="887"/>
      <c r="N60" s="82" t="s">
        <v>1035</v>
      </c>
    </row>
    <row r="61" spans="1:14">
      <c r="B61" s="52"/>
      <c r="C61" s="326"/>
      <c r="D61" s="326"/>
      <c r="E61" s="326"/>
      <c r="F61" s="326"/>
      <c r="G61" s="326"/>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320"/>
      <c r="I64" s="288"/>
      <c r="J64" s="295"/>
      <c r="K64" s="288"/>
      <c r="L64" s="909"/>
      <c r="M64" s="91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0"/>
      <c r="M66" s="901"/>
      <c r="N66" s="133"/>
    </row>
    <row r="67" spans="1:15" ht="15" thickBot="1">
      <c r="B67" s="911" t="s">
        <v>1037</v>
      </c>
      <c r="C67" s="865"/>
      <c r="D67" s="865"/>
      <c r="E67" s="865"/>
      <c r="F67" s="865"/>
      <c r="G67" s="865"/>
      <c r="H67" s="865"/>
      <c r="I67" s="865"/>
      <c r="J67" s="865"/>
      <c r="K67" s="865"/>
      <c r="L67" s="865"/>
      <c r="M67" s="866"/>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1" t="s">
        <v>1047</v>
      </c>
      <c r="C71" s="862"/>
      <c r="D71" s="862"/>
      <c r="E71" s="862"/>
      <c r="F71" s="862"/>
      <c r="G71" s="862"/>
      <c r="H71" s="862"/>
      <c r="I71" s="79" t="s">
        <v>1048</v>
      </c>
      <c r="J71" s="81" t="s">
        <v>1494</v>
      </c>
      <c r="K71" s="80" t="s">
        <v>1050</v>
      </c>
      <c r="L71" s="863" t="s">
        <v>1034</v>
      </c>
      <c r="M71" s="864"/>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8"/>
      <c r="C77" s="899"/>
      <c r="D77" s="899"/>
      <c r="E77" s="899"/>
      <c r="F77" s="899"/>
      <c r="G77" s="899"/>
      <c r="H77" s="899"/>
      <c r="I77" s="132"/>
      <c r="J77" s="132"/>
      <c r="K77" s="132"/>
      <c r="L77" s="912"/>
      <c r="M77" s="912"/>
      <c r="N77" s="51"/>
    </row>
    <row r="78" spans="1:15" ht="15" thickBot="1">
      <c r="B78" s="911" t="s">
        <v>1037</v>
      </c>
      <c r="C78" s="865"/>
      <c r="D78" s="865"/>
      <c r="E78" s="865"/>
      <c r="F78" s="865"/>
      <c r="G78" s="865"/>
      <c r="H78" s="865"/>
      <c r="I78" s="865"/>
      <c r="J78" s="865"/>
      <c r="K78" s="865"/>
      <c r="L78" s="865"/>
      <c r="M78" s="866"/>
      <c r="N78" s="310">
        <f>SUM(N72:N77)</f>
        <v>304.87883705134328</v>
      </c>
    </row>
    <row r="79" spans="1:15" ht="15" thickBot="1">
      <c r="B79" s="39"/>
      <c r="C79" s="40"/>
      <c r="D79" s="40"/>
      <c r="E79" s="40"/>
      <c r="F79" s="40"/>
      <c r="G79" s="40"/>
      <c r="H79" s="40"/>
      <c r="I79" s="40"/>
      <c r="J79" s="40"/>
      <c r="K79" s="40"/>
      <c r="L79" s="40"/>
      <c r="M79" s="40"/>
      <c r="N79" s="41"/>
    </row>
    <row r="80" spans="1:15" ht="15" thickBot="1">
      <c r="B80" s="822" t="s">
        <v>1051</v>
      </c>
      <c r="C80" s="823"/>
      <c r="D80" s="823"/>
      <c r="E80" s="823"/>
      <c r="F80" s="823"/>
      <c r="G80" s="823"/>
      <c r="H80" s="823"/>
      <c r="I80" s="823"/>
      <c r="J80" s="823"/>
      <c r="K80" s="823"/>
      <c r="L80" s="823"/>
      <c r="M80" s="824"/>
      <c r="N80" s="105">
        <f>N43+N56+N67+N78</f>
        <v>41250.862341194028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3"/>
      <c r="J84" s="343"/>
      <c r="K84" s="311" t="s">
        <v>1054</v>
      </c>
      <c r="L84" s="869" t="s">
        <v>1055</v>
      </c>
      <c r="M84" s="870"/>
      <c r="N84" s="312"/>
    </row>
    <row r="85" spans="1:14">
      <c r="B85" s="855" t="s">
        <v>1056</v>
      </c>
      <c r="C85" s="856"/>
      <c r="D85" s="856"/>
      <c r="E85" s="856"/>
      <c r="F85" s="856"/>
      <c r="G85" s="856"/>
      <c r="H85" s="856"/>
      <c r="I85" s="93"/>
      <c r="J85" s="94"/>
      <c r="K85" s="313">
        <v>0.2</v>
      </c>
      <c r="L85" s="857">
        <f>N80*K85</f>
        <v>8250.1724682388067</v>
      </c>
      <c r="M85" s="858"/>
      <c r="N85" s="57"/>
    </row>
    <row r="86" spans="1:14">
      <c r="B86" s="95" t="s">
        <v>1057</v>
      </c>
      <c r="C86" s="96"/>
      <c r="D86" s="96"/>
      <c r="E86" s="96"/>
      <c r="F86" s="96"/>
      <c r="G86" s="96"/>
      <c r="H86" s="96"/>
      <c r="I86" s="93"/>
      <c r="J86" s="94"/>
      <c r="K86" s="313">
        <v>0.05</v>
      </c>
      <c r="L86" s="857">
        <f>N80*K86</f>
        <v>2062.5431170597017</v>
      </c>
      <c r="M86" s="858"/>
      <c r="N86" s="57"/>
    </row>
    <row r="87" spans="1:14" ht="15" thickBot="1">
      <c r="B87" s="97" t="s">
        <v>1058</v>
      </c>
      <c r="C87" s="98"/>
      <c r="D87" s="98"/>
      <c r="E87" s="98"/>
      <c r="F87" s="98"/>
      <c r="G87" s="98"/>
      <c r="H87" s="98"/>
      <c r="I87" s="99"/>
      <c r="J87" s="100"/>
      <c r="K87" s="314">
        <v>0.05</v>
      </c>
      <c r="L87" s="859">
        <f>N80*K87</f>
        <v>2062.5431170597017</v>
      </c>
      <c r="M87" s="860"/>
      <c r="N87" s="57"/>
    </row>
    <row r="88" spans="1:14" ht="15" thickBot="1">
      <c r="B88" s="822" t="s">
        <v>1037</v>
      </c>
      <c r="C88" s="823"/>
      <c r="D88" s="823"/>
      <c r="E88" s="823"/>
      <c r="F88" s="823"/>
      <c r="G88" s="823"/>
      <c r="H88" s="823"/>
      <c r="I88" s="823"/>
      <c r="J88" s="823"/>
      <c r="K88" s="823"/>
      <c r="L88" s="823"/>
      <c r="M88" s="824"/>
      <c r="N88" s="58">
        <f>L85+L86+L87</f>
        <v>12375.258702358211</v>
      </c>
    </row>
    <row r="89" spans="1:14" ht="15" thickBot="1">
      <c r="B89" s="39"/>
      <c r="C89" s="40"/>
      <c r="D89" s="40"/>
      <c r="E89" s="40"/>
      <c r="F89" s="40"/>
      <c r="G89" s="40"/>
      <c r="H89" s="40"/>
      <c r="I89" s="40"/>
      <c r="J89" s="40"/>
      <c r="K89" s="40"/>
      <c r="L89" s="40"/>
      <c r="M89" s="40"/>
      <c r="N89" s="41"/>
    </row>
    <row r="90" spans="1:14" ht="15" thickBot="1">
      <c r="A90" t="s">
        <v>2122</v>
      </c>
      <c r="B90" s="822" t="s">
        <v>1059</v>
      </c>
      <c r="C90" s="823"/>
      <c r="D90" s="823"/>
      <c r="E90" s="823"/>
      <c r="F90" s="823"/>
      <c r="G90" s="823"/>
      <c r="H90" s="823"/>
      <c r="I90" s="823"/>
      <c r="J90" s="823"/>
      <c r="K90" s="823"/>
      <c r="L90" s="823"/>
      <c r="M90" s="824"/>
      <c r="N90" s="196">
        <f>N80+N88</f>
        <v>53626.121043552237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2"/>
      <c r="K120" s="972"/>
      <c r="L120" s="972"/>
      <c r="M120" s="972"/>
      <c r="N120" s="973"/>
    </row>
    <row r="121" spans="2:14" ht="15" thickBot="1">
      <c r="B121" s="428" t="s">
        <v>2327</v>
      </c>
      <c r="C121" s="429"/>
      <c r="D121" s="429"/>
      <c r="E121" s="268"/>
      <c r="F121" s="268"/>
      <c r="G121" s="268"/>
      <c r="H121" s="268"/>
      <c r="I121" s="268"/>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6"/>
      <c r="C1" s="928"/>
      <c r="D1" s="929"/>
      <c r="E1" s="929"/>
      <c r="F1" s="929"/>
      <c r="G1" s="929"/>
      <c r="H1" s="929"/>
      <c r="I1" s="929"/>
      <c r="J1" s="930"/>
      <c r="K1" s="984" t="s">
        <v>1017</v>
      </c>
      <c r="L1" s="933" t="s">
        <v>2304</v>
      </c>
      <c r="M1" s="934"/>
      <c r="N1" s="935"/>
    </row>
    <row r="2" spans="2:14">
      <c r="B2" s="917"/>
      <c r="C2" s="939" t="s">
        <v>1018</v>
      </c>
      <c r="D2" s="940"/>
      <c r="E2" s="940"/>
      <c r="F2" s="940"/>
      <c r="G2" s="940"/>
      <c r="H2" s="940"/>
      <c r="I2" s="940"/>
      <c r="J2" s="941"/>
      <c r="K2" s="983"/>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83"/>
      <c r="L4" s="936"/>
      <c r="M4" s="937"/>
      <c r="N4" s="93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985" t="s">
        <v>1029</v>
      </c>
      <c r="M30" s="799"/>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7" t="s">
        <v>1032</v>
      </c>
      <c r="J35" s="894"/>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957"/>
      <c r="D41" s="957"/>
      <c r="E41" s="44"/>
      <c r="F41" s="45"/>
      <c r="G41" s="45"/>
      <c r="H41" s="46"/>
      <c r="I41" s="42"/>
      <c r="J41" s="43"/>
      <c r="K41" s="288"/>
      <c r="L41" s="285"/>
      <c r="M41" s="410">
        <v>0.01</v>
      </c>
      <c r="N41" s="353">
        <f>N78*M41</f>
        <v>15.95850162690625</v>
      </c>
    </row>
    <row r="42" spans="1:14" ht="15" thickBot="1">
      <c r="B42" s="958"/>
      <c r="C42" s="959"/>
      <c r="D42" s="959"/>
      <c r="E42" s="959"/>
      <c r="F42" s="959"/>
      <c r="G42" s="959"/>
      <c r="H42" s="960"/>
      <c r="I42" s="881"/>
      <c r="J42" s="882"/>
      <c r="K42" s="47"/>
      <c r="L42" s="883"/>
      <c r="M42" s="961"/>
      <c r="N42" s="111"/>
    </row>
    <row r="43" spans="1:14" ht="15" thickBot="1">
      <c r="B43" s="822" t="s">
        <v>1037</v>
      </c>
      <c r="C43" s="823"/>
      <c r="D43" s="823"/>
      <c r="E43" s="823"/>
      <c r="F43" s="823"/>
      <c r="G43" s="823"/>
      <c r="H43" s="823"/>
      <c r="I43" s="823"/>
      <c r="J43" s="823"/>
      <c r="K43" s="823"/>
      <c r="L43" s="823"/>
      <c r="M43" s="824"/>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464310</v>
      </c>
      <c r="N48" s="281">
        <f>K48*M48</f>
        <v>464310</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2" t="s">
        <v>1037</v>
      </c>
      <c r="C56" s="823"/>
      <c r="D56" s="823"/>
      <c r="E56" s="823"/>
      <c r="F56" s="823"/>
      <c r="G56" s="823"/>
      <c r="H56" s="823"/>
      <c r="I56" s="823"/>
      <c r="J56" s="823"/>
      <c r="K56" s="823"/>
      <c r="L56" s="823"/>
      <c r="M56" s="824"/>
      <c r="N56" s="403">
        <f>SUM(N48:N55)</f>
        <v>464310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8" t="s">
        <v>1045</v>
      </c>
      <c r="M60" s="887"/>
      <c r="N60" s="82" t="s">
        <v>1035</v>
      </c>
    </row>
    <row r="61" spans="1:14">
      <c r="B61" s="52"/>
      <c r="C61" s="326"/>
      <c r="D61" s="326"/>
      <c r="E61" s="326"/>
      <c r="F61" s="326"/>
      <c r="G61" s="326"/>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320"/>
      <c r="I64" s="288"/>
      <c r="J64" s="295"/>
      <c r="K64" s="288"/>
      <c r="L64" s="909"/>
      <c r="M64" s="91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0"/>
      <c r="M66" s="901"/>
      <c r="N66" s="133"/>
    </row>
    <row r="67" spans="1:15" ht="15" thickBot="1">
      <c r="B67" s="911" t="s">
        <v>1037</v>
      </c>
      <c r="C67" s="865"/>
      <c r="D67" s="865"/>
      <c r="E67" s="865"/>
      <c r="F67" s="865"/>
      <c r="G67" s="865"/>
      <c r="H67" s="865"/>
      <c r="I67" s="865"/>
      <c r="J67" s="865"/>
      <c r="K67" s="865"/>
      <c r="L67" s="865"/>
      <c r="M67" s="866"/>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1" t="s">
        <v>1047</v>
      </c>
      <c r="C71" s="862"/>
      <c r="D71" s="862"/>
      <c r="E71" s="862"/>
      <c r="F71" s="862"/>
      <c r="G71" s="862"/>
      <c r="H71" s="986"/>
      <c r="I71" s="79" t="s">
        <v>1048</v>
      </c>
      <c r="J71" s="81" t="s">
        <v>1494</v>
      </c>
      <c r="K71" s="80" t="s">
        <v>1050</v>
      </c>
      <c r="L71" s="863" t="s">
        <v>1034</v>
      </c>
      <c r="M71" s="976"/>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8"/>
      <c r="C77" s="899"/>
      <c r="D77" s="899"/>
      <c r="E77" s="899"/>
      <c r="F77" s="899"/>
      <c r="G77" s="899"/>
      <c r="H77" s="882"/>
      <c r="I77" s="132"/>
      <c r="J77" s="132"/>
      <c r="K77" s="132"/>
      <c r="L77" s="987"/>
      <c r="M77" s="884"/>
      <c r="N77" s="133"/>
    </row>
    <row r="78" spans="1:15" ht="15" thickBot="1">
      <c r="B78" s="911" t="s">
        <v>1037</v>
      </c>
      <c r="C78" s="865"/>
      <c r="D78" s="865"/>
      <c r="E78" s="865"/>
      <c r="F78" s="865"/>
      <c r="G78" s="865"/>
      <c r="H78" s="865"/>
      <c r="I78" s="865"/>
      <c r="J78" s="865"/>
      <c r="K78" s="865"/>
      <c r="L78" s="865"/>
      <c r="M78" s="866"/>
      <c r="N78" s="469">
        <f>SUM(N72:N77)</f>
        <v>1595.850162690625</v>
      </c>
    </row>
    <row r="79" spans="1:15" ht="15" thickBot="1">
      <c r="B79" s="39"/>
      <c r="C79" s="40"/>
      <c r="D79" s="40"/>
      <c r="E79" s="40"/>
      <c r="F79" s="40"/>
      <c r="G79" s="40"/>
      <c r="H79" s="40"/>
      <c r="I79" s="40"/>
      <c r="J79" s="40"/>
      <c r="K79" s="40"/>
      <c r="L79" s="40"/>
      <c r="M79" s="40"/>
      <c r="N79" s="41"/>
    </row>
    <row r="80" spans="1:15" ht="15" thickBot="1">
      <c r="B80" s="822" t="s">
        <v>1051</v>
      </c>
      <c r="C80" s="823"/>
      <c r="D80" s="823"/>
      <c r="E80" s="823"/>
      <c r="F80" s="823"/>
      <c r="G80" s="823"/>
      <c r="H80" s="823"/>
      <c r="I80" s="823"/>
      <c r="J80" s="823"/>
      <c r="K80" s="823"/>
      <c r="L80" s="823"/>
      <c r="M80" s="824"/>
      <c r="N80" s="105">
        <f>N43+N56+N67+N78</f>
        <v>465921.80866431753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3"/>
      <c r="J84" s="343"/>
      <c r="K84" s="311" t="s">
        <v>1054</v>
      </c>
      <c r="L84" s="869" t="s">
        <v>1055</v>
      </c>
      <c r="M84" s="870"/>
      <c r="N84" s="312"/>
    </row>
    <row r="85" spans="1:14">
      <c r="B85" s="855" t="s">
        <v>1056</v>
      </c>
      <c r="C85" s="856"/>
      <c r="D85" s="856"/>
      <c r="E85" s="856"/>
      <c r="F85" s="856"/>
      <c r="G85" s="856"/>
      <c r="H85" s="856"/>
      <c r="I85" s="93"/>
      <c r="J85" s="94"/>
      <c r="K85" s="313">
        <v>0.2</v>
      </c>
      <c r="L85" s="857">
        <f>N80*K85</f>
        <v>93184.361732863515</v>
      </c>
      <c r="M85" s="858"/>
      <c r="N85" s="57"/>
    </row>
    <row r="86" spans="1:14">
      <c r="B86" s="95" t="s">
        <v>1057</v>
      </c>
      <c r="C86" s="96"/>
      <c r="D86" s="96"/>
      <c r="E86" s="96"/>
      <c r="F86" s="96"/>
      <c r="G86" s="96"/>
      <c r="H86" s="96"/>
      <c r="I86" s="93"/>
      <c r="J86" s="94"/>
      <c r="K86" s="313">
        <v>0.05</v>
      </c>
      <c r="L86" s="857">
        <f>N80*K86</f>
        <v>23296.090433215879</v>
      </c>
      <c r="M86" s="858"/>
      <c r="N86" s="57"/>
    </row>
    <row r="87" spans="1:14" ht="15" thickBot="1">
      <c r="B87" s="97" t="s">
        <v>1058</v>
      </c>
      <c r="C87" s="98"/>
      <c r="D87" s="98"/>
      <c r="E87" s="98"/>
      <c r="F87" s="98"/>
      <c r="G87" s="98"/>
      <c r="H87" s="98"/>
      <c r="I87" s="99"/>
      <c r="J87" s="100"/>
      <c r="K87" s="314">
        <v>0.05</v>
      </c>
      <c r="L87" s="859">
        <f>N80*K87</f>
        <v>23296.090433215879</v>
      </c>
      <c r="M87" s="860"/>
      <c r="N87" s="57"/>
    </row>
    <row r="88" spans="1:14" ht="15" thickBot="1">
      <c r="B88" s="822" t="s">
        <v>1037</v>
      </c>
      <c r="C88" s="823"/>
      <c r="D88" s="823"/>
      <c r="E88" s="823"/>
      <c r="F88" s="823"/>
      <c r="G88" s="823"/>
      <c r="H88" s="823"/>
      <c r="I88" s="823"/>
      <c r="J88" s="823"/>
      <c r="K88" s="823"/>
      <c r="L88" s="823"/>
      <c r="M88" s="824"/>
      <c r="N88" s="58">
        <f>L85+L86+L87</f>
        <v>139776.54259929527</v>
      </c>
    </row>
    <row r="89" spans="1:14" ht="15" thickBot="1">
      <c r="B89" s="39"/>
      <c r="C89" s="40"/>
      <c r="D89" s="40"/>
      <c r="E89" s="40"/>
      <c r="F89" s="40"/>
      <c r="G89" s="40"/>
      <c r="H89" s="40"/>
      <c r="I89" s="40"/>
      <c r="J89" s="40"/>
      <c r="K89" s="40"/>
      <c r="L89" s="40"/>
      <c r="M89" s="40"/>
      <c r="N89" s="41"/>
    </row>
    <row r="90" spans="1:14" ht="15" thickBot="1">
      <c r="A90" t="s">
        <v>2122</v>
      </c>
      <c r="B90" s="822" t="s">
        <v>1059</v>
      </c>
      <c r="C90" s="823"/>
      <c r="D90" s="823"/>
      <c r="E90" s="823"/>
      <c r="F90" s="823"/>
      <c r="G90" s="823"/>
      <c r="H90" s="823"/>
      <c r="I90" s="823"/>
      <c r="J90" s="823"/>
      <c r="K90" s="823"/>
      <c r="L90" s="823"/>
      <c r="M90" s="824"/>
      <c r="N90" s="196">
        <f>N80+N88</f>
        <v>605698.35126361274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2"/>
      <c r="K120" s="972"/>
      <c r="L120" s="972"/>
      <c r="M120" s="972"/>
      <c r="N120" s="973"/>
    </row>
    <row r="121" spans="2:14" ht="15" thickBot="1">
      <c r="B121" s="428" t="s">
        <v>2327</v>
      </c>
      <c r="C121" s="429"/>
      <c r="D121" s="429"/>
      <c r="E121" s="268"/>
      <c r="F121" s="268"/>
      <c r="G121" s="268"/>
      <c r="H121" s="268"/>
      <c r="I121" s="268"/>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N78*M41</f>
        <v>51.067205206099999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33938.800000000003</v>
      </c>
      <c r="N48" s="281">
        <f>K48*M48</f>
        <v>35635.740000000005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2" t="s">
        <v>1037</v>
      </c>
      <c r="C56" s="823"/>
      <c r="D56" s="823"/>
      <c r="E56" s="823"/>
      <c r="F56" s="823"/>
      <c r="G56" s="823"/>
      <c r="H56" s="823"/>
      <c r="I56" s="823"/>
      <c r="J56" s="823"/>
      <c r="K56" s="823"/>
      <c r="L56" s="823"/>
      <c r="M56" s="824"/>
      <c r="N56" s="403">
        <f>SUM(N48:N55)</f>
        <v>35635.740000000005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8" t="s">
        <v>1045</v>
      </c>
      <c r="M60" s="887"/>
      <c r="N60" s="82" t="s">
        <v>1035</v>
      </c>
    </row>
    <row r="61" spans="1:14">
      <c r="B61" s="52"/>
      <c r="C61" s="326"/>
      <c r="D61" s="326"/>
      <c r="E61" s="326"/>
      <c r="F61" s="326"/>
      <c r="G61" s="326"/>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320"/>
      <c r="I64" s="288"/>
      <c r="J64" s="295"/>
      <c r="K64" s="288"/>
      <c r="L64" s="909"/>
      <c r="M64" s="91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0"/>
      <c r="M66" s="901"/>
      <c r="N66" s="133"/>
    </row>
    <row r="67" spans="1:15" ht="15" thickBot="1">
      <c r="B67" s="911" t="s">
        <v>1037</v>
      </c>
      <c r="C67" s="865"/>
      <c r="D67" s="865"/>
      <c r="E67" s="865"/>
      <c r="F67" s="865"/>
      <c r="G67" s="865"/>
      <c r="H67" s="865"/>
      <c r="I67" s="865"/>
      <c r="J67" s="865"/>
      <c r="K67" s="865"/>
      <c r="L67" s="865"/>
      <c r="M67" s="866"/>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1" t="s">
        <v>1047</v>
      </c>
      <c r="C71" s="862"/>
      <c r="D71" s="862"/>
      <c r="E71" s="862"/>
      <c r="F71" s="862"/>
      <c r="G71" s="862"/>
      <c r="H71" s="862"/>
      <c r="I71" s="79" t="s">
        <v>1048</v>
      </c>
      <c r="J71" s="81" t="s">
        <v>1494</v>
      </c>
      <c r="K71" s="80" t="s">
        <v>1050</v>
      </c>
      <c r="L71" s="863" t="s">
        <v>1034</v>
      </c>
      <c r="M71" s="976"/>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8"/>
      <c r="C77" s="899"/>
      <c r="D77" s="899"/>
      <c r="E77" s="899"/>
      <c r="F77" s="899"/>
      <c r="G77" s="899"/>
      <c r="H77" s="899"/>
      <c r="I77" s="132"/>
      <c r="J77" s="132"/>
      <c r="K77" s="132"/>
      <c r="L77" s="912"/>
      <c r="M77" s="912"/>
      <c r="N77" s="51"/>
    </row>
    <row r="78" spans="1:15" ht="15" thickBot="1">
      <c r="B78" s="911" t="s">
        <v>1037</v>
      </c>
      <c r="C78" s="865"/>
      <c r="D78" s="865"/>
      <c r="E78" s="865"/>
      <c r="F78" s="865"/>
      <c r="G78" s="865"/>
      <c r="H78" s="865"/>
      <c r="I78" s="865"/>
      <c r="J78" s="865"/>
      <c r="K78" s="865"/>
      <c r="L78" s="865"/>
      <c r="M78" s="866"/>
      <c r="N78" s="310">
        <f>SUM(N72:N77)</f>
        <v>1021.344104122</v>
      </c>
    </row>
    <row r="79" spans="1:15" ht="15" thickBot="1">
      <c r="B79" s="39"/>
      <c r="C79" s="40"/>
      <c r="D79" s="40"/>
      <c r="E79" s="40"/>
      <c r="F79" s="40"/>
      <c r="G79" s="40"/>
      <c r="H79" s="40"/>
      <c r="I79" s="40"/>
      <c r="J79" s="40"/>
      <c r="K79" s="40"/>
      <c r="L79" s="40"/>
      <c r="M79" s="40"/>
      <c r="N79" s="41"/>
    </row>
    <row r="80" spans="1:15" ht="15" thickBot="1">
      <c r="B80" s="822" t="s">
        <v>1051</v>
      </c>
      <c r="C80" s="823"/>
      <c r="D80" s="823"/>
      <c r="E80" s="823"/>
      <c r="F80" s="823"/>
      <c r="G80" s="823"/>
      <c r="H80" s="823"/>
      <c r="I80" s="823"/>
      <c r="J80" s="823"/>
      <c r="K80" s="823"/>
      <c r="L80" s="823"/>
      <c r="M80" s="824"/>
      <c r="N80" s="105">
        <f>N43+N56+N67+N78</f>
        <v>36708.151309328103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3"/>
      <c r="J84" s="343"/>
      <c r="K84" s="311" t="s">
        <v>1054</v>
      </c>
      <c r="L84" s="869" t="s">
        <v>1055</v>
      </c>
      <c r="M84" s="870"/>
      <c r="N84" s="312"/>
    </row>
    <row r="85" spans="1:14">
      <c r="B85" s="855" t="s">
        <v>1056</v>
      </c>
      <c r="C85" s="856"/>
      <c r="D85" s="856"/>
      <c r="E85" s="856"/>
      <c r="F85" s="856"/>
      <c r="G85" s="856"/>
      <c r="H85" s="856"/>
      <c r="I85" s="93"/>
      <c r="J85" s="94"/>
      <c r="K85" s="313">
        <v>0.2</v>
      </c>
      <c r="L85" s="857">
        <f>N80*K85</f>
        <v>7341.6302618656209</v>
      </c>
      <c r="M85" s="858"/>
      <c r="N85" s="57"/>
    </row>
    <row r="86" spans="1:14">
      <c r="B86" s="95" t="s">
        <v>1057</v>
      </c>
      <c r="C86" s="96"/>
      <c r="D86" s="96"/>
      <c r="E86" s="96"/>
      <c r="F86" s="96"/>
      <c r="G86" s="96"/>
      <c r="H86" s="96"/>
      <c r="I86" s="93"/>
      <c r="J86" s="94"/>
      <c r="K86" s="313">
        <v>0.05</v>
      </c>
      <c r="L86" s="857">
        <f>N80*K86</f>
        <v>1835.4075654664052</v>
      </c>
      <c r="M86" s="858"/>
      <c r="N86" s="57"/>
    </row>
    <row r="87" spans="1:14" ht="15" thickBot="1">
      <c r="B87" s="97" t="s">
        <v>1058</v>
      </c>
      <c r="C87" s="98"/>
      <c r="D87" s="98"/>
      <c r="E87" s="98"/>
      <c r="F87" s="98"/>
      <c r="G87" s="98"/>
      <c r="H87" s="98"/>
      <c r="I87" s="99"/>
      <c r="J87" s="100"/>
      <c r="K87" s="314">
        <v>0.05</v>
      </c>
      <c r="L87" s="859">
        <f>N80*K87</f>
        <v>1835.4075654664052</v>
      </c>
      <c r="M87" s="860"/>
      <c r="N87" s="57"/>
    </row>
    <row r="88" spans="1:14" ht="15" thickBot="1">
      <c r="B88" s="822" t="s">
        <v>1037</v>
      </c>
      <c r="C88" s="823"/>
      <c r="D88" s="823"/>
      <c r="E88" s="823"/>
      <c r="F88" s="823"/>
      <c r="G88" s="823"/>
      <c r="H88" s="823"/>
      <c r="I88" s="823"/>
      <c r="J88" s="823"/>
      <c r="K88" s="823"/>
      <c r="L88" s="823"/>
      <c r="M88" s="824"/>
      <c r="N88" s="58">
        <f>L85+L86+L87</f>
        <v>11012.44539279843</v>
      </c>
    </row>
    <row r="89" spans="1:14" ht="15" thickBot="1">
      <c r="B89" s="39"/>
      <c r="C89" s="40"/>
      <c r="D89" s="40"/>
      <c r="E89" s="40"/>
      <c r="F89" s="40"/>
      <c r="G89" s="40"/>
      <c r="H89" s="40"/>
      <c r="I89" s="40"/>
      <c r="J89" s="40"/>
      <c r="K89" s="40"/>
      <c r="L89" s="40"/>
      <c r="M89" s="40"/>
      <c r="N89" s="41"/>
    </row>
    <row r="90" spans="1:14" ht="15" thickBot="1">
      <c r="A90" t="s">
        <v>2122</v>
      </c>
      <c r="B90" s="822" t="s">
        <v>1059</v>
      </c>
      <c r="C90" s="823"/>
      <c r="D90" s="823"/>
      <c r="E90" s="823"/>
      <c r="F90" s="823"/>
      <c r="G90" s="823"/>
      <c r="H90" s="823"/>
      <c r="I90" s="823"/>
      <c r="J90" s="823"/>
      <c r="K90" s="823"/>
      <c r="L90" s="823"/>
      <c r="M90" s="824"/>
      <c r="N90" s="196">
        <f>N80+N88</f>
        <v>47720.596702126531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2"/>
      <c r="K120" s="972"/>
      <c r="L120" s="972"/>
      <c r="M120" s="972"/>
      <c r="N120" s="973"/>
    </row>
    <row r="121" spans="2:14" ht="15" thickBot="1">
      <c r="B121" s="428" t="s">
        <v>2327</v>
      </c>
      <c r="C121" s="429"/>
      <c r="D121" s="429"/>
      <c r="E121" s="268"/>
      <c r="F121" s="268"/>
      <c r="G121" s="268"/>
      <c r="H121" s="268"/>
      <c r="I121" s="268"/>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190</v>
      </c>
      <c r="B36" s="871" t="str">
        <f>VLOOKUP(A36,EQUIPOS!A6:D154,3,FALSE)</f>
        <v>Diferencial de 3 ton</v>
      </c>
      <c r="C36" s="872"/>
      <c r="D36" s="872"/>
      <c r="E36" s="872"/>
      <c r="F36" s="872"/>
      <c r="G36" s="872"/>
      <c r="H36" s="873"/>
      <c r="I36" s="276"/>
      <c r="J36" s="277"/>
      <c r="K36" s="278">
        <f>VLOOKUP(A36,EQUIPOS!A6:D163,4,FALSE)</f>
        <v>4908.75</v>
      </c>
      <c r="L36" s="279"/>
      <c r="M36" s="345">
        <v>40</v>
      </c>
      <c r="N36" s="281">
        <f>K36/M36</f>
        <v>122.71875</v>
      </c>
    </row>
    <row r="37" spans="1:14">
      <c r="A37" s="119" t="s">
        <v>195</v>
      </c>
      <c r="B37" s="871" t="str">
        <f>VLOOKUP(A37,EQUIPOS!A7:D154,3,FALSE)</f>
        <v xml:space="preserve">Equipo de oxicorte, Capacidad de corte: hasta 6´´ (152mm) </v>
      </c>
      <c r="C37" s="872"/>
      <c r="D37" s="872"/>
      <c r="E37" s="872"/>
      <c r="F37" s="872"/>
      <c r="G37" s="872"/>
      <c r="H37" s="873"/>
      <c r="I37" s="430"/>
      <c r="J37" s="431"/>
      <c r="K37" s="278">
        <f>VLOOKUP(A37,EQUIPOS!A7:D164,4,FALSE)</f>
        <v>10412.5</v>
      </c>
      <c r="L37" s="344"/>
      <c r="M37" s="345">
        <v>40</v>
      </c>
      <c r="N37" s="281">
        <f t="shared" ref="N37:N43" si="0">K37/M37</f>
        <v>260.3125</v>
      </c>
    </row>
    <row r="38" spans="1:14">
      <c r="A38" s="119" t="s">
        <v>204</v>
      </c>
      <c r="B38" s="871" t="str">
        <f>VLOOKUP(A38,EQUIPOS!A8:D154,3,FALSE)</f>
        <v xml:space="preserve">Equipo de soldadura 250 AMP
</v>
      </c>
      <c r="C38" s="872"/>
      <c r="D38" s="872"/>
      <c r="E38" s="872"/>
      <c r="F38" s="872"/>
      <c r="G38" s="872"/>
      <c r="H38" s="873"/>
      <c r="I38" s="430"/>
      <c r="J38" s="431"/>
      <c r="K38" s="278">
        <f>VLOOKUP(A38,EQUIPOS!A8:D165,4,FALSE)</f>
        <v>14875</v>
      </c>
      <c r="L38" s="344"/>
      <c r="M38" s="345">
        <v>40</v>
      </c>
      <c r="N38" s="281">
        <f t="shared" si="0"/>
        <v>371.875</v>
      </c>
    </row>
    <row r="39" spans="1:14">
      <c r="A39" s="119" t="s">
        <v>208</v>
      </c>
      <c r="B39" s="871" t="str">
        <f>VLOOKUP(A39,EQUIPOS!A9:D154,3,FALSE)</f>
        <v>Equipo de soldadura 400</v>
      </c>
      <c r="C39" s="872"/>
      <c r="D39" s="872"/>
      <c r="E39" s="872"/>
      <c r="F39" s="872"/>
      <c r="G39" s="872"/>
      <c r="H39" s="873"/>
      <c r="I39" s="430"/>
      <c r="J39" s="431"/>
      <c r="K39" s="278">
        <f>VLOOKUP(A39,EQUIPOS!A9:D166,4,FALSE)</f>
        <v>22312.5</v>
      </c>
      <c r="L39" s="344"/>
      <c r="M39" s="345">
        <v>40</v>
      </c>
      <c r="N39" s="281">
        <f t="shared" si="0"/>
        <v>557.8125</v>
      </c>
    </row>
    <row r="40" spans="1:14">
      <c r="A40" s="119" t="s">
        <v>210</v>
      </c>
      <c r="B40" s="871" t="str">
        <f>VLOOKUP(A40,EQUIPOS!A10:D154,3,FALSE)</f>
        <v>Equipo de soldadura 600</v>
      </c>
      <c r="C40" s="872"/>
      <c r="D40" s="872"/>
      <c r="E40" s="872"/>
      <c r="F40" s="872"/>
      <c r="G40" s="872"/>
      <c r="H40" s="873"/>
      <c r="I40" s="430"/>
      <c r="J40" s="431"/>
      <c r="K40" s="278">
        <f>VLOOKUP(A40,EQUIPOS!A10:D167,4,FALSE)</f>
        <v>25000</v>
      </c>
      <c r="L40" s="344"/>
      <c r="M40" s="345">
        <v>40</v>
      </c>
      <c r="N40" s="281">
        <f t="shared" si="0"/>
        <v>625</v>
      </c>
    </row>
    <row r="41" spans="1:14">
      <c r="A41" s="119" t="s">
        <v>202</v>
      </c>
      <c r="B41" s="871" t="str">
        <f>VLOOKUP(A41,EQUIPOS!A11:D155,3,FALSE)</f>
        <v xml:space="preserve">Equipo de rayos X y/o ultrasonido
</v>
      </c>
      <c r="C41" s="872"/>
      <c r="D41" s="872"/>
      <c r="E41" s="872"/>
      <c r="F41" s="872"/>
      <c r="G41" s="872"/>
      <c r="H41" s="873"/>
      <c r="I41" s="430"/>
      <c r="J41" s="431"/>
      <c r="K41" s="278">
        <f>VLOOKUP(A41,EQUIPOS!A11:D168,4,FALSE)</f>
        <v>93150</v>
      </c>
      <c r="L41" s="344"/>
      <c r="M41" s="345">
        <v>4000</v>
      </c>
      <c r="N41" s="281">
        <f t="shared" si="0"/>
        <v>23.287500000000001</v>
      </c>
    </row>
    <row r="42" spans="1:14">
      <c r="A42" s="119" t="s">
        <v>294</v>
      </c>
      <c r="B42" s="871" t="str">
        <f>VLOOKUP(A42,EQUIPOS!A12:D156,3,FALSE)</f>
        <v>Puente grúa</v>
      </c>
      <c r="C42" s="872"/>
      <c r="D42" s="872"/>
      <c r="E42" s="872"/>
      <c r="F42" s="872"/>
      <c r="G42" s="872"/>
      <c r="H42" s="873"/>
      <c r="I42" s="430"/>
      <c r="J42" s="431"/>
      <c r="K42" s="278">
        <f>VLOOKUP(A42,EQUIPOS!A12:D169,4,FALSE)</f>
        <v>703800</v>
      </c>
      <c r="L42" s="344"/>
      <c r="M42" s="345">
        <v>40000</v>
      </c>
      <c r="N42" s="281">
        <f t="shared" si="0"/>
        <v>17.594999999999999</v>
      </c>
    </row>
    <row r="43" spans="1:14">
      <c r="A43" s="119" t="s">
        <v>334</v>
      </c>
      <c r="B43" s="871" t="str">
        <f>VLOOKUP(A43,EQUIPOS!A13:D157,3,FALSE)</f>
        <v>Taladro industrial</v>
      </c>
      <c r="C43" s="872"/>
      <c r="D43" s="872"/>
      <c r="E43" s="872"/>
      <c r="F43" s="872"/>
      <c r="G43" s="872"/>
      <c r="H43" s="873"/>
      <c r="I43" s="430"/>
      <c r="J43" s="431"/>
      <c r="K43" s="278">
        <f>VLOOKUP(A43,EQUIPOS!A13:D170,4,FALSE)</f>
        <v>4313.75</v>
      </c>
      <c r="L43" s="344"/>
      <c r="M43" s="345">
        <v>40</v>
      </c>
      <c r="N43" s="281">
        <f t="shared" si="0"/>
        <v>107.84375</v>
      </c>
    </row>
    <row r="44" spans="1:14">
      <c r="B44" s="871"/>
      <c r="C44" s="872"/>
      <c r="D44" s="872"/>
      <c r="E44" s="872"/>
      <c r="F44" s="872"/>
      <c r="G44" s="872"/>
      <c r="H44" s="873"/>
      <c r="I44" s="42"/>
      <c r="J44" s="43"/>
      <c r="K44" s="278"/>
      <c r="L44" s="285"/>
      <c r="M44" s="345"/>
      <c r="N44" s="281"/>
    </row>
    <row r="45" spans="1:14">
      <c r="B45" s="329"/>
      <c r="C45" s="330"/>
      <c r="D45" s="330"/>
      <c r="E45" s="330"/>
      <c r="F45" s="332"/>
      <c r="G45" s="332"/>
      <c r="H45" s="131"/>
      <c r="I45" s="42"/>
      <c r="J45" s="43"/>
      <c r="K45" s="278"/>
      <c r="L45" s="285"/>
      <c r="M45" s="286"/>
      <c r="N45" s="282"/>
    </row>
    <row r="46" spans="1:14">
      <c r="B46" s="879" t="s">
        <v>1036</v>
      </c>
      <c r="C46" s="880"/>
      <c r="D46" s="880"/>
      <c r="E46" s="44"/>
      <c r="F46" s="45"/>
      <c r="G46" s="45"/>
      <c r="H46" s="46"/>
      <c r="I46" s="42"/>
      <c r="J46" s="43"/>
      <c r="K46" s="288"/>
      <c r="L46" s="285"/>
      <c r="M46" s="410">
        <v>0.1</v>
      </c>
      <c r="N46" s="353">
        <f>N83*M46</f>
        <v>316.77546014452503</v>
      </c>
    </row>
    <row r="47" spans="1:14" ht="15" thickBot="1">
      <c r="B47" s="871"/>
      <c r="C47" s="872"/>
      <c r="D47" s="872"/>
      <c r="E47" s="872"/>
      <c r="F47" s="872"/>
      <c r="G47" s="872"/>
      <c r="H47" s="873"/>
      <c r="I47" s="881"/>
      <c r="J47" s="882"/>
      <c r="K47" s="47"/>
      <c r="L47" s="883"/>
      <c r="M47" s="884"/>
      <c r="N47" s="111"/>
    </row>
    <row r="48" spans="1:14" ht="15" thickBot="1">
      <c r="B48" s="822" t="s">
        <v>1037</v>
      </c>
      <c r="C48" s="823"/>
      <c r="D48" s="823"/>
      <c r="E48" s="823"/>
      <c r="F48" s="823"/>
      <c r="G48" s="823"/>
      <c r="H48" s="823"/>
      <c r="I48" s="823"/>
      <c r="J48" s="823"/>
      <c r="K48" s="823"/>
      <c r="L48" s="823"/>
      <c r="M48" s="824"/>
      <c r="N48" s="403">
        <f>SUM(N36:N46)</f>
        <v>2403.2204601445246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4" t="s">
        <v>1029</v>
      </c>
      <c r="K52" s="91" t="s">
        <v>1030</v>
      </c>
      <c r="L52" s="903" t="s">
        <v>1039</v>
      </c>
      <c r="M52" s="902"/>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30954</v>
      </c>
      <c r="N53" s="281">
        <f t="shared" ref="N53:N58" si="1">K53*M53</f>
        <v>154.77000000000001</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3876</v>
      </c>
      <c r="N54" s="281">
        <f t="shared" si="1"/>
        <v>19.38</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8973</v>
      </c>
      <c r="N55" s="281">
        <f t="shared" si="1"/>
        <v>44.865000000000002</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10900</v>
      </c>
      <c r="N56" s="281">
        <f t="shared" si="1"/>
        <v>109</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20928</v>
      </c>
      <c r="N57" s="281">
        <f t="shared" si="1"/>
        <v>209.28</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4141.4694496367501</v>
      </c>
      <c r="N58" s="281">
        <f t="shared" si="1"/>
        <v>4141.4694496367501</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22" t="s">
        <v>1037</v>
      </c>
      <c r="C61" s="823"/>
      <c r="D61" s="823"/>
      <c r="E61" s="823"/>
      <c r="F61" s="823"/>
      <c r="G61" s="823"/>
      <c r="H61" s="823"/>
      <c r="I61" s="823"/>
      <c r="J61" s="823"/>
      <c r="K61" s="823"/>
      <c r="L61" s="823"/>
      <c r="M61" s="824"/>
      <c r="N61" s="403">
        <f>SUM(N53:N60)</f>
        <v>4678.7644496367502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8" t="s">
        <v>1045</v>
      </c>
      <c r="M65" s="887"/>
      <c r="N65" s="82" t="s">
        <v>1035</v>
      </c>
    </row>
    <row r="66" spans="1:15">
      <c r="B66" s="52"/>
      <c r="C66" s="326"/>
      <c r="D66" s="326"/>
      <c r="E66" s="326"/>
      <c r="F66" s="326"/>
      <c r="G66" s="326"/>
      <c r="H66" s="320"/>
      <c r="I66" s="288"/>
      <c r="J66" s="295"/>
      <c r="K66" s="288"/>
      <c r="L66" s="909"/>
      <c r="M66" s="910"/>
      <c r="N66" s="296"/>
    </row>
    <row r="67" spans="1:15">
      <c r="B67" s="52"/>
      <c r="C67" s="53"/>
      <c r="D67" s="53"/>
      <c r="E67" s="53"/>
      <c r="F67" s="53"/>
      <c r="G67" s="53"/>
      <c r="H67" s="320"/>
      <c r="I67" s="288"/>
      <c r="J67" s="295"/>
      <c r="K67" s="288"/>
      <c r="L67" s="909"/>
      <c r="M67" s="910"/>
      <c r="N67" s="296"/>
    </row>
    <row r="68" spans="1:15">
      <c r="B68" s="52"/>
      <c r="C68" s="53"/>
      <c r="D68" s="53"/>
      <c r="E68" s="53"/>
      <c r="F68" s="53"/>
      <c r="G68" s="53"/>
      <c r="H68" s="320"/>
      <c r="I68" s="288"/>
      <c r="J68" s="295"/>
      <c r="K68" s="288"/>
      <c r="L68" s="909"/>
      <c r="M68" s="910"/>
      <c r="N68" s="296"/>
    </row>
    <row r="69" spans="1:15">
      <c r="B69" s="52"/>
      <c r="C69" s="53"/>
      <c r="D69" s="53"/>
      <c r="E69" s="53"/>
      <c r="F69" s="53"/>
      <c r="G69" s="53"/>
      <c r="H69" s="320"/>
      <c r="I69" s="288"/>
      <c r="J69" s="295"/>
      <c r="K69" s="288"/>
      <c r="L69" s="909"/>
      <c r="M69" s="910"/>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900"/>
      <c r="M71" s="901"/>
      <c r="N71" s="133"/>
    </row>
    <row r="72" spans="1:15" ht="15" thickBot="1">
      <c r="B72" s="911" t="s">
        <v>1037</v>
      </c>
      <c r="C72" s="865"/>
      <c r="D72" s="865"/>
      <c r="E72" s="865"/>
      <c r="F72" s="865"/>
      <c r="G72" s="865"/>
      <c r="H72" s="865"/>
      <c r="I72" s="865"/>
      <c r="J72" s="865"/>
      <c r="K72" s="865"/>
      <c r="L72" s="865"/>
      <c r="M72" s="866"/>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1" t="s">
        <v>1047</v>
      </c>
      <c r="C76" s="862"/>
      <c r="D76" s="862"/>
      <c r="E76" s="862"/>
      <c r="F76" s="862"/>
      <c r="G76" s="862"/>
      <c r="H76" s="862"/>
      <c r="I76" s="79" t="s">
        <v>1048</v>
      </c>
      <c r="J76" s="81" t="s">
        <v>1494</v>
      </c>
      <c r="K76" s="80" t="s">
        <v>1050</v>
      </c>
      <c r="L76" s="863" t="s">
        <v>1034</v>
      </c>
      <c r="M76" s="864"/>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 thickBot="1">
      <c r="A82" t="s">
        <v>1759</v>
      </c>
      <c r="B82" s="898" t="str">
        <f>VLOOKUP(A82,'MANO DE OBRA'!A12:D73,3,FALSE)</f>
        <v>Dibujante 2</v>
      </c>
      <c r="C82" s="899" t="e">
        <f>VLOOKUP(B82,'MANO DE OBRA'!B12:E73,3,FALSE)</f>
        <v>#N/A</v>
      </c>
      <c r="D82" s="899" t="e">
        <f>VLOOKUP(C82,'MANO DE OBRA'!C12:F73,3,FALSE)</f>
        <v>#N/A</v>
      </c>
      <c r="E82" s="899" t="e">
        <f>VLOOKUP(D82,'MANO DE OBRA'!D12:G73,3,FALSE)</f>
        <v>#N/A</v>
      </c>
      <c r="F82" s="899" t="e">
        <f>VLOOKUP(E82,'MANO DE OBRA'!E12:H73,3,FALSE)</f>
        <v>#N/A</v>
      </c>
      <c r="G82" s="899" t="e">
        <f>VLOOKUP(F82,'MANO DE OBRA'!F12:I73,3,FALSE)</f>
        <v>#N/A</v>
      </c>
      <c r="H82" s="899"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 thickBot="1">
      <c r="B83" s="911" t="s">
        <v>1037</v>
      </c>
      <c r="C83" s="865"/>
      <c r="D83" s="865"/>
      <c r="E83" s="865"/>
      <c r="F83" s="865"/>
      <c r="G83" s="865"/>
      <c r="H83" s="865"/>
      <c r="I83" s="865"/>
      <c r="J83" s="865"/>
      <c r="K83" s="865"/>
      <c r="L83" s="865"/>
      <c r="M83" s="866"/>
      <c r="N83" s="469">
        <f>SUM(N77:N82)</f>
        <v>3167.75460144525</v>
      </c>
    </row>
    <row r="84" spans="1:14" ht="15" thickBot="1">
      <c r="B84" s="39"/>
      <c r="C84" s="40"/>
      <c r="D84" s="40"/>
      <c r="E84" s="40"/>
      <c r="F84" s="40"/>
      <c r="G84" s="40"/>
      <c r="H84" s="40"/>
      <c r="I84" s="40"/>
      <c r="J84" s="40"/>
      <c r="K84" s="40"/>
      <c r="L84" s="40"/>
      <c r="M84" s="40"/>
      <c r="N84" s="41"/>
    </row>
    <row r="85" spans="1:14" ht="15" thickBot="1">
      <c r="B85" s="822" t="s">
        <v>1051</v>
      </c>
      <c r="C85" s="823"/>
      <c r="D85" s="823"/>
      <c r="E85" s="823"/>
      <c r="F85" s="823"/>
      <c r="G85" s="823"/>
      <c r="H85" s="823"/>
      <c r="I85" s="823"/>
      <c r="J85" s="823"/>
      <c r="K85" s="823"/>
      <c r="L85" s="823"/>
      <c r="M85" s="824"/>
      <c r="N85" s="105">
        <f>N48+N61+N72+N83</f>
        <v>10249.739511226526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7" t="s">
        <v>1053</v>
      </c>
      <c r="C89" s="868"/>
      <c r="D89" s="868"/>
      <c r="E89" s="868"/>
      <c r="F89" s="868"/>
      <c r="G89" s="868"/>
      <c r="H89" s="868"/>
      <c r="I89" s="323"/>
      <c r="J89" s="343"/>
      <c r="K89" s="311" t="s">
        <v>1054</v>
      </c>
      <c r="L89" s="869" t="s">
        <v>1055</v>
      </c>
      <c r="M89" s="870"/>
      <c r="N89" s="312"/>
    </row>
    <row r="90" spans="1:14">
      <c r="B90" s="855" t="s">
        <v>1056</v>
      </c>
      <c r="C90" s="856"/>
      <c r="D90" s="856"/>
      <c r="E90" s="856"/>
      <c r="F90" s="856"/>
      <c r="G90" s="856"/>
      <c r="H90" s="856"/>
      <c r="I90" s="93"/>
      <c r="J90" s="94"/>
      <c r="K90" s="313">
        <v>0.2</v>
      </c>
      <c r="L90" s="857">
        <f>N85*K90</f>
        <v>2049.9479022453052</v>
      </c>
      <c r="M90" s="858"/>
      <c r="N90" s="57"/>
    </row>
    <row r="91" spans="1:14">
      <c r="B91" s="95" t="s">
        <v>1057</v>
      </c>
      <c r="C91" s="96"/>
      <c r="D91" s="96"/>
      <c r="E91" s="96"/>
      <c r="F91" s="96"/>
      <c r="G91" s="96"/>
      <c r="H91" s="96"/>
      <c r="I91" s="93"/>
      <c r="J91" s="94"/>
      <c r="K91" s="313">
        <v>0.05</v>
      </c>
      <c r="L91" s="857">
        <f>N85*K91</f>
        <v>512.48697556132629</v>
      </c>
      <c r="M91" s="858"/>
      <c r="N91" s="57"/>
    </row>
    <row r="92" spans="1:14" ht="15" thickBot="1">
      <c r="B92" s="97" t="s">
        <v>1058</v>
      </c>
      <c r="C92" s="98"/>
      <c r="D92" s="98"/>
      <c r="E92" s="98"/>
      <c r="F92" s="98"/>
      <c r="G92" s="98"/>
      <c r="H92" s="98"/>
      <c r="I92" s="99"/>
      <c r="J92" s="100"/>
      <c r="K92" s="314">
        <v>0.05</v>
      </c>
      <c r="L92" s="859">
        <f>N85*K92</f>
        <v>512.48697556132629</v>
      </c>
      <c r="M92" s="860"/>
      <c r="N92" s="57"/>
    </row>
    <row r="93" spans="1:14" ht="15" thickBot="1">
      <c r="B93" s="822" t="s">
        <v>1037</v>
      </c>
      <c r="C93" s="823"/>
      <c r="D93" s="823"/>
      <c r="E93" s="823"/>
      <c r="F93" s="823"/>
      <c r="G93" s="823"/>
      <c r="H93" s="823"/>
      <c r="I93" s="823"/>
      <c r="J93" s="823"/>
      <c r="K93" s="823"/>
      <c r="L93" s="823"/>
      <c r="M93" s="824"/>
      <c r="N93" s="58">
        <f>L90+L91+L92</f>
        <v>3074.9218533679577</v>
      </c>
    </row>
    <row r="94" spans="1:14" ht="15" thickBot="1">
      <c r="B94" s="39"/>
      <c r="C94" s="40"/>
      <c r="D94" s="40"/>
      <c r="E94" s="40"/>
      <c r="F94" s="40"/>
      <c r="G94" s="40"/>
      <c r="H94" s="40"/>
      <c r="I94" s="40"/>
      <c r="J94" s="40"/>
      <c r="K94" s="40"/>
      <c r="L94" s="40"/>
      <c r="M94" s="40"/>
      <c r="N94" s="41"/>
    </row>
    <row r="95" spans="1:14" ht="15" thickBot="1">
      <c r="A95" t="s">
        <v>2122</v>
      </c>
      <c r="B95" s="822" t="s">
        <v>1059</v>
      </c>
      <c r="C95" s="823"/>
      <c r="D95" s="823"/>
      <c r="E95" s="823"/>
      <c r="F95" s="823"/>
      <c r="G95" s="823"/>
      <c r="H95" s="823"/>
      <c r="I95" s="823"/>
      <c r="J95" s="823"/>
      <c r="K95" s="823"/>
      <c r="L95" s="823"/>
      <c r="M95" s="824"/>
      <c r="N95" s="196">
        <f>N85+N93</f>
        <v>13324.661364594484</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6" t="s">
        <v>2324</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2325</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72"/>
      <c r="K125" s="972"/>
      <c r="L125" s="972"/>
      <c r="M125" s="972"/>
      <c r="N125" s="973"/>
    </row>
    <row r="126" spans="2:14" ht="15" thickBot="1">
      <c r="B126" s="428" t="s">
        <v>2327</v>
      </c>
      <c r="C126" s="429"/>
      <c r="D126" s="429"/>
      <c r="E126" s="268"/>
      <c r="F126" s="268"/>
      <c r="G126" s="268"/>
      <c r="H126" s="268"/>
      <c r="I126" s="268"/>
      <c r="J126" s="974"/>
      <c r="K126" s="974"/>
      <c r="L126" s="974"/>
      <c r="M126" s="974"/>
      <c r="N126" s="975"/>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190</v>
      </c>
      <c r="B36" s="871" t="str">
        <f>VLOOKUP(A36,EQUIPOS!A6:D154,3,FALSE)</f>
        <v>Diferencial de 3 ton</v>
      </c>
      <c r="C36" s="872"/>
      <c r="D36" s="872"/>
      <c r="E36" s="872"/>
      <c r="F36" s="872"/>
      <c r="G36" s="872"/>
      <c r="H36" s="873"/>
      <c r="I36" s="276"/>
      <c r="J36" s="277"/>
      <c r="K36" s="278">
        <f>VLOOKUP(A36,EQUIPOS!A6:D163,4,FALSE)</f>
        <v>4908.75</v>
      </c>
      <c r="L36" s="279"/>
      <c r="M36" s="345">
        <v>40</v>
      </c>
      <c r="N36" s="281">
        <f t="shared" ref="N36:N41" si="0">K36/M36</f>
        <v>122.71875</v>
      </c>
    </row>
    <row r="37" spans="1:14">
      <c r="A37" s="119" t="s">
        <v>334</v>
      </c>
      <c r="B37" s="871" t="str">
        <f>VLOOKUP(A37,EQUIPOS!A7:D154,3,FALSE)</f>
        <v>Taladro industrial</v>
      </c>
      <c r="C37" s="872"/>
      <c r="D37" s="872"/>
      <c r="E37" s="872"/>
      <c r="F37" s="872"/>
      <c r="G37" s="872"/>
      <c r="H37" s="873"/>
      <c r="I37" s="430"/>
      <c r="J37" s="431"/>
      <c r="K37" s="278">
        <f>VLOOKUP(A37,EQUIPOS!A7:D164,4,FALSE)</f>
        <v>4313.75</v>
      </c>
      <c r="L37" s="344"/>
      <c r="M37" s="345">
        <v>40</v>
      </c>
      <c r="N37" s="281">
        <f t="shared" si="0"/>
        <v>107.84375</v>
      </c>
    </row>
    <row r="38" spans="1:14">
      <c r="A38" s="119" t="s">
        <v>195</v>
      </c>
      <c r="B38" s="871" t="str">
        <f>VLOOKUP(A38,EQUIPOS!A8:D154,3,FALSE)</f>
        <v xml:space="preserve">Equipo de oxicorte, Capacidad de corte: hasta 6´´ (152mm) </v>
      </c>
      <c r="C38" s="872"/>
      <c r="D38" s="872"/>
      <c r="E38" s="872"/>
      <c r="F38" s="872"/>
      <c r="G38" s="872"/>
      <c r="H38" s="873"/>
      <c r="I38" s="430"/>
      <c r="J38" s="431"/>
      <c r="K38" s="278">
        <f>VLOOKUP(A38,EQUIPOS!A8:D165,4,FALSE)</f>
        <v>10412.5</v>
      </c>
      <c r="L38" s="344"/>
      <c r="M38" s="345">
        <v>40</v>
      </c>
      <c r="N38" s="281">
        <f t="shared" si="0"/>
        <v>260.3125</v>
      </c>
    </row>
    <row r="39" spans="1:14">
      <c r="A39" s="119" t="s">
        <v>204</v>
      </c>
      <c r="B39" s="871" t="str">
        <f>VLOOKUP(A39,EQUIPOS!A9:D154,3,FALSE)</f>
        <v xml:space="preserve">Equipo de soldadura 250 AMP
</v>
      </c>
      <c r="C39" s="872"/>
      <c r="D39" s="872"/>
      <c r="E39" s="872"/>
      <c r="F39" s="872"/>
      <c r="G39" s="872"/>
      <c r="H39" s="873"/>
      <c r="I39" s="430"/>
      <c r="J39" s="431"/>
      <c r="K39" s="278">
        <f>VLOOKUP(A39,EQUIPOS!A9:D166,4,FALSE)</f>
        <v>14875</v>
      </c>
      <c r="L39" s="344"/>
      <c r="M39" s="345">
        <v>40</v>
      </c>
      <c r="N39" s="281">
        <f t="shared" si="0"/>
        <v>371.875</v>
      </c>
    </row>
    <row r="40" spans="1:14">
      <c r="A40" s="119" t="s">
        <v>208</v>
      </c>
      <c r="B40" s="871" t="str">
        <f>VLOOKUP(A40,EQUIPOS!A10:D154,3,FALSE)</f>
        <v>Equipo de soldadura 400</v>
      </c>
      <c r="C40" s="872"/>
      <c r="D40" s="872"/>
      <c r="E40" s="872"/>
      <c r="F40" s="872"/>
      <c r="G40" s="872"/>
      <c r="H40" s="873"/>
      <c r="I40" s="430"/>
      <c r="J40" s="431"/>
      <c r="K40" s="278">
        <f>VLOOKUP(A40,EQUIPOS!A10:D167,4,FALSE)</f>
        <v>22312.5</v>
      </c>
      <c r="L40" s="344"/>
      <c r="M40" s="345">
        <v>40</v>
      </c>
      <c r="N40" s="281">
        <f t="shared" si="0"/>
        <v>557.8125</v>
      </c>
    </row>
    <row r="41" spans="1:14">
      <c r="A41" s="119" t="s">
        <v>210</v>
      </c>
      <c r="B41" s="871" t="str">
        <f>VLOOKUP(A41,EQUIPOS!A11:D155,3,FALSE)</f>
        <v>Equipo de soldadura 600</v>
      </c>
      <c r="C41" s="872"/>
      <c r="D41" s="872"/>
      <c r="E41" s="872"/>
      <c r="F41" s="872"/>
      <c r="G41" s="872"/>
      <c r="H41" s="873"/>
      <c r="I41" s="430"/>
      <c r="J41" s="431"/>
      <c r="K41" s="278">
        <f>VLOOKUP(A41,EQUIPOS!A11:D168,4,FALSE)</f>
        <v>25000</v>
      </c>
      <c r="L41" s="344"/>
      <c r="M41" s="345">
        <v>40</v>
      </c>
      <c r="N41" s="281">
        <f t="shared" si="0"/>
        <v>625</v>
      </c>
    </row>
    <row r="42" spans="1:14">
      <c r="B42" s="871"/>
      <c r="C42" s="872"/>
      <c r="D42" s="872"/>
      <c r="E42" s="872"/>
      <c r="F42" s="872"/>
      <c r="G42" s="872"/>
      <c r="H42" s="873"/>
      <c r="I42" s="42"/>
      <c r="J42" s="43"/>
      <c r="K42" s="278"/>
      <c r="L42" s="285"/>
      <c r="M42" s="345"/>
      <c r="N42" s="281"/>
    </row>
    <row r="43" spans="1:14">
      <c r="B43" s="329"/>
      <c r="C43" s="330"/>
      <c r="D43" s="330"/>
      <c r="E43" s="330"/>
      <c r="F43" s="332"/>
      <c r="G43" s="332"/>
      <c r="H43" s="131"/>
      <c r="I43" s="42"/>
      <c r="J43" s="43"/>
      <c r="K43" s="278"/>
      <c r="L43" s="285"/>
      <c r="M43" s="286"/>
      <c r="N43" s="282"/>
    </row>
    <row r="44" spans="1:14">
      <c r="B44" s="879" t="s">
        <v>1036</v>
      </c>
      <c r="C44" s="880"/>
      <c r="D44" s="880"/>
      <c r="E44" s="44"/>
      <c r="F44" s="45"/>
      <c r="G44" s="45"/>
      <c r="H44" s="46"/>
      <c r="I44" s="42"/>
      <c r="J44" s="43"/>
      <c r="K44" s="288"/>
      <c r="L44" s="285"/>
      <c r="M44" s="410">
        <v>0.05</v>
      </c>
      <c r="N44" s="353">
        <f>N81*M44</f>
        <v>96.149573727328132</v>
      </c>
    </row>
    <row r="45" spans="1:14" ht="15" thickBot="1">
      <c r="B45" s="871"/>
      <c r="C45" s="872"/>
      <c r="D45" s="872"/>
      <c r="E45" s="872"/>
      <c r="F45" s="872"/>
      <c r="G45" s="872"/>
      <c r="H45" s="873"/>
      <c r="I45" s="881"/>
      <c r="J45" s="882"/>
      <c r="K45" s="47"/>
      <c r="L45" s="883"/>
      <c r="M45" s="884"/>
      <c r="N45" s="111"/>
    </row>
    <row r="46" spans="1:14" ht="15" thickBot="1">
      <c r="B46" s="822" t="s">
        <v>1037</v>
      </c>
      <c r="C46" s="823"/>
      <c r="D46" s="823"/>
      <c r="E46" s="823"/>
      <c r="F46" s="823"/>
      <c r="G46" s="823"/>
      <c r="H46" s="823"/>
      <c r="I46" s="823"/>
      <c r="J46" s="823"/>
      <c r="K46" s="823"/>
      <c r="L46" s="823"/>
      <c r="M46" s="824"/>
      <c r="N46" s="403">
        <f>SUM(N36:N44)</f>
        <v>2141.7120737273281</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7" t="s">
        <v>1028</v>
      </c>
      <c r="C50" s="868"/>
      <c r="D50" s="868"/>
      <c r="E50" s="868"/>
      <c r="F50" s="868"/>
      <c r="G50" s="868"/>
      <c r="H50" s="868"/>
      <c r="I50" s="902"/>
      <c r="J50" s="324" t="s">
        <v>1029</v>
      </c>
      <c r="K50" s="91" t="s">
        <v>1030</v>
      </c>
      <c r="L50" s="903" t="s">
        <v>1039</v>
      </c>
      <c r="M50" s="902"/>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30954</v>
      </c>
      <c r="N51" s="281">
        <f t="shared" ref="N51:N56" si="1">K51*M51</f>
        <v>154.77000000000001</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3876</v>
      </c>
      <c r="N52" s="281">
        <f t="shared" si="1"/>
        <v>19.38</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8973</v>
      </c>
      <c r="N53" s="281">
        <f t="shared" si="1"/>
        <v>44.865000000000002</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10900</v>
      </c>
      <c r="N54" s="281">
        <f t="shared" si="1"/>
        <v>109</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20928</v>
      </c>
      <c r="N55" s="281">
        <f t="shared" si="1"/>
        <v>209.28</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4141.4694496367501</v>
      </c>
      <c r="N56" s="281">
        <f t="shared" si="1"/>
        <v>4141.4694496367501</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2" t="s">
        <v>1037</v>
      </c>
      <c r="C59" s="823"/>
      <c r="D59" s="823"/>
      <c r="E59" s="823"/>
      <c r="F59" s="823"/>
      <c r="G59" s="823"/>
      <c r="H59" s="823"/>
      <c r="I59" s="823"/>
      <c r="J59" s="823"/>
      <c r="K59" s="823"/>
      <c r="L59" s="823"/>
      <c r="M59" s="824"/>
      <c r="N59" s="403">
        <f>SUM(N51:N58)</f>
        <v>4678.7644496367502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B64" s="52"/>
      <c r="C64" s="326"/>
      <c r="D64" s="326"/>
      <c r="E64" s="326"/>
      <c r="F64" s="326"/>
      <c r="G64" s="326"/>
      <c r="H64" s="320"/>
      <c r="I64" s="288"/>
      <c r="J64" s="295"/>
      <c r="K64" s="288"/>
      <c r="L64" s="909"/>
      <c r="M64" s="910"/>
      <c r="N64" s="296"/>
    </row>
    <row r="65" spans="1:15">
      <c r="B65" s="52"/>
      <c r="C65" s="53"/>
      <c r="D65" s="53"/>
      <c r="E65" s="53"/>
      <c r="F65" s="53"/>
      <c r="G65" s="53"/>
      <c r="H65" s="320"/>
      <c r="I65" s="288"/>
      <c r="J65" s="295"/>
      <c r="K65" s="288"/>
      <c r="L65" s="909"/>
      <c r="M65" s="910"/>
      <c r="N65" s="296"/>
    </row>
    <row r="66" spans="1:15">
      <c r="B66" s="52"/>
      <c r="C66" s="53"/>
      <c r="D66" s="53"/>
      <c r="E66" s="53"/>
      <c r="F66" s="53"/>
      <c r="G66" s="53"/>
      <c r="H66" s="320"/>
      <c r="I66" s="288"/>
      <c r="J66" s="295"/>
      <c r="K66" s="288"/>
      <c r="L66" s="909"/>
      <c r="M66" s="910"/>
      <c r="N66" s="296"/>
    </row>
    <row r="67" spans="1:15">
      <c r="B67" s="52"/>
      <c r="C67" s="53"/>
      <c r="D67" s="53"/>
      <c r="E67" s="53"/>
      <c r="F67" s="53"/>
      <c r="G67" s="53"/>
      <c r="H67" s="320"/>
      <c r="I67" s="288"/>
      <c r="J67" s="295"/>
      <c r="K67" s="288"/>
      <c r="L67" s="909"/>
      <c r="M67" s="910"/>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 thickBot="1">
      <c r="B80" s="898"/>
      <c r="C80" s="899"/>
      <c r="D80" s="899"/>
      <c r="E80" s="899"/>
      <c r="F80" s="899"/>
      <c r="G80" s="899"/>
      <c r="H80" s="899"/>
      <c r="I80" s="479"/>
      <c r="J80" s="480"/>
      <c r="K80" s="481"/>
      <c r="L80" s="484"/>
      <c r="M80" s="485"/>
      <c r="N80" s="449"/>
    </row>
    <row r="81" spans="1:14" ht="15" thickBot="1">
      <c r="B81" s="911" t="s">
        <v>1037</v>
      </c>
      <c r="C81" s="865"/>
      <c r="D81" s="865"/>
      <c r="E81" s="865"/>
      <c r="F81" s="865"/>
      <c r="G81" s="865"/>
      <c r="H81" s="865"/>
      <c r="I81" s="865"/>
      <c r="J81" s="865"/>
      <c r="K81" s="865"/>
      <c r="L81" s="865"/>
      <c r="M81" s="866"/>
      <c r="N81" s="310">
        <f>SUM(N75:N80)</f>
        <v>1922.9914745465626</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N46+N59+N70+N81</f>
        <v>8743.4679979106404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1748.6935995821282</v>
      </c>
      <c r="M88" s="858"/>
      <c r="N88" s="57"/>
    </row>
    <row r="89" spans="1:14">
      <c r="B89" s="95" t="s">
        <v>1057</v>
      </c>
      <c r="C89" s="96"/>
      <c r="D89" s="96"/>
      <c r="E89" s="96"/>
      <c r="F89" s="96"/>
      <c r="G89" s="96"/>
      <c r="H89" s="96"/>
      <c r="I89" s="93"/>
      <c r="J89" s="94"/>
      <c r="K89" s="313">
        <v>0.05</v>
      </c>
      <c r="L89" s="857">
        <f>N83*K89</f>
        <v>437.17339989553204</v>
      </c>
      <c r="M89" s="858"/>
      <c r="N89" s="57"/>
    </row>
    <row r="90" spans="1:14" ht="15" thickBot="1">
      <c r="B90" s="97" t="s">
        <v>1058</v>
      </c>
      <c r="C90" s="98"/>
      <c r="D90" s="98"/>
      <c r="E90" s="98"/>
      <c r="F90" s="98"/>
      <c r="G90" s="98"/>
      <c r="H90" s="98"/>
      <c r="I90" s="99"/>
      <c r="J90" s="100"/>
      <c r="K90" s="314">
        <v>0.05</v>
      </c>
      <c r="L90" s="859">
        <f>N83*K90</f>
        <v>437.17339989553204</v>
      </c>
      <c r="M90" s="860"/>
      <c r="N90" s="57"/>
    </row>
    <row r="91" spans="1:14" ht="15" thickBot="1">
      <c r="B91" s="822" t="s">
        <v>1037</v>
      </c>
      <c r="C91" s="823"/>
      <c r="D91" s="823"/>
      <c r="E91" s="823"/>
      <c r="F91" s="823"/>
      <c r="G91" s="823"/>
      <c r="H91" s="823"/>
      <c r="I91" s="823"/>
      <c r="J91" s="823"/>
      <c r="K91" s="823"/>
      <c r="L91" s="823"/>
      <c r="M91" s="824"/>
      <c r="N91" s="58">
        <f>L88+L89+L90</f>
        <v>2623.040399373192</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11366.508397283833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2"/>
      <c r="K123" s="972"/>
      <c r="L123" s="972"/>
      <c r="M123" s="972"/>
      <c r="N123" s="973"/>
    </row>
    <row r="124" spans="2:14" ht="15" thickBot="1">
      <c r="B124" s="428" t="s">
        <v>2327</v>
      </c>
      <c r="C124" s="429"/>
      <c r="D124" s="429"/>
      <c r="E124" s="268"/>
      <c r="F124" s="268"/>
      <c r="G124" s="268"/>
      <c r="H124" s="268"/>
      <c r="I124" s="268"/>
      <c r="J124" s="974"/>
      <c r="K124" s="974"/>
      <c r="L124" s="974"/>
      <c r="M124" s="974"/>
      <c r="N124" s="975"/>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2" t="s">
        <v>1037</v>
      </c>
      <c r="C56" s="823"/>
      <c r="D56" s="823"/>
      <c r="E56" s="823"/>
      <c r="F56" s="823"/>
      <c r="G56" s="823"/>
      <c r="H56" s="823"/>
      <c r="I56" s="823"/>
      <c r="J56" s="823"/>
      <c r="K56" s="823"/>
      <c r="L56" s="823"/>
      <c r="M56" s="824"/>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8" t="s">
        <v>1045</v>
      </c>
      <c r="M60" s="887"/>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09">
        <f>VLOOKUP(A61,TRANSPORTE!A3:D117,4,FALSE)</f>
        <v>50</v>
      </c>
      <c r="M61" s="910"/>
      <c r="N61" s="296">
        <f>K61*L61</f>
        <v>50</v>
      </c>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320"/>
      <c r="I64" s="288"/>
      <c r="J64" s="295"/>
      <c r="K64" s="288"/>
      <c r="L64" s="909"/>
      <c r="M64" s="91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0"/>
      <c r="M66" s="901"/>
      <c r="N66" s="133"/>
    </row>
    <row r="67" spans="1:15" ht="15" thickBot="1">
      <c r="B67" s="911" t="s">
        <v>1037</v>
      </c>
      <c r="C67" s="865"/>
      <c r="D67" s="865"/>
      <c r="E67" s="865"/>
      <c r="F67" s="865"/>
      <c r="G67" s="865"/>
      <c r="H67" s="865"/>
      <c r="I67" s="865"/>
      <c r="J67" s="865"/>
      <c r="K67" s="865"/>
      <c r="L67" s="865"/>
      <c r="M67" s="866"/>
      <c r="N67" s="110">
        <f>N61+N62+N63+N64+N65</f>
        <v>50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1" t="s">
        <v>1047</v>
      </c>
      <c r="C71" s="862"/>
      <c r="D71" s="862"/>
      <c r="E71" s="862"/>
      <c r="F71" s="862"/>
      <c r="G71" s="862"/>
      <c r="H71" s="862"/>
      <c r="I71" s="79" t="s">
        <v>1048</v>
      </c>
      <c r="J71" s="81" t="s">
        <v>1494</v>
      </c>
      <c r="K71" s="80" t="s">
        <v>1050</v>
      </c>
      <c r="L71" s="863" t="s">
        <v>1034</v>
      </c>
      <c r="M71" s="864"/>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8"/>
      <c r="C77" s="899"/>
      <c r="D77" s="899"/>
      <c r="E77" s="899"/>
      <c r="F77" s="899"/>
      <c r="G77" s="899"/>
      <c r="H77" s="899"/>
      <c r="I77" s="132"/>
      <c r="J77" s="132"/>
      <c r="K77" s="132"/>
      <c r="L77" s="912"/>
      <c r="M77" s="912"/>
      <c r="N77" s="133"/>
    </row>
    <row r="78" spans="1:15" ht="15" thickBot="1">
      <c r="B78" s="911" t="s">
        <v>1037</v>
      </c>
      <c r="C78" s="865"/>
      <c r="D78" s="865"/>
      <c r="E78" s="865"/>
      <c r="F78" s="865"/>
      <c r="G78" s="865"/>
      <c r="H78" s="865"/>
      <c r="I78" s="865"/>
      <c r="J78" s="865"/>
      <c r="K78" s="865"/>
      <c r="L78" s="865"/>
      <c r="M78" s="866"/>
      <c r="N78" s="469"/>
    </row>
    <row r="79" spans="1:15" ht="15" thickBot="1">
      <c r="B79" s="39"/>
      <c r="C79" s="40"/>
      <c r="D79" s="40"/>
      <c r="E79" s="40"/>
      <c r="F79" s="40"/>
      <c r="G79" s="40"/>
      <c r="H79" s="40"/>
      <c r="I79" s="40"/>
      <c r="J79" s="40"/>
      <c r="K79" s="40"/>
      <c r="L79" s="40"/>
      <c r="M79" s="40"/>
      <c r="N79" s="41"/>
    </row>
    <row r="80" spans="1:15" ht="15" thickBot="1">
      <c r="B80" s="822" t="s">
        <v>1051</v>
      </c>
      <c r="C80" s="823"/>
      <c r="D80" s="823"/>
      <c r="E80" s="823"/>
      <c r="F80" s="823"/>
      <c r="G80" s="823"/>
      <c r="H80" s="823"/>
      <c r="I80" s="823"/>
      <c r="J80" s="823"/>
      <c r="K80" s="823"/>
      <c r="L80" s="823"/>
      <c r="M80" s="824"/>
      <c r="N80" s="105">
        <f>N43+N56+N67+N78</f>
        <v>50</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3"/>
      <c r="J84" s="343"/>
      <c r="K84" s="311" t="s">
        <v>1054</v>
      </c>
      <c r="L84" s="869" t="s">
        <v>1055</v>
      </c>
      <c r="M84" s="870"/>
      <c r="N84" s="312"/>
    </row>
    <row r="85" spans="1:14">
      <c r="B85" s="855" t="s">
        <v>1056</v>
      </c>
      <c r="C85" s="856"/>
      <c r="D85" s="856"/>
      <c r="E85" s="856"/>
      <c r="F85" s="856"/>
      <c r="G85" s="856"/>
      <c r="H85" s="856"/>
      <c r="I85" s="93"/>
      <c r="J85" s="94"/>
      <c r="K85" s="313">
        <v>0.2</v>
      </c>
      <c r="L85" s="857">
        <f>N80*K85</f>
        <v>10</v>
      </c>
      <c r="M85" s="858"/>
      <c r="N85" s="57"/>
    </row>
    <row r="86" spans="1:14">
      <c r="B86" s="95" t="s">
        <v>1057</v>
      </c>
      <c r="C86" s="96"/>
      <c r="D86" s="96"/>
      <c r="E86" s="96"/>
      <c r="F86" s="96"/>
      <c r="G86" s="96"/>
      <c r="H86" s="96"/>
      <c r="I86" s="93"/>
      <c r="J86" s="94"/>
      <c r="K86" s="313">
        <v>0.05</v>
      </c>
      <c r="L86" s="857">
        <f>N80*K86</f>
        <v>2.5</v>
      </c>
      <c r="M86" s="858"/>
      <c r="N86" s="57"/>
    </row>
    <row r="87" spans="1:14" ht="15" thickBot="1">
      <c r="B87" s="97" t="s">
        <v>1058</v>
      </c>
      <c r="C87" s="98"/>
      <c r="D87" s="98"/>
      <c r="E87" s="98"/>
      <c r="F87" s="98"/>
      <c r="G87" s="98"/>
      <c r="H87" s="98"/>
      <c r="I87" s="99"/>
      <c r="J87" s="100"/>
      <c r="K87" s="314">
        <v>0.05</v>
      </c>
      <c r="L87" s="859">
        <f>N80*K87</f>
        <v>2.5</v>
      </c>
      <c r="M87" s="860"/>
      <c r="N87" s="57"/>
    </row>
    <row r="88" spans="1:14" ht="15" thickBot="1">
      <c r="B88" s="822" t="s">
        <v>1037</v>
      </c>
      <c r="C88" s="823"/>
      <c r="D88" s="823"/>
      <c r="E88" s="823"/>
      <c r="F88" s="823"/>
      <c r="G88" s="823"/>
      <c r="H88" s="823"/>
      <c r="I88" s="823"/>
      <c r="J88" s="823"/>
      <c r="K88" s="823"/>
      <c r="L88" s="823"/>
      <c r="M88" s="824"/>
      <c r="N88" s="58">
        <f>L85+L86+L87</f>
        <v>15</v>
      </c>
    </row>
    <row r="89" spans="1:14" ht="15" thickBot="1">
      <c r="B89" s="39"/>
      <c r="C89" s="40"/>
      <c r="D89" s="40"/>
      <c r="E89" s="40"/>
      <c r="F89" s="40"/>
      <c r="G89" s="40"/>
      <c r="H89" s="40"/>
      <c r="I89" s="40"/>
      <c r="J89" s="40"/>
      <c r="K89" s="40"/>
      <c r="L89" s="40"/>
      <c r="M89" s="40"/>
      <c r="N89" s="41"/>
    </row>
    <row r="90" spans="1:14" ht="15" thickBot="1">
      <c r="A90" t="s">
        <v>2122</v>
      </c>
      <c r="B90" s="822" t="s">
        <v>1059</v>
      </c>
      <c r="C90" s="823"/>
      <c r="D90" s="823"/>
      <c r="E90" s="823"/>
      <c r="F90" s="823"/>
      <c r="G90" s="823"/>
      <c r="H90" s="823"/>
      <c r="I90" s="823"/>
      <c r="J90" s="823"/>
      <c r="K90" s="823"/>
      <c r="L90" s="823"/>
      <c r="M90" s="824"/>
      <c r="N90" s="58">
        <f>N80+N88</f>
        <v>65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2"/>
      <c r="K120" s="972"/>
      <c r="L120" s="972"/>
      <c r="M120" s="972"/>
      <c r="N120" s="973"/>
    </row>
    <row r="121" spans="2:14" ht="15" thickBot="1">
      <c r="B121" s="428" t="s">
        <v>2327</v>
      </c>
      <c r="C121" s="429"/>
      <c r="D121" s="429"/>
      <c r="E121" s="268"/>
      <c r="F121" s="268"/>
      <c r="G121" s="268"/>
      <c r="H121" s="268"/>
      <c r="I121" s="268"/>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190</v>
      </c>
      <c r="B36" s="871" t="str">
        <f>VLOOKUP(A36,EQUIPOS!A6:D154,3,FALSE)</f>
        <v>Diferencial de 3 ton</v>
      </c>
      <c r="C36" s="872"/>
      <c r="D36" s="872"/>
      <c r="E36" s="872"/>
      <c r="F36" s="872"/>
      <c r="G36" s="872"/>
      <c r="H36" s="873"/>
      <c r="I36" s="276"/>
      <c r="J36" s="277"/>
      <c r="K36" s="278">
        <f>VLOOKUP(A36,EQUIPOS!A6:D163,4,FALSE)</f>
        <v>4908.75</v>
      </c>
      <c r="L36" s="279"/>
      <c r="M36" s="345">
        <v>40</v>
      </c>
      <c r="N36" s="281">
        <f t="shared" ref="N36:N41" si="0">K36/M36</f>
        <v>122.71875</v>
      </c>
    </row>
    <row r="37" spans="1:14">
      <c r="A37" s="119" t="s">
        <v>195</v>
      </c>
      <c r="B37" s="871" t="str">
        <f>VLOOKUP(A37,EQUIPOS!A7:D154,3,FALSE)</f>
        <v xml:space="preserve">Equipo de oxicorte, Capacidad de corte: hasta 6´´ (152mm) </v>
      </c>
      <c r="C37" s="872"/>
      <c r="D37" s="872"/>
      <c r="E37" s="872"/>
      <c r="F37" s="872"/>
      <c r="G37" s="872"/>
      <c r="H37" s="873"/>
      <c r="I37" s="430"/>
      <c r="J37" s="431"/>
      <c r="K37" s="278">
        <f>VLOOKUP(A37,EQUIPOS!A7:D164,4,FALSE)</f>
        <v>10412.5</v>
      </c>
      <c r="L37" s="344"/>
      <c r="M37" s="345">
        <v>400</v>
      </c>
      <c r="N37" s="281">
        <f t="shared" si="0"/>
        <v>26.03125</v>
      </c>
    </row>
    <row r="38" spans="1:14">
      <c r="A38" s="119" t="s">
        <v>204</v>
      </c>
      <c r="B38" s="871" t="str">
        <f>VLOOKUP(A38,EQUIPOS!A8:D154,3,FALSE)</f>
        <v xml:space="preserve">Equipo de soldadura 250 AMP
</v>
      </c>
      <c r="C38" s="872"/>
      <c r="D38" s="872"/>
      <c r="E38" s="872"/>
      <c r="F38" s="872"/>
      <c r="G38" s="872"/>
      <c r="H38" s="873"/>
      <c r="I38" s="430"/>
      <c r="J38" s="431"/>
      <c r="K38" s="278">
        <f>VLOOKUP(A38,EQUIPOS!A8:D165,4,FALSE)</f>
        <v>14875</v>
      </c>
      <c r="L38" s="344"/>
      <c r="M38" s="345">
        <v>400</v>
      </c>
      <c r="N38" s="281">
        <f t="shared" si="0"/>
        <v>37.1875</v>
      </c>
    </row>
    <row r="39" spans="1:14">
      <c r="A39" s="119" t="s">
        <v>208</v>
      </c>
      <c r="B39" s="871" t="str">
        <f>VLOOKUP(A39,EQUIPOS!A9:D154,3,FALSE)</f>
        <v>Equipo de soldadura 400</v>
      </c>
      <c r="C39" s="872"/>
      <c r="D39" s="872"/>
      <c r="E39" s="872"/>
      <c r="F39" s="872"/>
      <c r="G39" s="872"/>
      <c r="H39" s="873"/>
      <c r="I39" s="430"/>
      <c r="J39" s="431"/>
      <c r="K39" s="278">
        <f>VLOOKUP(A39,EQUIPOS!A9:D166,4,FALSE)</f>
        <v>22312.5</v>
      </c>
      <c r="L39" s="344"/>
      <c r="M39" s="345">
        <v>400</v>
      </c>
      <c r="N39" s="281">
        <f t="shared" si="0"/>
        <v>55.78125</v>
      </c>
    </row>
    <row r="40" spans="1:14">
      <c r="A40" s="119" t="s">
        <v>210</v>
      </c>
      <c r="B40" s="871" t="str">
        <f>VLOOKUP(A40,EQUIPOS!A10:D154,3,FALSE)</f>
        <v>Equipo de soldadura 600</v>
      </c>
      <c r="C40" s="872"/>
      <c r="D40" s="872"/>
      <c r="E40" s="872"/>
      <c r="F40" s="872"/>
      <c r="G40" s="872"/>
      <c r="H40" s="873"/>
      <c r="I40" s="430"/>
      <c r="J40" s="431"/>
      <c r="K40" s="278">
        <f>VLOOKUP(A40,EQUIPOS!A10:D167,4,FALSE)</f>
        <v>25000</v>
      </c>
      <c r="L40" s="344"/>
      <c r="M40" s="345">
        <v>400</v>
      </c>
      <c r="N40" s="281">
        <f t="shared" si="0"/>
        <v>62.5</v>
      </c>
    </row>
    <row r="41" spans="1:14">
      <c r="A41" s="119" t="s">
        <v>243</v>
      </c>
      <c r="B41" s="871" t="str">
        <f>VLOOKUP(A41,EQUIPOS!A11:D155,3,FALSE)</f>
        <v>Grúa 10 ton</v>
      </c>
      <c r="C41" s="872"/>
      <c r="D41" s="872"/>
      <c r="E41" s="872"/>
      <c r="F41" s="872"/>
      <c r="G41" s="872"/>
      <c r="H41" s="873"/>
      <c r="I41" s="430"/>
      <c r="J41" s="431"/>
      <c r="K41" s="278">
        <f>VLOOKUP(A41,EQUIPOS!A11:D168,4,FALSE)</f>
        <v>186300</v>
      </c>
      <c r="L41" s="344"/>
      <c r="M41" s="345">
        <v>400</v>
      </c>
      <c r="N41" s="281">
        <f t="shared" si="0"/>
        <v>465.75</v>
      </c>
    </row>
    <row r="42" spans="1:14">
      <c r="B42" s="871"/>
      <c r="C42" s="872"/>
      <c r="D42" s="872"/>
      <c r="E42" s="872"/>
      <c r="F42" s="872"/>
      <c r="G42" s="872"/>
      <c r="H42" s="873"/>
      <c r="I42" s="42"/>
      <c r="J42" s="43"/>
      <c r="K42" s="278"/>
      <c r="L42" s="285"/>
      <c r="M42" s="345"/>
      <c r="N42" s="281"/>
    </row>
    <row r="43" spans="1:14">
      <c r="B43" s="329"/>
      <c r="C43" s="330"/>
      <c r="D43" s="330"/>
      <c r="E43" s="330"/>
      <c r="F43" s="332"/>
      <c r="G43" s="332"/>
      <c r="H43" s="131"/>
      <c r="I43" s="42"/>
      <c r="J43" s="43"/>
      <c r="K43" s="278"/>
      <c r="L43" s="285"/>
      <c r="M43" s="286"/>
      <c r="N43" s="282"/>
    </row>
    <row r="44" spans="1:14">
      <c r="B44" s="879" t="s">
        <v>1036</v>
      </c>
      <c r="C44" s="880"/>
      <c r="D44" s="880"/>
      <c r="E44" s="44"/>
      <c r="F44" s="45"/>
      <c r="G44" s="45"/>
      <c r="H44" s="46"/>
      <c r="I44" s="42"/>
      <c r="J44" s="43"/>
      <c r="K44" s="288"/>
      <c r="L44" s="285"/>
      <c r="M44" s="410">
        <v>0.05</v>
      </c>
      <c r="N44" s="353">
        <f>N81*M44</f>
        <v>96.149573727328132</v>
      </c>
    </row>
    <row r="45" spans="1:14" ht="15" thickBot="1">
      <c r="B45" s="871"/>
      <c r="C45" s="872"/>
      <c r="D45" s="872"/>
      <c r="E45" s="872"/>
      <c r="F45" s="872"/>
      <c r="G45" s="872"/>
      <c r="H45" s="873"/>
      <c r="I45" s="881"/>
      <c r="J45" s="882"/>
      <c r="K45" s="47"/>
      <c r="L45" s="883"/>
      <c r="M45" s="884"/>
      <c r="N45" s="111"/>
    </row>
    <row r="46" spans="1:14" ht="15" thickBot="1">
      <c r="B46" s="822" t="s">
        <v>1037</v>
      </c>
      <c r="C46" s="823"/>
      <c r="D46" s="823"/>
      <c r="E46" s="823"/>
      <c r="F46" s="823"/>
      <c r="G46" s="823"/>
      <c r="H46" s="823"/>
      <c r="I46" s="823"/>
      <c r="J46" s="823"/>
      <c r="K46" s="823"/>
      <c r="L46" s="823"/>
      <c r="M46" s="824"/>
      <c r="N46" s="403">
        <f>SUM(N36:N44)</f>
        <v>866.11832372732817</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7" t="s">
        <v>1028</v>
      </c>
      <c r="C50" s="868"/>
      <c r="D50" s="868"/>
      <c r="E50" s="868"/>
      <c r="F50" s="868"/>
      <c r="G50" s="868"/>
      <c r="H50" s="868"/>
      <c r="I50" s="902"/>
      <c r="J50" s="324" t="s">
        <v>1029</v>
      </c>
      <c r="K50" s="91" t="s">
        <v>1030</v>
      </c>
      <c r="L50" s="903" t="s">
        <v>1039</v>
      </c>
      <c r="M50" s="902"/>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30954</v>
      </c>
      <c r="N51" s="281">
        <f>K51*M51</f>
        <v>154.77000000000001</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3876</v>
      </c>
      <c r="N52" s="281">
        <f t="shared" ref="N52:N58" si="1">K52*M52</f>
        <v>19.38</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8973</v>
      </c>
      <c r="N53" s="281">
        <f t="shared" si="1"/>
        <v>44.865000000000002</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10900</v>
      </c>
      <c r="N54" s="281">
        <f t="shared" si="1"/>
        <v>109</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20928</v>
      </c>
      <c r="N55" s="281">
        <f t="shared" si="1"/>
        <v>209.28</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48004</v>
      </c>
      <c r="N56" s="281">
        <f t="shared" si="1"/>
        <v>24.001999999999999</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68900</v>
      </c>
      <c r="N57" s="281">
        <f t="shared" si="1"/>
        <v>68.900000000000006</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19738.53</v>
      </c>
      <c r="N58" s="281">
        <f t="shared" si="1"/>
        <v>19.738530000000001</v>
      </c>
    </row>
    <row r="59" spans="1:14" ht="15" thickBot="1">
      <c r="B59" s="822" t="s">
        <v>1037</v>
      </c>
      <c r="C59" s="823"/>
      <c r="D59" s="823"/>
      <c r="E59" s="823"/>
      <c r="F59" s="823"/>
      <c r="G59" s="823"/>
      <c r="H59" s="823"/>
      <c r="I59" s="823"/>
      <c r="J59" s="823"/>
      <c r="K59" s="823"/>
      <c r="L59" s="823"/>
      <c r="M59" s="824"/>
      <c r="N59" s="403">
        <f>SUM(N51:N58)</f>
        <v>649.93552999999986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8" t="s">
        <v>1045</v>
      </c>
      <c r="M63" s="887"/>
      <c r="N63" s="82" t="s">
        <v>1035</v>
      </c>
    </row>
    <row r="64" spans="1:14">
      <c r="B64" s="52"/>
      <c r="C64" s="326"/>
      <c r="D64" s="326"/>
      <c r="E64" s="326"/>
      <c r="F64" s="326"/>
      <c r="G64" s="326"/>
      <c r="H64" s="320"/>
      <c r="I64" s="288"/>
      <c r="J64" s="295"/>
      <c r="K64" s="288"/>
      <c r="L64" s="909"/>
      <c r="M64" s="910"/>
      <c r="N64" s="296"/>
    </row>
    <row r="65" spans="1:15">
      <c r="B65" s="52"/>
      <c r="C65" s="53"/>
      <c r="D65" s="53"/>
      <c r="E65" s="53"/>
      <c r="F65" s="53"/>
      <c r="G65" s="53"/>
      <c r="H65" s="320"/>
      <c r="I65" s="288"/>
      <c r="J65" s="295"/>
      <c r="K65" s="288"/>
      <c r="L65" s="909"/>
      <c r="M65" s="910"/>
      <c r="N65" s="296"/>
    </row>
    <row r="66" spans="1:15">
      <c r="B66" s="52"/>
      <c r="C66" s="53"/>
      <c r="D66" s="53"/>
      <c r="E66" s="53"/>
      <c r="F66" s="53"/>
      <c r="G66" s="53"/>
      <c r="H66" s="320"/>
      <c r="I66" s="288"/>
      <c r="J66" s="295"/>
      <c r="K66" s="288"/>
      <c r="L66" s="909"/>
      <c r="M66" s="910"/>
      <c r="N66" s="296"/>
    </row>
    <row r="67" spans="1:15">
      <c r="B67" s="52"/>
      <c r="C67" s="53"/>
      <c r="D67" s="53"/>
      <c r="E67" s="53"/>
      <c r="F67" s="53"/>
      <c r="G67" s="53"/>
      <c r="H67" s="320"/>
      <c r="I67" s="288"/>
      <c r="J67" s="295"/>
      <c r="K67" s="288"/>
      <c r="L67" s="909"/>
      <c r="M67" s="910"/>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0"/>
      <c r="M69" s="901"/>
      <c r="N69" s="133"/>
    </row>
    <row r="70" spans="1:15" ht="15" thickBot="1">
      <c r="B70" s="911" t="s">
        <v>1037</v>
      </c>
      <c r="C70" s="865"/>
      <c r="D70" s="865"/>
      <c r="E70" s="865"/>
      <c r="F70" s="865"/>
      <c r="G70" s="865"/>
      <c r="H70" s="865"/>
      <c r="I70" s="865"/>
      <c r="J70" s="865"/>
      <c r="K70" s="865"/>
      <c r="L70" s="865"/>
      <c r="M70" s="866"/>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1" t="s">
        <v>1047</v>
      </c>
      <c r="C74" s="862"/>
      <c r="D74" s="862"/>
      <c r="E74" s="862"/>
      <c r="F74" s="862"/>
      <c r="G74" s="862"/>
      <c r="H74" s="862"/>
      <c r="I74" s="79" t="s">
        <v>1048</v>
      </c>
      <c r="J74" s="81" t="s">
        <v>1494</v>
      </c>
      <c r="K74" s="80" t="s">
        <v>1050</v>
      </c>
      <c r="L74" s="863" t="s">
        <v>1034</v>
      </c>
      <c r="M74" s="864"/>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 thickBot="1">
      <c r="B80" s="898"/>
      <c r="C80" s="899"/>
      <c r="D80" s="899"/>
      <c r="E80" s="899"/>
      <c r="F80" s="899"/>
      <c r="G80" s="899"/>
      <c r="H80" s="899"/>
      <c r="I80" s="479"/>
      <c r="J80" s="480"/>
      <c r="K80" s="483"/>
      <c r="L80" s="484"/>
      <c r="M80" s="485"/>
      <c r="N80" s="404"/>
    </row>
    <row r="81" spans="1:14" ht="15" thickBot="1">
      <c r="B81" s="911" t="s">
        <v>1037</v>
      </c>
      <c r="C81" s="865"/>
      <c r="D81" s="865"/>
      <c r="E81" s="865"/>
      <c r="F81" s="865"/>
      <c r="G81" s="865"/>
      <c r="H81" s="865"/>
      <c r="I81" s="865"/>
      <c r="J81" s="865"/>
      <c r="K81" s="865"/>
      <c r="L81" s="865"/>
      <c r="M81" s="866"/>
      <c r="N81" s="310">
        <f>SUM(N75:N80)</f>
        <v>1922.9914745465626</v>
      </c>
    </row>
    <row r="82" spans="1:14" ht="15" thickBot="1">
      <c r="B82" s="39"/>
      <c r="C82" s="40"/>
      <c r="D82" s="40"/>
      <c r="E82" s="40"/>
      <c r="F82" s="40"/>
      <c r="G82" s="40"/>
      <c r="H82" s="40"/>
      <c r="I82" s="40"/>
      <c r="J82" s="40"/>
      <c r="K82" s="40"/>
      <c r="L82" s="40"/>
      <c r="M82" s="40"/>
      <c r="N82" s="41"/>
    </row>
    <row r="83" spans="1:14" ht="15" thickBot="1">
      <c r="B83" s="822" t="s">
        <v>1051</v>
      </c>
      <c r="C83" s="823"/>
      <c r="D83" s="823"/>
      <c r="E83" s="823"/>
      <c r="F83" s="823"/>
      <c r="G83" s="823"/>
      <c r="H83" s="823"/>
      <c r="I83" s="823"/>
      <c r="J83" s="823"/>
      <c r="K83" s="823"/>
      <c r="L83" s="823"/>
      <c r="M83" s="824"/>
      <c r="N83" s="105">
        <f>N46+N59+N70+N81</f>
        <v>3439.0453282738908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3"/>
      <c r="J87" s="343"/>
      <c r="K87" s="311" t="s">
        <v>1054</v>
      </c>
      <c r="L87" s="869" t="s">
        <v>1055</v>
      </c>
      <c r="M87" s="870"/>
      <c r="N87" s="312"/>
    </row>
    <row r="88" spans="1:14">
      <c r="B88" s="855" t="s">
        <v>1056</v>
      </c>
      <c r="C88" s="856"/>
      <c r="D88" s="856"/>
      <c r="E88" s="856"/>
      <c r="F88" s="856"/>
      <c r="G88" s="856"/>
      <c r="H88" s="856"/>
      <c r="I88" s="93"/>
      <c r="J88" s="94"/>
      <c r="K88" s="313">
        <v>0.2</v>
      </c>
      <c r="L88" s="857">
        <f>N83*K88</f>
        <v>687.80906565477824</v>
      </c>
      <c r="M88" s="858"/>
      <c r="N88" s="57"/>
    </row>
    <row r="89" spans="1:14">
      <c r="B89" s="95" t="s">
        <v>1057</v>
      </c>
      <c r="C89" s="96"/>
      <c r="D89" s="96"/>
      <c r="E89" s="96"/>
      <c r="F89" s="96"/>
      <c r="G89" s="96"/>
      <c r="H89" s="96"/>
      <c r="I89" s="93"/>
      <c r="J89" s="94"/>
      <c r="K89" s="313">
        <v>0.05</v>
      </c>
      <c r="L89" s="857">
        <f>N83*K89</f>
        <v>171.95226641369456</v>
      </c>
      <c r="M89" s="858"/>
      <c r="N89" s="57"/>
    </row>
    <row r="90" spans="1:14" ht="15" thickBot="1">
      <c r="B90" s="97" t="s">
        <v>1058</v>
      </c>
      <c r="C90" s="98"/>
      <c r="D90" s="98"/>
      <c r="E90" s="98"/>
      <c r="F90" s="98"/>
      <c r="G90" s="98"/>
      <c r="H90" s="98"/>
      <c r="I90" s="99"/>
      <c r="J90" s="100"/>
      <c r="K90" s="314">
        <v>0.05</v>
      </c>
      <c r="L90" s="859">
        <f>N83*K90</f>
        <v>171.95226641369456</v>
      </c>
      <c r="M90" s="860"/>
      <c r="N90" s="57"/>
    </row>
    <row r="91" spans="1:14" ht="15" thickBot="1">
      <c r="B91" s="822" t="s">
        <v>1037</v>
      </c>
      <c r="C91" s="823"/>
      <c r="D91" s="823"/>
      <c r="E91" s="823"/>
      <c r="F91" s="823"/>
      <c r="G91" s="823"/>
      <c r="H91" s="823"/>
      <c r="I91" s="823"/>
      <c r="J91" s="823"/>
      <c r="K91" s="823"/>
      <c r="L91" s="823"/>
      <c r="M91" s="824"/>
      <c r="N91" s="58">
        <f>L88+L89+L90</f>
        <v>1031.7135984821673</v>
      </c>
    </row>
    <row r="92" spans="1:14" ht="15" thickBot="1">
      <c r="B92" s="39"/>
      <c r="C92" s="40"/>
      <c r="D92" s="40"/>
      <c r="E92" s="40"/>
      <c r="F92" s="40"/>
      <c r="G92" s="40"/>
      <c r="H92" s="40"/>
      <c r="I92" s="40"/>
      <c r="J92" s="40"/>
      <c r="K92" s="40"/>
      <c r="L92" s="40"/>
      <c r="M92" s="40"/>
      <c r="N92" s="41"/>
    </row>
    <row r="93" spans="1:14" ht="15" thickBot="1">
      <c r="A93" t="s">
        <v>2122</v>
      </c>
      <c r="B93" s="822" t="s">
        <v>1059</v>
      </c>
      <c r="C93" s="823"/>
      <c r="D93" s="823"/>
      <c r="E93" s="823"/>
      <c r="F93" s="823"/>
      <c r="G93" s="823"/>
      <c r="H93" s="823"/>
      <c r="I93" s="823"/>
      <c r="J93" s="823"/>
      <c r="K93" s="823"/>
      <c r="L93" s="823"/>
      <c r="M93" s="824"/>
      <c r="N93" s="196">
        <f>N83+N91</f>
        <v>4470.7589267560579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2"/>
      <c r="K123" s="972"/>
      <c r="L123" s="972"/>
      <c r="M123" s="972"/>
      <c r="N123" s="973"/>
    </row>
    <row r="124" spans="2:14" ht="15" thickBot="1">
      <c r="B124" s="428" t="s">
        <v>2327</v>
      </c>
      <c r="C124" s="429"/>
      <c r="D124" s="429"/>
      <c r="E124" s="268"/>
      <c r="F124" s="268"/>
      <c r="G124" s="268"/>
      <c r="H124" s="268"/>
      <c r="I124" s="268"/>
      <c r="J124" s="974"/>
      <c r="K124" s="974"/>
      <c r="L124" s="974"/>
      <c r="M124" s="974"/>
      <c r="N124" s="975"/>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42.75" customHeight="1" thickBot="1">
      <c r="A31" t="s">
        <v>1929</v>
      </c>
      <c r="B31" s="86" t="s">
        <v>1212</v>
      </c>
      <c r="C31" s="964" t="s">
        <v>2238</v>
      </c>
      <c r="D31" s="965"/>
      <c r="E31" s="965"/>
      <c r="F31" s="965"/>
      <c r="G31" s="965"/>
      <c r="H31" s="965"/>
      <c r="I31" s="965"/>
      <c r="J31" s="965"/>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188</v>
      </c>
      <c r="B36" s="871" t="str">
        <f>VLOOKUP(A36,EQUIPOS!A6:D154,3,FALSE)</f>
        <v>Diferencial</v>
      </c>
      <c r="C36" s="872"/>
      <c r="D36" s="872"/>
      <c r="E36" s="872"/>
      <c r="F36" s="872"/>
      <c r="G36" s="872"/>
      <c r="H36" s="873"/>
      <c r="I36" s="276"/>
      <c r="J36" s="277"/>
      <c r="K36" s="278">
        <f>VLOOKUP(A36,EQUIPOS!A6:D163,4,FALSE)</f>
        <v>4000</v>
      </c>
      <c r="L36" s="279"/>
      <c r="M36" s="345">
        <v>4</v>
      </c>
      <c r="N36" s="281">
        <f>K36/M36</f>
        <v>1000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N75*M41</f>
        <v>957.5100976143749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1957.5100976143749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424238</v>
      </c>
      <c r="N48" s="281">
        <f>K48*M48</f>
        <v>4242.38</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130900</v>
      </c>
      <c r="N49" s="281">
        <f>K49*M49</f>
        <v>130900</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410150.28811879997</v>
      </c>
      <c r="N50" s="281">
        <f>K50*M50</f>
        <v>149704.85516336199</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284847.235163362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9">
        <f>VLOOKUP(A58,TRANSPORTE!A1:D117,4,FALSE)</f>
        <v>100</v>
      </c>
      <c r="M58" s="910"/>
      <c r="N58" s="296">
        <f>K58*L58</f>
        <v>28.000000000000004</v>
      </c>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f>
        <v>28.000000000000004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911" t="s">
        <v>1037</v>
      </c>
      <c r="C75" s="865"/>
      <c r="D75" s="865"/>
      <c r="E75" s="865"/>
      <c r="F75" s="865"/>
      <c r="G75" s="865"/>
      <c r="H75" s="865"/>
      <c r="I75" s="865"/>
      <c r="J75" s="865"/>
      <c r="K75" s="865"/>
      <c r="L75" s="865"/>
      <c r="M75" s="866"/>
      <c r="N75" s="310">
        <f>SUM(N69:N74)</f>
        <v>9575.100976143749</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296407.8462371201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59281.56924742402</v>
      </c>
      <c r="M82" s="858"/>
      <c r="N82" s="57"/>
    </row>
    <row r="83" spans="1:14">
      <c r="B83" s="95" t="s">
        <v>1057</v>
      </c>
      <c r="C83" s="96"/>
      <c r="D83" s="96"/>
      <c r="E83" s="96"/>
      <c r="F83" s="96"/>
      <c r="G83" s="96"/>
      <c r="H83" s="96"/>
      <c r="I83" s="93"/>
      <c r="J83" s="94"/>
      <c r="K83" s="313">
        <v>0.05</v>
      </c>
      <c r="L83" s="857">
        <f>N77*K83</f>
        <v>14820.392311856005</v>
      </c>
      <c r="M83" s="858"/>
      <c r="N83" s="57"/>
    </row>
    <row r="84" spans="1:14" ht="15" thickBot="1">
      <c r="B84" s="97" t="s">
        <v>1058</v>
      </c>
      <c r="C84" s="98"/>
      <c r="D84" s="98"/>
      <c r="E84" s="98"/>
      <c r="F84" s="98"/>
      <c r="G84" s="98"/>
      <c r="H84" s="98"/>
      <c r="I84" s="99"/>
      <c r="J84" s="100"/>
      <c r="K84" s="314">
        <v>0.05</v>
      </c>
      <c r="L84" s="859">
        <f>N77*K84</f>
        <v>14820.392311856005</v>
      </c>
      <c r="M84" s="860"/>
      <c r="N84" s="57"/>
    </row>
    <row r="85" spans="1:14" ht="15" thickBot="1">
      <c r="B85" s="822" t="s">
        <v>1037</v>
      </c>
      <c r="C85" s="823"/>
      <c r="D85" s="823"/>
      <c r="E85" s="823"/>
      <c r="F85" s="823"/>
      <c r="G85" s="823"/>
      <c r="H85" s="823"/>
      <c r="I85" s="823"/>
      <c r="J85" s="823"/>
      <c r="K85" s="823"/>
      <c r="L85" s="823"/>
      <c r="M85" s="824"/>
      <c r="N85" s="58">
        <f>L82+L83+L84</f>
        <v>88922.353871136031</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385330.20010825613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45" customHeight="1" thickBot="1">
      <c r="A31" t="s">
        <v>1929</v>
      </c>
      <c r="B31" s="86" t="s">
        <v>1213</v>
      </c>
      <c r="C31" s="988" t="s">
        <v>2239</v>
      </c>
      <c r="D31" s="989"/>
      <c r="E31" s="989"/>
      <c r="F31" s="989"/>
      <c r="G31" s="989"/>
      <c r="H31" s="989"/>
      <c r="I31" s="989"/>
      <c r="J31" s="989"/>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188</v>
      </c>
      <c r="B36" s="871" t="str">
        <f>VLOOKUP(A36,EQUIPOS!A6:D154,3,FALSE)</f>
        <v>Diferencial</v>
      </c>
      <c r="C36" s="872"/>
      <c r="D36" s="872"/>
      <c r="E36" s="872"/>
      <c r="F36" s="872"/>
      <c r="G36" s="872"/>
      <c r="H36" s="873"/>
      <c r="I36" s="276"/>
      <c r="J36" s="277"/>
      <c r="K36" s="278">
        <f>VLOOKUP(A36,EQUIPOS!A6:D163,4,FALSE)</f>
        <v>4000</v>
      </c>
      <c r="L36" s="279"/>
      <c r="M36" s="450">
        <v>4</v>
      </c>
      <c r="N36" s="281">
        <f>K36/M36</f>
        <v>1000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N75*M41</f>
        <v>957.5100976143749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1957.5100976143749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424238</v>
      </c>
      <c r="N48" s="281">
        <f>K48*M48</f>
        <v>8484.76</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130900</v>
      </c>
      <c r="N49" s="281">
        <f>K49*M49</f>
        <v>130900</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410150.28811879997</v>
      </c>
      <c r="N50" s="281">
        <f>K50*M50</f>
        <v>188669.132534648</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328053.89253464801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9">
        <f>VLOOKUP(A58,TRANSPORTE!A1:D117,4,FALSE)</f>
        <v>100</v>
      </c>
      <c r="M58" s="910"/>
      <c r="N58" s="296">
        <f>K58*L58</f>
        <v>28.000000000000004</v>
      </c>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f>
        <v>28.000000000000004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911" t="s">
        <v>1037</v>
      </c>
      <c r="C75" s="865"/>
      <c r="D75" s="865"/>
      <c r="E75" s="865"/>
      <c r="F75" s="865"/>
      <c r="G75" s="865"/>
      <c r="H75" s="865"/>
      <c r="I75" s="865"/>
      <c r="J75" s="865"/>
      <c r="K75" s="865"/>
      <c r="L75" s="865"/>
      <c r="M75" s="866"/>
      <c r="N75" s="310">
        <f>SUM(N69:N74)</f>
        <v>9575.100976143749</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339614.50360840611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67922.900721681232</v>
      </c>
      <c r="M82" s="858"/>
      <c r="N82" s="57"/>
    </row>
    <row r="83" spans="1:14">
      <c r="B83" s="95" t="s">
        <v>1057</v>
      </c>
      <c r="C83" s="96"/>
      <c r="D83" s="96"/>
      <c r="E83" s="96"/>
      <c r="F83" s="96"/>
      <c r="G83" s="96"/>
      <c r="H83" s="96"/>
      <c r="I83" s="93"/>
      <c r="J83" s="94"/>
      <c r="K83" s="313">
        <v>0.05</v>
      </c>
      <c r="L83" s="857">
        <f>N77*K83</f>
        <v>16980.725180420308</v>
      </c>
      <c r="M83" s="858"/>
      <c r="N83" s="57"/>
    </row>
    <row r="84" spans="1:14" ht="15" thickBot="1">
      <c r="B84" s="97" t="s">
        <v>1058</v>
      </c>
      <c r="C84" s="98"/>
      <c r="D84" s="98"/>
      <c r="E84" s="98"/>
      <c r="F84" s="98"/>
      <c r="G84" s="98"/>
      <c r="H84" s="98"/>
      <c r="I84" s="99"/>
      <c r="J84" s="100"/>
      <c r="K84" s="314">
        <v>0.05</v>
      </c>
      <c r="L84" s="859">
        <f>N77*K84</f>
        <v>16980.725180420308</v>
      </c>
      <c r="M84" s="860"/>
      <c r="N84" s="57"/>
    </row>
    <row r="85" spans="1:14" ht="15" thickBot="1">
      <c r="B85" s="822" t="s">
        <v>1037</v>
      </c>
      <c r="C85" s="823"/>
      <c r="D85" s="823"/>
      <c r="E85" s="823"/>
      <c r="F85" s="823"/>
      <c r="G85" s="823"/>
      <c r="H85" s="823"/>
      <c r="I85" s="823"/>
      <c r="J85" s="823"/>
      <c r="K85" s="823"/>
      <c r="L85" s="823"/>
      <c r="M85" s="824"/>
      <c r="N85" s="58">
        <f>L82+L83+L84</f>
        <v>101884.35108252185</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441498.85469092795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310</v>
      </c>
      <c r="B36" s="871" t="str">
        <f>VLOOKUP(A36,EQUIPOS!A6:D154,3,FALSE)</f>
        <v>Retroexcavadora A25C</v>
      </c>
      <c r="C36" s="872"/>
      <c r="D36" s="872"/>
      <c r="E36" s="872"/>
      <c r="F36" s="872"/>
      <c r="G36" s="872"/>
      <c r="H36" s="873"/>
      <c r="I36" s="276"/>
      <c r="J36" s="277"/>
      <c r="K36" s="278">
        <f>VLOOKUP(A36,EQUIPOS!A6:D163,4,FALSE)</f>
        <v>191721.3491475</v>
      </c>
      <c r="L36" s="279"/>
      <c r="M36" s="345">
        <v>3</v>
      </c>
      <c r="N36" s="281">
        <f>K36/M36</f>
        <v>63907.116382500004</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N75*M41</f>
        <v>1276.6801301525002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65183.796512652501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424238</v>
      </c>
      <c r="N48" s="281">
        <f>K48*M48</f>
        <v>8484.76</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29750</v>
      </c>
      <c r="N49" s="281">
        <f>K49*M49</f>
        <v>13685</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434350</v>
      </c>
      <c r="N50" s="281">
        <f>K50*M50</f>
        <v>434350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456519.76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9">
        <f>VLOOKUP(A58,TRANSPORTE!A1:D117,4,FALSE)</f>
        <v>100</v>
      </c>
      <c r="M58" s="910"/>
      <c r="N58" s="296">
        <f>K58*L58</f>
        <v>28.000000000000004</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09">
        <f>VLOOKUP(A59,TRANSPORTE!A1:D117,4,FALSE)</f>
        <v>1250</v>
      </c>
      <c r="M59" s="910"/>
      <c r="N59" s="296">
        <f>K59*L59</f>
        <v>575</v>
      </c>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603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133"/>
    </row>
    <row r="75" spans="1:15" ht="15" thickBot="1">
      <c r="B75" s="911" t="s">
        <v>1037</v>
      </c>
      <c r="C75" s="865"/>
      <c r="D75" s="865"/>
      <c r="E75" s="865"/>
      <c r="F75" s="865"/>
      <c r="G75" s="865"/>
      <c r="H75" s="865"/>
      <c r="I75" s="865"/>
      <c r="J75" s="865"/>
      <c r="K75" s="865"/>
      <c r="L75" s="865"/>
      <c r="M75" s="866"/>
      <c r="N75" s="469">
        <f>SUM(N69:N74)</f>
        <v>12766.801301525</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535073.35781417752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107014.67156283552</v>
      </c>
      <c r="M82" s="858"/>
      <c r="N82" s="57"/>
    </row>
    <row r="83" spans="1:14">
      <c r="B83" s="95" t="s">
        <v>1057</v>
      </c>
      <c r="C83" s="96"/>
      <c r="D83" s="96"/>
      <c r="E83" s="96"/>
      <c r="F83" s="96"/>
      <c r="G83" s="96"/>
      <c r="H83" s="96"/>
      <c r="I83" s="93"/>
      <c r="J83" s="94"/>
      <c r="K83" s="313">
        <v>0.05</v>
      </c>
      <c r="L83" s="857">
        <f>N77*K83</f>
        <v>26753.667890708879</v>
      </c>
      <c r="M83" s="858"/>
      <c r="N83" s="57"/>
    </row>
    <row r="84" spans="1:14" ht="15" thickBot="1">
      <c r="B84" s="97" t="s">
        <v>1058</v>
      </c>
      <c r="C84" s="98"/>
      <c r="D84" s="98"/>
      <c r="E84" s="98"/>
      <c r="F84" s="98"/>
      <c r="G84" s="98"/>
      <c r="H84" s="98"/>
      <c r="I84" s="99"/>
      <c r="J84" s="100"/>
      <c r="K84" s="314">
        <v>0.05</v>
      </c>
      <c r="L84" s="859">
        <f>N77*K84</f>
        <v>26753.667890708879</v>
      </c>
      <c r="M84" s="860"/>
      <c r="N84" s="57"/>
    </row>
    <row r="85" spans="1:14" ht="15" thickBot="1">
      <c r="B85" s="822" t="s">
        <v>1037</v>
      </c>
      <c r="C85" s="823"/>
      <c r="D85" s="823"/>
      <c r="E85" s="823"/>
      <c r="F85" s="823"/>
      <c r="G85" s="823"/>
      <c r="H85" s="823"/>
      <c r="I85" s="823"/>
      <c r="J85" s="823"/>
      <c r="K85" s="823"/>
      <c r="L85" s="823"/>
      <c r="M85" s="824"/>
      <c r="N85" s="58">
        <f>L82+L83+L84</f>
        <v>160522.0073442533</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695595.36515843077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160</v>
      </c>
      <c r="B36" s="871" t="str">
        <f>VLOOKUP(A36,EQUIPOS!A6:D154,3,FALSE)</f>
        <v>COMPACTADOR MANUAL VIBRATORIO (RANA) con motor de 6 HP</v>
      </c>
      <c r="C36" s="872"/>
      <c r="D36" s="872"/>
      <c r="E36" s="872"/>
      <c r="F36" s="872"/>
      <c r="G36" s="872"/>
      <c r="H36" s="873"/>
      <c r="I36" s="276"/>
      <c r="J36" s="277"/>
      <c r="K36" s="278">
        <f>VLOOKUP(A36,EQUIPOS!A6:D163,4,FALSE)</f>
        <v>10050</v>
      </c>
      <c r="L36" s="279"/>
      <c r="M36" s="345">
        <v>0.5</v>
      </c>
      <c r="N36" s="281">
        <f>K36/M36</f>
        <v>20100</v>
      </c>
    </row>
    <row r="37" spans="1:14">
      <c r="A37" s="119" t="s">
        <v>320</v>
      </c>
      <c r="B37" s="871" t="str">
        <f>VLOOKUP(A37,EQUIPOS!A7:D154,3,FALSE)</f>
        <v>Retroexcavadora sobre llantas, motor 62HP, Profundidad de excavación de 5.41 metros.</v>
      </c>
      <c r="C37" s="872"/>
      <c r="D37" s="872"/>
      <c r="E37" s="872"/>
      <c r="F37" s="872"/>
      <c r="G37" s="872"/>
      <c r="H37" s="873"/>
      <c r="I37" s="430"/>
      <c r="J37" s="431"/>
      <c r="K37" s="278">
        <f>VLOOKUP(A37,EQUIPOS!A7:D164,4,FALSE)</f>
        <v>138040</v>
      </c>
      <c r="L37" s="344"/>
      <c r="M37" s="345">
        <v>1.5</v>
      </c>
      <c r="N37" s="281">
        <f>K37/M37</f>
        <v>92026.666666666672</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N75*M41</f>
        <v>2553.3602603050003</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114680.02692697167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29750</v>
      </c>
      <c r="N48" s="281">
        <f>K48*M48</f>
        <v>17255</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215980.85917100002</v>
      </c>
      <c r="N49" s="281">
        <f>K49*M49</f>
        <v>215980.85917100002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233235.85917100002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9">
        <f>VLOOKUP(A58,TRANSPORTE!A1:D117,4,FALSE)</f>
        <v>1200</v>
      </c>
      <c r="M58" s="910"/>
      <c r="N58" s="296">
        <f>K58*L58</f>
        <v>1200</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9">
        <f>VLOOKUP(A59,TRANSPORTE!A1:D117,4,FALSE)</f>
        <v>1250</v>
      </c>
      <c r="M59" s="910"/>
      <c r="N59" s="296">
        <f>K59*L59</f>
        <v>725</v>
      </c>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f>
        <v>1925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911" t="s">
        <v>1037</v>
      </c>
      <c r="C75" s="865"/>
      <c r="D75" s="865"/>
      <c r="E75" s="865"/>
      <c r="F75" s="865"/>
      <c r="G75" s="865"/>
      <c r="H75" s="865"/>
      <c r="I75" s="865"/>
      <c r="J75" s="865"/>
      <c r="K75" s="865"/>
      <c r="L75" s="865"/>
      <c r="M75" s="866"/>
      <c r="N75" s="310">
        <f>SUM(N69:N74)</f>
        <v>25533.60260305</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375374.48870102171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75074.897740204338</v>
      </c>
      <c r="M82" s="858"/>
      <c r="N82" s="57"/>
    </row>
    <row r="83" spans="1:14">
      <c r="B83" s="95" t="s">
        <v>1057</v>
      </c>
      <c r="C83" s="96"/>
      <c r="D83" s="96"/>
      <c r="E83" s="96"/>
      <c r="F83" s="96"/>
      <c r="G83" s="96"/>
      <c r="H83" s="96"/>
      <c r="I83" s="93"/>
      <c r="J83" s="94"/>
      <c r="K83" s="313">
        <v>0.05</v>
      </c>
      <c r="L83" s="857">
        <f>N77*K83</f>
        <v>18768.724435051085</v>
      </c>
      <c r="M83" s="858"/>
      <c r="N83" s="57"/>
    </row>
    <row r="84" spans="1:14" ht="15" thickBot="1">
      <c r="B84" s="97" t="s">
        <v>1058</v>
      </c>
      <c r="C84" s="98"/>
      <c r="D84" s="98"/>
      <c r="E84" s="98"/>
      <c r="F84" s="98"/>
      <c r="G84" s="98"/>
      <c r="H84" s="98"/>
      <c r="I84" s="99"/>
      <c r="J84" s="100"/>
      <c r="K84" s="314">
        <v>0.05</v>
      </c>
      <c r="L84" s="859">
        <f>N77*K84</f>
        <v>18768.724435051085</v>
      </c>
      <c r="M84" s="860"/>
      <c r="N84" s="57"/>
    </row>
    <row r="85" spans="1:14" ht="15" thickBot="1">
      <c r="B85" s="822" t="s">
        <v>1037</v>
      </c>
      <c r="C85" s="823"/>
      <c r="D85" s="823"/>
      <c r="E85" s="823"/>
      <c r="F85" s="823"/>
      <c r="G85" s="823"/>
      <c r="H85" s="823"/>
      <c r="I85" s="823"/>
      <c r="J85" s="823"/>
      <c r="K85" s="823"/>
      <c r="L85" s="823"/>
      <c r="M85" s="824"/>
      <c r="N85" s="58">
        <f>L82+L83+L84</f>
        <v>112612.34661030651</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487986.83531132824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160</v>
      </c>
      <c r="B36" s="871" t="str">
        <f>VLOOKUP(A36,EQUIPOS!A6:D154,3,FALSE)</f>
        <v>COMPACTADOR MANUAL VIBRATORIO (RANA) con motor de 6 HP</v>
      </c>
      <c r="C36" s="872"/>
      <c r="D36" s="872"/>
      <c r="E36" s="872"/>
      <c r="F36" s="872"/>
      <c r="G36" s="872"/>
      <c r="H36" s="873"/>
      <c r="I36" s="276"/>
      <c r="J36" s="277"/>
      <c r="K36" s="278">
        <f>VLOOKUP(A36,EQUIPOS!A6:D163,4,FALSE)</f>
        <v>10050</v>
      </c>
      <c r="L36" s="279"/>
      <c r="M36" s="345">
        <v>0.5</v>
      </c>
      <c r="N36" s="281">
        <f>K36/M36</f>
        <v>20100</v>
      </c>
    </row>
    <row r="37" spans="1:14">
      <c r="A37" s="119" t="s">
        <v>303</v>
      </c>
      <c r="B37" s="871" t="str">
        <f>VLOOKUP(A37,EQUIPOS!A7:D154,3,FALSE)</f>
        <v>Retrocargador, pala de 1,1 m3 de capacidad, profundidad de excavación de 4.400 mm y una altura de 5.680 mm</v>
      </c>
      <c r="C37" s="872"/>
      <c r="D37" s="872"/>
      <c r="E37" s="872"/>
      <c r="F37" s="872"/>
      <c r="G37" s="872"/>
      <c r="H37" s="873"/>
      <c r="I37" s="430"/>
      <c r="J37" s="431"/>
      <c r="K37" s="278">
        <f>VLOOKUP(A37,EQUIPOS!A7:D164,4,FALSE)</f>
        <v>124000</v>
      </c>
      <c r="L37" s="344"/>
      <c r="M37" s="345">
        <v>1.5</v>
      </c>
      <c r="N37" s="281">
        <f>K37/M37</f>
        <v>82666.666666666672</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N75*M41</f>
        <v>2553.3602603050003</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105320.02692697167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29750</v>
      </c>
      <c r="N48" s="281">
        <f>K48*M48</f>
        <v>17255</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215980.85917100002</v>
      </c>
      <c r="N49" s="281">
        <f>K49*M49</f>
        <v>215980.85917100002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233235.85917100002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9">
        <f>VLOOKUP(A58,TRANSPORTE!A1:D117,4,FALSE)</f>
        <v>1200</v>
      </c>
      <c r="M58" s="910"/>
      <c r="N58" s="296">
        <f>K58*L58</f>
        <v>1200</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9">
        <f>VLOOKUP(A59,TRANSPORTE!A1:D117,4,FALSE)</f>
        <v>1250</v>
      </c>
      <c r="M59" s="910"/>
      <c r="N59" s="296">
        <f>K59*L59</f>
        <v>725</v>
      </c>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1925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911" t="s">
        <v>1037</v>
      </c>
      <c r="C75" s="865"/>
      <c r="D75" s="865"/>
      <c r="E75" s="865"/>
      <c r="F75" s="865"/>
      <c r="G75" s="865"/>
      <c r="H75" s="865"/>
      <c r="I75" s="865"/>
      <c r="J75" s="865"/>
      <c r="K75" s="865"/>
      <c r="L75" s="865"/>
      <c r="M75" s="866"/>
      <c r="N75" s="310">
        <f>SUM(N69:N74)</f>
        <v>25533.60260305</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366014.48870102171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73202.897740204338</v>
      </c>
      <c r="M82" s="858"/>
      <c r="N82" s="57"/>
    </row>
    <row r="83" spans="1:14">
      <c r="B83" s="95" t="s">
        <v>1057</v>
      </c>
      <c r="C83" s="96"/>
      <c r="D83" s="96"/>
      <c r="E83" s="96"/>
      <c r="F83" s="96"/>
      <c r="G83" s="96"/>
      <c r="H83" s="96"/>
      <c r="I83" s="93"/>
      <c r="J83" s="94"/>
      <c r="K83" s="313">
        <v>0.05</v>
      </c>
      <c r="L83" s="857">
        <f>N77*K83</f>
        <v>18300.724435051085</v>
      </c>
      <c r="M83" s="858"/>
      <c r="N83" s="57"/>
    </row>
    <row r="84" spans="1:14" ht="15" thickBot="1">
      <c r="B84" s="97" t="s">
        <v>1058</v>
      </c>
      <c r="C84" s="98"/>
      <c r="D84" s="98"/>
      <c r="E84" s="98"/>
      <c r="F84" s="98"/>
      <c r="G84" s="98"/>
      <c r="H84" s="98"/>
      <c r="I84" s="99"/>
      <c r="J84" s="100"/>
      <c r="K84" s="314">
        <v>0.05</v>
      </c>
      <c r="L84" s="859">
        <f>N77*K84</f>
        <v>18300.724435051085</v>
      </c>
      <c r="M84" s="860"/>
      <c r="N84" s="57"/>
    </row>
    <row r="85" spans="1:14" ht="15" thickBot="1">
      <c r="B85" s="822" t="s">
        <v>1037</v>
      </c>
      <c r="C85" s="823"/>
      <c r="D85" s="823"/>
      <c r="E85" s="823"/>
      <c r="F85" s="823"/>
      <c r="G85" s="823"/>
      <c r="H85" s="823"/>
      <c r="I85" s="823"/>
      <c r="J85" s="823"/>
      <c r="K85" s="823"/>
      <c r="L85" s="823"/>
      <c r="M85" s="824"/>
      <c r="N85" s="58">
        <f>L82+L83+L84</f>
        <v>109804.34661030651</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475818.83531132824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N75*M41</f>
        <v>127.66801301525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0</v>
      </c>
      <c r="N48" s="281">
        <f>K48*M48</f>
        <v>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B58" s="52"/>
      <c r="C58" s="326"/>
      <c r="D58" s="326"/>
      <c r="E58" s="326"/>
      <c r="F58" s="326"/>
      <c r="G58" s="326"/>
      <c r="H58" s="320"/>
      <c r="I58" s="288"/>
      <c r="J58" s="295"/>
      <c r="K58" s="288"/>
      <c r="L58" s="909"/>
      <c r="M58" s="910"/>
      <c r="N58" s="296"/>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911" t="s">
        <v>1037</v>
      </c>
      <c r="C75" s="865"/>
      <c r="D75" s="865"/>
      <c r="E75" s="865"/>
      <c r="F75" s="865"/>
      <c r="G75" s="865"/>
      <c r="H75" s="865"/>
      <c r="I75" s="865"/>
      <c r="J75" s="865"/>
      <c r="K75" s="865"/>
      <c r="L75" s="865"/>
      <c r="M75" s="866"/>
      <c r="N75" s="310">
        <f>SUM(N69:N74)</f>
        <v>2553.3602603049999</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2681.0282733202498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536.20565466405003</v>
      </c>
      <c r="M82" s="858"/>
      <c r="N82" s="57"/>
    </row>
    <row r="83" spans="1:14">
      <c r="B83" s="95" t="s">
        <v>1057</v>
      </c>
      <c r="C83" s="96"/>
      <c r="D83" s="96"/>
      <c r="E83" s="96"/>
      <c r="F83" s="96"/>
      <c r="G83" s="96"/>
      <c r="H83" s="96"/>
      <c r="I83" s="93"/>
      <c r="J83" s="94"/>
      <c r="K83" s="313">
        <v>0.05</v>
      </c>
      <c r="L83" s="857">
        <f>N77*K83</f>
        <v>134.05141366601251</v>
      </c>
      <c r="M83" s="858"/>
      <c r="N83" s="57"/>
    </row>
    <row r="84" spans="1:14" ht="15" thickBot="1">
      <c r="B84" s="97" t="s">
        <v>1058</v>
      </c>
      <c r="C84" s="98"/>
      <c r="D84" s="98"/>
      <c r="E84" s="98"/>
      <c r="F84" s="98"/>
      <c r="G84" s="98"/>
      <c r="H84" s="98"/>
      <c r="I84" s="99"/>
      <c r="J84" s="100"/>
      <c r="K84" s="314">
        <v>0.05</v>
      </c>
      <c r="L84" s="859">
        <f>N77*K84</f>
        <v>134.05141366601251</v>
      </c>
      <c r="M84" s="860"/>
      <c r="N84" s="57"/>
    </row>
    <row r="85" spans="1:14" ht="15" thickBot="1">
      <c r="B85" s="822" t="s">
        <v>1037</v>
      </c>
      <c r="C85" s="823"/>
      <c r="D85" s="823"/>
      <c r="E85" s="823"/>
      <c r="F85" s="823"/>
      <c r="G85" s="823"/>
      <c r="H85" s="823"/>
      <c r="I85" s="823"/>
      <c r="J85" s="823"/>
      <c r="K85" s="823"/>
      <c r="L85" s="823"/>
      <c r="M85" s="824"/>
      <c r="N85" s="58">
        <f>L82+L83+L84</f>
        <v>804.3084819960751</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3485.3367553163248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990" t="s">
        <v>1028</v>
      </c>
      <c r="D30" s="991"/>
      <c r="E30" s="991"/>
      <c r="F30" s="991"/>
      <c r="G30" s="991"/>
      <c r="H30" s="991"/>
      <c r="I30" s="991"/>
      <c r="J30" s="463"/>
      <c r="K30" s="316"/>
      <c r="L30" s="798" t="s">
        <v>1029</v>
      </c>
      <c r="M30" s="799"/>
      <c r="N30" s="77" t="s">
        <v>1030</v>
      </c>
    </row>
    <row r="31" spans="1:14" ht="30" customHeight="1" thickBot="1">
      <c r="A31" t="s">
        <v>1929</v>
      </c>
      <c r="B31" s="86" t="s">
        <v>1216</v>
      </c>
      <c r="C31" s="992" t="s">
        <v>2243</v>
      </c>
      <c r="D31" s="993"/>
      <c r="E31" s="993"/>
      <c r="F31" s="993"/>
      <c r="G31" s="993"/>
      <c r="H31" s="993"/>
      <c r="I31" s="993"/>
      <c r="J31" s="993"/>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N75*M41</f>
        <v>1915.0201952287498</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5426</v>
      </c>
      <c r="N49" s="281">
        <f>K49*M49</f>
        <v>6239.9</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424238</v>
      </c>
      <c r="N50" s="281">
        <f>K50*M50</f>
        <v>50908.56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7140</v>
      </c>
      <c r="N51" s="281">
        <f>K51*M51</f>
        <v>14280</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88964.4</v>
      </c>
      <c r="N52" s="281">
        <f>K52*M52</f>
        <v>44482.2</v>
      </c>
    </row>
    <row r="53" spans="1:14" ht="15" thickBot="1">
      <c r="B53" s="822" t="s">
        <v>1037</v>
      </c>
      <c r="C53" s="823"/>
      <c r="D53" s="823"/>
      <c r="E53" s="823"/>
      <c r="F53" s="823"/>
      <c r="G53" s="823"/>
      <c r="H53" s="823"/>
      <c r="I53" s="823"/>
      <c r="J53" s="823"/>
      <c r="K53" s="823"/>
      <c r="L53" s="823"/>
      <c r="M53" s="824"/>
      <c r="N53" s="403">
        <f>SUM(N48:N52)</f>
        <v>174815.66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9">
        <f>VLOOKUP(A58,TRANSPORTE!A1:D117,4,FALSE)</f>
        <v>1250</v>
      </c>
      <c r="M58" s="910"/>
      <c r="N58" s="296">
        <f>K58*L58</f>
        <v>1375</v>
      </c>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133"/>
    </row>
    <row r="75" spans="1:15" ht="15" thickBot="1">
      <c r="B75" s="911" t="s">
        <v>1037</v>
      </c>
      <c r="C75" s="865"/>
      <c r="D75" s="865"/>
      <c r="E75" s="865"/>
      <c r="F75" s="865"/>
      <c r="G75" s="865"/>
      <c r="H75" s="865"/>
      <c r="I75" s="865"/>
      <c r="J75" s="865"/>
      <c r="K75" s="865"/>
      <c r="L75" s="865"/>
      <c r="M75" s="866"/>
      <c r="N75" s="469">
        <f>SUM(N69:N74)</f>
        <v>38300.403904574996</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216406.08409980376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43281.216819960755</v>
      </c>
      <c r="M82" s="858"/>
      <c r="N82" s="57"/>
    </row>
    <row r="83" spans="1:14">
      <c r="B83" s="95" t="s">
        <v>1057</v>
      </c>
      <c r="C83" s="96"/>
      <c r="D83" s="96"/>
      <c r="E83" s="96"/>
      <c r="F83" s="96"/>
      <c r="G83" s="96"/>
      <c r="H83" s="96"/>
      <c r="I83" s="93"/>
      <c r="J83" s="94"/>
      <c r="K83" s="313">
        <v>0.05</v>
      </c>
      <c r="L83" s="857">
        <f>N77*K83</f>
        <v>10820.304204990189</v>
      </c>
      <c r="M83" s="858"/>
      <c r="N83" s="57"/>
    </row>
    <row r="84" spans="1:14" ht="15" thickBot="1">
      <c r="B84" s="97" t="s">
        <v>1058</v>
      </c>
      <c r="C84" s="98"/>
      <c r="D84" s="98"/>
      <c r="E84" s="98"/>
      <c r="F84" s="98"/>
      <c r="G84" s="98"/>
      <c r="H84" s="98"/>
      <c r="I84" s="99"/>
      <c r="J84" s="100"/>
      <c r="K84" s="314">
        <v>0.05</v>
      </c>
      <c r="L84" s="859">
        <f>N77*K84</f>
        <v>10820.304204990189</v>
      </c>
      <c r="M84" s="860"/>
      <c r="N84" s="57"/>
    </row>
    <row r="85" spans="1:14" ht="15" thickBot="1">
      <c r="B85" s="822" t="s">
        <v>1037</v>
      </c>
      <c r="C85" s="823"/>
      <c r="D85" s="823"/>
      <c r="E85" s="823"/>
      <c r="F85" s="823"/>
      <c r="G85" s="823"/>
      <c r="H85" s="823"/>
      <c r="I85" s="823"/>
      <c r="J85" s="823"/>
      <c r="K85" s="823"/>
      <c r="L85" s="823"/>
      <c r="M85" s="824"/>
      <c r="N85" s="58">
        <f>L82+L83+L84</f>
        <v>64921.825229941125</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281327.90932974487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990" t="s">
        <v>1028</v>
      </c>
      <c r="D30" s="991"/>
      <c r="E30" s="991"/>
      <c r="F30" s="991"/>
      <c r="G30" s="991"/>
      <c r="H30" s="991"/>
      <c r="I30" s="991"/>
      <c r="J30" s="463"/>
      <c r="K30" s="316"/>
      <c r="L30" s="798" t="s">
        <v>1029</v>
      </c>
      <c r="M30" s="799"/>
      <c r="N30" s="77" t="s">
        <v>1030</v>
      </c>
    </row>
    <row r="31" spans="1:14" ht="27" customHeight="1" thickBot="1">
      <c r="A31" t="s">
        <v>1929</v>
      </c>
      <c r="B31" s="86" t="s">
        <v>1217</v>
      </c>
      <c r="C31" s="992" t="s">
        <v>2244</v>
      </c>
      <c r="D31" s="993"/>
      <c r="E31" s="993"/>
      <c r="F31" s="993"/>
      <c r="G31" s="993"/>
      <c r="H31" s="993"/>
      <c r="I31" s="993"/>
      <c r="J31" s="993"/>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N75*M41</f>
        <v>1915.0201952287498</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5426</v>
      </c>
      <c r="N49" s="281">
        <f>K49*M49</f>
        <v>6239.9</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424238</v>
      </c>
      <c r="N50" s="281">
        <f>K50*M50</f>
        <v>50908.56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7140</v>
      </c>
      <c r="N51" s="281">
        <f>K51*M51</f>
        <v>14280</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88964.4</v>
      </c>
      <c r="N52" s="281">
        <f>K52*M52</f>
        <v>44482.2</v>
      </c>
    </row>
    <row r="53" spans="1:14" ht="15" thickBot="1">
      <c r="B53" s="822" t="s">
        <v>1037</v>
      </c>
      <c r="C53" s="823"/>
      <c r="D53" s="823"/>
      <c r="E53" s="823"/>
      <c r="F53" s="823"/>
      <c r="G53" s="823"/>
      <c r="H53" s="823"/>
      <c r="I53" s="823"/>
      <c r="J53" s="823"/>
      <c r="K53" s="823"/>
      <c r="L53" s="823"/>
      <c r="M53" s="824"/>
      <c r="N53" s="403">
        <f>SUM(N48:N52)</f>
        <v>174815.66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9">
        <f>VLOOKUP(A58,TRANSPORTE!A1:D117,4,FALSE)</f>
        <v>1250</v>
      </c>
      <c r="M58" s="910"/>
      <c r="N58" s="296">
        <f>K58*L58</f>
        <v>1375</v>
      </c>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911" t="s">
        <v>1037</v>
      </c>
      <c r="C75" s="865"/>
      <c r="D75" s="865"/>
      <c r="E75" s="865"/>
      <c r="F75" s="865"/>
      <c r="G75" s="865"/>
      <c r="H75" s="865"/>
      <c r="I75" s="865"/>
      <c r="J75" s="865"/>
      <c r="K75" s="865"/>
      <c r="L75" s="865"/>
      <c r="M75" s="866"/>
      <c r="N75" s="310">
        <f>SUM(N69:N74)</f>
        <v>38300.403904574996</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216406.08409980376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43281.216819960755</v>
      </c>
      <c r="M82" s="858"/>
      <c r="N82" s="57"/>
    </row>
    <row r="83" spans="1:14">
      <c r="B83" s="95" t="s">
        <v>1057</v>
      </c>
      <c r="C83" s="96"/>
      <c r="D83" s="96"/>
      <c r="E83" s="96"/>
      <c r="F83" s="96"/>
      <c r="G83" s="96"/>
      <c r="H83" s="96"/>
      <c r="I83" s="93"/>
      <c r="J83" s="94"/>
      <c r="K83" s="313">
        <v>0.05</v>
      </c>
      <c r="L83" s="857">
        <f>N77*K83</f>
        <v>10820.304204990189</v>
      </c>
      <c r="M83" s="858"/>
      <c r="N83" s="57"/>
    </row>
    <row r="84" spans="1:14" ht="15" thickBot="1">
      <c r="B84" s="97" t="s">
        <v>1058</v>
      </c>
      <c r="C84" s="98"/>
      <c r="D84" s="98"/>
      <c r="E84" s="98"/>
      <c r="F84" s="98"/>
      <c r="G84" s="98"/>
      <c r="H84" s="98"/>
      <c r="I84" s="99"/>
      <c r="J84" s="100"/>
      <c r="K84" s="314">
        <v>0.05</v>
      </c>
      <c r="L84" s="859">
        <f>N77*K84</f>
        <v>10820.304204990189</v>
      </c>
      <c r="M84" s="860"/>
      <c r="N84" s="57"/>
    </row>
    <row r="85" spans="1:14" ht="15" thickBot="1">
      <c r="B85" s="822" t="s">
        <v>1037</v>
      </c>
      <c r="C85" s="823"/>
      <c r="D85" s="823"/>
      <c r="E85" s="823"/>
      <c r="F85" s="823"/>
      <c r="G85" s="823"/>
      <c r="H85" s="823"/>
      <c r="I85" s="823"/>
      <c r="J85" s="823"/>
      <c r="K85" s="823"/>
      <c r="L85" s="823"/>
      <c r="M85" s="824"/>
      <c r="N85" s="58">
        <f>L82+L83+L84</f>
        <v>64921.825229941125</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281327.90932974487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990" t="s">
        <v>1028</v>
      </c>
      <c r="D30" s="991"/>
      <c r="E30" s="991"/>
      <c r="F30" s="991"/>
      <c r="G30" s="991"/>
      <c r="H30" s="991"/>
      <c r="I30" s="991"/>
      <c r="J30" s="463"/>
      <c r="K30" s="316"/>
      <c r="L30" s="798" t="s">
        <v>1029</v>
      </c>
      <c r="M30" s="799"/>
      <c r="N30" s="77" t="s">
        <v>1030</v>
      </c>
    </row>
    <row r="31" spans="1:14" ht="27" customHeight="1" thickBot="1">
      <c r="A31" t="s">
        <v>1929</v>
      </c>
      <c r="B31" s="86" t="s">
        <v>1764</v>
      </c>
      <c r="C31" s="992" t="s">
        <v>2245</v>
      </c>
      <c r="D31" s="993"/>
      <c r="E31" s="993"/>
      <c r="F31" s="993"/>
      <c r="G31" s="993"/>
      <c r="H31" s="993"/>
      <c r="I31" s="993"/>
      <c r="J31" s="993"/>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N75*M41</f>
        <v>1915.0201952287498</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5426</v>
      </c>
      <c r="N49" s="281">
        <f>K49*M49</f>
        <v>6239.9</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424238</v>
      </c>
      <c r="N50" s="281">
        <f>K50*M50</f>
        <v>50908.56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7140</v>
      </c>
      <c r="N51" s="281">
        <f>K51*M51</f>
        <v>14280</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107814</v>
      </c>
      <c r="N52" s="281">
        <f>K52*M52</f>
        <v>53907</v>
      </c>
    </row>
    <row r="53" spans="1:14" ht="15" thickBot="1">
      <c r="B53" s="822" t="s">
        <v>1037</v>
      </c>
      <c r="C53" s="823"/>
      <c r="D53" s="823"/>
      <c r="E53" s="823"/>
      <c r="F53" s="823"/>
      <c r="G53" s="823"/>
      <c r="H53" s="823"/>
      <c r="I53" s="823"/>
      <c r="J53" s="823"/>
      <c r="K53" s="823"/>
      <c r="L53" s="823"/>
      <c r="M53" s="824"/>
      <c r="N53" s="403">
        <f>SUM(N48:N52)</f>
        <v>184240.46000000002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9">
        <f>VLOOKUP(A58,TRANSPORTE!A1:D117,4,FALSE)</f>
        <v>1250</v>
      </c>
      <c r="M58" s="910"/>
      <c r="N58" s="296">
        <f>K58*L58</f>
        <v>1375</v>
      </c>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97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133"/>
    </row>
    <row r="75" spans="1:15" ht="15" thickBot="1">
      <c r="B75" s="911" t="s">
        <v>1037</v>
      </c>
      <c r="C75" s="865"/>
      <c r="D75" s="865"/>
      <c r="E75" s="865"/>
      <c r="F75" s="865"/>
      <c r="G75" s="865"/>
      <c r="H75" s="865"/>
      <c r="I75" s="865"/>
      <c r="J75" s="865"/>
      <c r="K75" s="865"/>
      <c r="L75" s="865"/>
      <c r="M75" s="866"/>
      <c r="N75" s="469">
        <f>SUM(N69:N74)</f>
        <v>38300.403904574996</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225830.88409980375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45166.176819960754</v>
      </c>
      <c r="M82" s="858"/>
      <c r="N82" s="57"/>
    </row>
    <row r="83" spans="1:14">
      <c r="B83" s="95" t="s">
        <v>1057</v>
      </c>
      <c r="C83" s="96"/>
      <c r="D83" s="96"/>
      <c r="E83" s="96"/>
      <c r="F83" s="96"/>
      <c r="G83" s="96"/>
      <c r="H83" s="96"/>
      <c r="I83" s="93"/>
      <c r="J83" s="94"/>
      <c r="K83" s="313">
        <v>0.05</v>
      </c>
      <c r="L83" s="857">
        <f>N77*K83</f>
        <v>11291.544204990189</v>
      </c>
      <c r="M83" s="858"/>
      <c r="N83" s="57"/>
    </row>
    <row r="84" spans="1:14" ht="15" thickBot="1">
      <c r="B84" s="97" t="s">
        <v>1058</v>
      </c>
      <c r="C84" s="98"/>
      <c r="D84" s="98"/>
      <c r="E84" s="98"/>
      <c r="F84" s="98"/>
      <c r="G84" s="98"/>
      <c r="H84" s="98"/>
      <c r="I84" s="99"/>
      <c r="J84" s="100"/>
      <c r="K84" s="314">
        <v>0.05</v>
      </c>
      <c r="L84" s="859">
        <f>N77*K84</f>
        <v>11291.544204990189</v>
      </c>
      <c r="M84" s="860"/>
      <c r="N84" s="57"/>
    </row>
    <row r="85" spans="1:14" ht="15" thickBot="1">
      <c r="B85" s="822" t="s">
        <v>1037</v>
      </c>
      <c r="C85" s="823"/>
      <c r="D85" s="823"/>
      <c r="E85" s="823"/>
      <c r="F85" s="823"/>
      <c r="G85" s="823"/>
      <c r="H85" s="823"/>
      <c r="I85" s="823"/>
      <c r="J85" s="823"/>
      <c r="K85" s="823"/>
      <c r="L85" s="823"/>
      <c r="M85" s="824"/>
      <c r="N85" s="58">
        <f>L82+L83+L84</f>
        <v>67749.265229941127</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293580.14932974486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990" t="s">
        <v>1028</v>
      </c>
      <c r="D30" s="991"/>
      <c r="E30" s="991"/>
      <c r="F30" s="991"/>
      <c r="G30" s="991"/>
      <c r="H30" s="991"/>
      <c r="I30" s="991"/>
      <c r="J30" s="463"/>
      <c r="K30" s="316"/>
      <c r="L30" s="798" t="s">
        <v>1029</v>
      </c>
      <c r="M30" s="799"/>
      <c r="N30" s="77" t="s">
        <v>1030</v>
      </c>
    </row>
    <row r="31" spans="1:14" ht="28.5" customHeight="1" thickBot="1">
      <c r="A31" t="s">
        <v>1929</v>
      </c>
      <c r="B31" s="86" t="s">
        <v>1765</v>
      </c>
      <c r="C31" s="992" t="s">
        <v>2246</v>
      </c>
      <c r="D31" s="993"/>
      <c r="E31" s="993"/>
      <c r="F31" s="993"/>
      <c r="G31" s="993"/>
      <c r="H31" s="993"/>
      <c r="I31" s="993"/>
      <c r="J31" s="993"/>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N75*M41</f>
        <v>1915.0201952287498</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5426</v>
      </c>
      <c r="N49" s="281">
        <f>K49*M49</f>
        <v>6239.9</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424238</v>
      </c>
      <c r="N50" s="281">
        <f>K50*M50</f>
        <v>50908.56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7140</v>
      </c>
      <c r="N51" s="281">
        <f>K51*M51</f>
        <v>14280</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107814</v>
      </c>
      <c r="N52" s="281">
        <f>K52*M52</f>
        <v>53907</v>
      </c>
    </row>
    <row r="53" spans="1:14" ht="15" thickBot="1">
      <c r="B53" s="822" t="s">
        <v>1037</v>
      </c>
      <c r="C53" s="823"/>
      <c r="D53" s="823"/>
      <c r="E53" s="823"/>
      <c r="F53" s="823"/>
      <c r="G53" s="823"/>
      <c r="H53" s="823"/>
      <c r="I53" s="823"/>
      <c r="J53" s="823"/>
      <c r="K53" s="823"/>
      <c r="L53" s="823"/>
      <c r="M53" s="824"/>
      <c r="N53" s="403">
        <f>SUM(N48:N52)</f>
        <v>184240.46000000002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9">
        <f>VLOOKUP(A58,TRANSPORTE!A1:D117,4,FALSE)</f>
        <v>1250</v>
      </c>
      <c r="M58" s="910"/>
      <c r="N58" s="296">
        <f>K58*L58</f>
        <v>1375</v>
      </c>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97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133"/>
    </row>
    <row r="75" spans="1:15" ht="15" thickBot="1">
      <c r="B75" s="911" t="s">
        <v>1037</v>
      </c>
      <c r="C75" s="865"/>
      <c r="D75" s="865"/>
      <c r="E75" s="865"/>
      <c r="F75" s="865"/>
      <c r="G75" s="865"/>
      <c r="H75" s="865"/>
      <c r="I75" s="865"/>
      <c r="J75" s="865"/>
      <c r="K75" s="865"/>
      <c r="L75" s="865"/>
      <c r="M75" s="866"/>
      <c r="N75" s="469">
        <f>SUM(N69:N74)</f>
        <v>38300.403904574996</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225830.88409980375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45166.176819960754</v>
      </c>
      <c r="M82" s="858"/>
      <c r="N82" s="57"/>
    </row>
    <row r="83" spans="1:14">
      <c r="B83" s="95" t="s">
        <v>1057</v>
      </c>
      <c r="C83" s="96"/>
      <c r="D83" s="96"/>
      <c r="E83" s="96"/>
      <c r="F83" s="96"/>
      <c r="G83" s="96"/>
      <c r="H83" s="96"/>
      <c r="I83" s="93"/>
      <c r="J83" s="94"/>
      <c r="K83" s="313">
        <v>0.05</v>
      </c>
      <c r="L83" s="857">
        <f>N77*K83</f>
        <v>11291.544204990189</v>
      </c>
      <c r="M83" s="858"/>
      <c r="N83" s="57"/>
    </row>
    <row r="84" spans="1:14" ht="15" thickBot="1">
      <c r="B84" s="97" t="s">
        <v>1058</v>
      </c>
      <c r="C84" s="98"/>
      <c r="D84" s="98"/>
      <c r="E84" s="98"/>
      <c r="F84" s="98"/>
      <c r="G84" s="98"/>
      <c r="H84" s="98"/>
      <c r="I84" s="99"/>
      <c r="J84" s="100"/>
      <c r="K84" s="314">
        <v>0.05</v>
      </c>
      <c r="L84" s="859">
        <f>N77*K84</f>
        <v>11291.544204990189</v>
      </c>
      <c r="M84" s="860"/>
      <c r="N84" s="57"/>
    </row>
    <row r="85" spans="1:14" ht="15" thickBot="1">
      <c r="B85" s="822" t="s">
        <v>1037</v>
      </c>
      <c r="C85" s="823"/>
      <c r="D85" s="823"/>
      <c r="E85" s="823"/>
      <c r="F85" s="823"/>
      <c r="G85" s="823"/>
      <c r="H85" s="823"/>
      <c r="I85" s="823"/>
      <c r="J85" s="823"/>
      <c r="K85" s="823"/>
      <c r="L85" s="823"/>
      <c r="M85" s="824"/>
      <c r="N85" s="58">
        <f>L82+L83+L84</f>
        <v>67749.265229941127</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293580.14932974486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257</v>
      </c>
      <c r="B36" s="871" t="str">
        <f>VLOOKUP(A36,EQUIPOS!A6:D154,3,FALSE)</f>
        <v>Mezcladora de concreto 1 bulto</v>
      </c>
      <c r="C36" s="872"/>
      <c r="D36" s="872"/>
      <c r="E36" s="872"/>
      <c r="F36" s="872"/>
      <c r="G36" s="872"/>
      <c r="H36" s="873"/>
      <c r="I36" s="276"/>
      <c r="J36" s="277"/>
      <c r="K36" s="278">
        <f>VLOOKUP(A36,EQUIPOS!A6:D163,4,FALSE)</f>
        <v>8925</v>
      </c>
      <c r="L36" s="279"/>
      <c r="M36" s="345">
        <v>1</v>
      </c>
      <c r="N36" s="281">
        <f>K36*M36</f>
        <v>8925</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3191.7003253812504</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12116.700325381251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69058</v>
      </c>
      <c r="N48" s="281">
        <f t="shared" ref="N48:N53" si="0">K48*M48</f>
        <v>34805.232000000004</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7140</v>
      </c>
      <c r="N49" s="281">
        <f t="shared" si="0"/>
        <v>14280</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0</v>
      </c>
      <c r="N50" s="281">
        <f t="shared" si="0"/>
        <v>0</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53550</v>
      </c>
      <c r="N51" s="281">
        <f t="shared" si="0"/>
        <v>21420</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39865</v>
      </c>
      <c r="N52" s="282">
        <f t="shared" si="0"/>
        <v>15068.97</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420</v>
      </c>
      <c r="N53" s="282">
        <f t="shared" si="0"/>
        <v>65520</v>
      </c>
    </row>
    <row r="54" spans="1:14">
      <c r="B54" s="329"/>
      <c r="C54" s="326"/>
      <c r="D54" s="326"/>
      <c r="E54" s="326"/>
      <c r="F54" s="326"/>
      <c r="G54" s="326"/>
      <c r="H54" s="326"/>
      <c r="I54" s="326"/>
      <c r="J54" s="320"/>
      <c r="K54" s="50"/>
      <c r="L54" s="327"/>
      <c r="M54" s="435"/>
      <c r="N54" s="282"/>
    </row>
    <row r="55" spans="1:14" ht="15" thickBot="1">
      <c r="B55" s="911" t="s">
        <v>1037</v>
      </c>
      <c r="C55" s="865"/>
      <c r="D55" s="865"/>
      <c r="E55" s="865"/>
      <c r="F55" s="865"/>
      <c r="G55" s="865"/>
      <c r="H55" s="865"/>
      <c r="I55" s="865"/>
      <c r="J55" s="865"/>
      <c r="K55" s="865"/>
      <c r="L55" s="865"/>
      <c r="M55" s="866"/>
      <c r="N55" s="110">
        <f>SUM(N48:N54)</f>
        <v>151094.20199999999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09">
        <f>VLOOKUP(A60,TRANSPORTE!A1:D117,4,FALSE)</f>
        <v>1250</v>
      </c>
      <c r="M60" s="910"/>
      <c r="N60" s="296">
        <f>K60*L60</f>
        <v>500</v>
      </c>
    </row>
    <row r="61" spans="1:14">
      <c r="A61" t="s">
        <v>1313</v>
      </c>
      <c r="B61" s="52" t="str">
        <f>VLOOKUP(A61,TRANSPORTE!A1:D117,3,FALSE)</f>
        <v>Transporte de arena</v>
      </c>
      <c r="C61" s="53"/>
      <c r="D61" s="53"/>
      <c r="E61" s="53"/>
      <c r="F61" s="53"/>
      <c r="G61" s="53"/>
      <c r="H61" s="320" t="s">
        <v>339</v>
      </c>
      <c r="I61" s="288">
        <v>0.378</v>
      </c>
      <c r="J61" s="295">
        <v>1</v>
      </c>
      <c r="K61" s="288">
        <f>I61*J61</f>
        <v>0.378</v>
      </c>
      <c r="L61" s="909">
        <f>VLOOKUP(A61,TRANSPORTE!A1:D117,4,FALSE)</f>
        <v>1250</v>
      </c>
      <c r="M61" s="910"/>
      <c r="N61" s="296">
        <f t="shared" ref="N61:N62" si="1">K61*L61</f>
        <v>472.5</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09">
        <f>VLOOKUP(A62,TRANSPORTE!A1:D117,4,FALSE)</f>
        <v>1250</v>
      </c>
      <c r="M62" s="910"/>
      <c r="N62" s="296">
        <f t="shared" si="1"/>
        <v>630</v>
      </c>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1602.5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63834.006507625003</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228647.40883300622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45729.481766601246</v>
      </c>
      <c r="M84" s="858"/>
      <c r="N84" s="57"/>
    </row>
    <row r="85" spans="1:14">
      <c r="B85" s="95" t="s">
        <v>1057</v>
      </c>
      <c r="C85" s="96"/>
      <c r="D85" s="96"/>
      <c r="E85" s="96"/>
      <c r="F85" s="96"/>
      <c r="G85" s="96"/>
      <c r="H85" s="96"/>
      <c r="I85" s="93"/>
      <c r="J85" s="94"/>
      <c r="K85" s="313">
        <v>0.05</v>
      </c>
      <c r="L85" s="857">
        <f>N79*K85</f>
        <v>11432.370441650311</v>
      </c>
      <c r="M85" s="858"/>
      <c r="N85" s="57"/>
    </row>
    <row r="86" spans="1:14" ht="15" thickBot="1">
      <c r="B86" s="97" t="s">
        <v>1058</v>
      </c>
      <c r="C86" s="98"/>
      <c r="D86" s="98"/>
      <c r="E86" s="98"/>
      <c r="F86" s="98"/>
      <c r="G86" s="98"/>
      <c r="H86" s="98"/>
      <c r="I86" s="99"/>
      <c r="J86" s="100"/>
      <c r="K86" s="314">
        <v>0.05</v>
      </c>
      <c r="L86" s="859">
        <f>N79*K86</f>
        <v>11432.370441650311</v>
      </c>
      <c r="M86" s="860"/>
      <c r="N86" s="57"/>
    </row>
    <row r="87" spans="1:14" ht="15" thickBot="1">
      <c r="B87" s="822" t="s">
        <v>1037</v>
      </c>
      <c r="C87" s="823"/>
      <c r="D87" s="823"/>
      <c r="E87" s="823"/>
      <c r="F87" s="823"/>
      <c r="G87" s="823"/>
      <c r="H87" s="823"/>
      <c r="I87" s="823"/>
      <c r="J87" s="823"/>
      <c r="K87" s="823"/>
      <c r="L87" s="823"/>
      <c r="M87" s="824"/>
      <c r="N87" s="58">
        <f>L84+L85+L86</f>
        <v>68594.222649901873</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297241.63148290809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1276.6801301525002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1648.5983462666666</v>
      </c>
      <c r="N48" s="281">
        <f>K48*M48</f>
        <v>824.29917313333328</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410150.28811879997</v>
      </c>
      <c r="N49" s="281">
        <f>K49*M49</f>
        <v>414251.79099998798</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7140</v>
      </c>
      <c r="N50" s="281">
        <f>K50*M50</f>
        <v>2142</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911" t="s">
        <v>1037</v>
      </c>
      <c r="C55" s="865"/>
      <c r="D55" s="865"/>
      <c r="E55" s="865"/>
      <c r="F55" s="865"/>
      <c r="G55" s="865"/>
      <c r="H55" s="865"/>
      <c r="I55" s="865"/>
      <c r="J55" s="865"/>
      <c r="K55" s="865"/>
      <c r="L55" s="865"/>
      <c r="M55" s="866"/>
      <c r="N55" s="110">
        <f>SUM(N48:N54)</f>
        <v>417218.09017312131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09">
        <f>VLOOKUP(A60,TRANSPORTE!A1:D117,4,FALSE)</f>
        <v>1250</v>
      </c>
      <c r="M60" s="910"/>
      <c r="N60" s="296">
        <f>K60*L60</f>
        <v>1262.5</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1262.5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25533.60260305</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445290.87290632381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89058.174581264771</v>
      </c>
      <c r="M84" s="858"/>
      <c r="N84" s="57"/>
    </row>
    <row r="85" spans="1:14">
      <c r="B85" s="95" t="s">
        <v>1057</v>
      </c>
      <c r="C85" s="96"/>
      <c r="D85" s="96"/>
      <c r="E85" s="96"/>
      <c r="F85" s="96"/>
      <c r="G85" s="96"/>
      <c r="H85" s="96"/>
      <c r="I85" s="93"/>
      <c r="J85" s="94"/>
      <c r="K85" s="313">
        <v>0.05</v>
      </c>
      <c r="L85" s="857">
        <f>N79*K85</f>
        <v>22264.543645316193</v>
      </c>
      <c r="M85" s="858"/>
      <c r="N85" s="57"/>
    </row>
    <row r="86" spans="1:14" ht="15" thickBot="1">
      <c r="B86" s="97" t="s">
        <v>1058</v>
      </c>
      <c r="C86" s="98"/>
      <c r="D86" s="98"/>
      <c r="E86" s="98"/>
      <c r="F86" s="98"/>
      <c r="G86" s="98"/>
      <c r="H86" s="98"/>
      <c r="I86" s="99"/>
      <c r="J86" s="100"/>
      <c r="K86" s="314">
        <v>0.05</v>
      </c>
      <c r="L86" s="859">
        <f>N79*K86</f>
        <v>22264.543645316193</v>
      </c>
      <c r="M86" s="860"/>
      <c r="N86" s="57"/>
    </row>
    <row r="87" spans="1:14" ht="15" thickBot="1">
      <c r="B87" s="822" t="s">
        <v>1037</v>
      </c>
      <c r="C87" s="823"/>
      <c r="D87" s="823"/>
      <c r="E87" s="823"/>
      <c r="F87" s="823"/>
      <c r="G87" s="823"/>
      <c r="H87" s="823"/>
      <c r="I87" s="823"/>
      <c r="J87" s="823"/>
      <c r="K87" s="823"/>
      <c r="L87" s="823"/>
      <c r="M87" s="824"/>
      <c r="N87" s="58">
        <f>L84+L85+L86</f>
        <v>133587.26187189715</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578878.1347782209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29.25" customHeight="1" thickBot="1">
      <c r="A31" t="s">
        <v>1929</v>
      </c>
      <c r="B31" s="86" t="s">
        <v>1219</v>
      </c>
      <c r="C31" s="964" t="s">
        <v>2249</v>
      </c>
      <c r="D31" s="965"/>
      <c r="E31" s="965"/>
      <c r="F31" s="965"/>
      <c r="G31" s="965"/>
      <c r="H31" s="965"/>
      <c r="I31" s="965"/>
      <c r="J31" s="994"/>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68.08960694146667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1648.5983462666666</v>
      </c>
      <c r="N48" s="281">
        <f>K48*M48</f>
        <v>82.429917313333334</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54740</v>
      </c>
      <c r="N49" s="281">
        <f>K49*M49</f>
        <v>54740</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54822.429917313333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1361.7921388293332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56252.311663084132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11250.462332616828</v>
      </c>
      <c r="M84" s="858"/>
      <c r="N84" s="57"/>
    </row>
    <row r="85" spans="1:14">
      <c r="B85" s="95" t="s">
        <v>1057</v>
      </c>
      <c r="C85" s="96"/>
      <c r="D85" s="96"/>
      <c r="E85" s="96"/>
      <c r="F85" s="96"/>
      <c r="G85" s="96"/>
      <c r="H85" s="96"/>
      <c r="I85" s="93"/>
      <c r="J85" s="94"/>
      <c r="K85" s="313">
        <v>0.05</v>
      </c>
      <c r="L85" s="857">
        <f>N79*K85</f>
        <v>2812.6155831542069</v>
      </c>
      <c r="M85" s="858"/>
      <c r="N85" s="57"/>
    </row>
    <row r="86" spans="1:14" ht="15" thickBot="1">
      <c r="B86" s="97" t="s">
        <v>1058</v>
      </c>
      <c r="C86" s="98"/>
      <c r="D86" s="98"/>
      <c r="E86" s="98"/>
      <c r="F86" s="98"/>
      <c r="G86" s="98"/>
      <c r="H86" s="98"/>
      <c r="I86" s="99"/>
      <c r="J86" s="100"/>
      <c r="K86" s="314">
        <v>0.05</v>
      </c>
      <c r="L86" s="859">
        <f>N79*K86</f>
        <v>2812.6155831542069</v>
      </c>
      <c r="M86" s="860"/>
      <c r="N86" s="57"/>
    </row>
    <row r="87" spans="1:14" ht="15" thickBot="1">
      <c r="B87" s="822" t="s">
        <v>1037</v>
      </c>
      <c r="C87" s="823"/>
      <c r="D87" s="823"/>
      <c r="E87" s="823"/>
      <c r="F87" s="823"/>
      <c r="G87" s="823"/>
      <c r="H87" s="823"/>
      <c r="I87" s="823"/>
      <c r="J87" s="823"/>
      <c r="K87" s="823"/>
      <c r="L87" s="823"/>
      <c r="M87" s="824"/>
      <c r="N87" s="58">
        <f>L84+L85+L86</f>
        <v>16875.69349892524</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73128.005162009373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1767</v>
      </c>
      <c r="C31" s="964" t="s">
        <v>2250</v>
      </c>
      <c r="D31" s="965"/>
      <c r="E31" s="965"/>
      <c r="F31" s="965"/>
      <c r="G31" s="965"/>
      <c r="H31" s="965"/>
      <c r="I31" s="965"/>
      <c r="J31" s="99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160</v>
      </c>
      <c r="B36" s="871" t="str">
        <f>VLOOKUP(A36,EQUIPOS!A6:D154,3,FALSE)</f>
        <v>COMPACTADOR MANUAL VIBRATORIO (RANA) con motor de 6 HP</v>
      </c>
      <c r="C36" s="872"/>
      <c r="D36" s="872"/>
      <c r="E36" s="872"/>
      <c r="F36" s="872"/>
      <c r="G36" s="872"/>
      <c r="H36" s="873"/>
      <c r="I36" s="276"/>
      <c r="J36" s="277"/>
      <c r="K36" s="278">
        <f>VLOOKUP(A36,EQUIPOS!A6:D163,4,FALSE)</f>
        <v>10050</v>
      </c>
      <c r="L36" s="279"/>
      <c r="M36" s="345">
        <v>1.25</v>
      </c>
      <c r="N36" s="281">
        <f>K36/M36</f>
        <v>8040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N75*M41</f>
        <v>1787.3521822135001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9827.3521822135008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29750</v>
      </c>
      <c r="N48" s="281">
        <f>K48*M48</f>
        <v>14875</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1648.5983462666666</v>
      </c>
      <c r="N49" s="281">
        <f>K49*M49</f>
        <v>824.29917313333328</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410150.28811879997</v>
      </c>
      <c r="N50" s="281">
        <f>K50*M50</f>
        <v>414251.79099998798</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7140</v>
      </c>
      <c r="N51" s="281">
        <f>K51*M51</f>
        <v>2142</v>
      </c>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432093.09017312131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09">
        <f>VLOOKUP(A58,TRANSPORTE!A1:D117,4,FALSE)</f>
        <v>1250</v>
      </c>
      <c r="M58" s="910"/>
      <c r="N58" s="296">
        <f>K58*L58</f>
        <v>1262.5</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09">
        <f>VLOOKUP(A59,TRANSPORTE!A1:D117,4,FALSE)</f>
        <v>1200</v>
      </c>
      <c r="M59" s="910"/>
      <c r="N59" s="296">
        <f>K59*L59</f>
        <v>600</v>
      </c>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1862.5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133"/>
    </row>
    <row r="75" spans="1:15" ht="15" thickBot="1">
      <c r="B75" s="911" t="s">
        <v>1037</v>
      </c>
      <c r="C75" s="865"/>
      <c r="D75" s="865"/>
      <c r="E75" s="865"/>
      <c r="F75" s="865"/>
      <c r="G75" s="865"/>
      <c r="H75" s="865"/>
      <c r="I75" s="865"/>
      <c r="J75" s="865"/>
      <c r="K75" s="865"/>
      <c r="L75" s="865"/>
      <c r="M75" s="866"/>
      <c r="N75" s="469">
        <f>SUM(N69:N74)</f>
        <v>35747.043644270001</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479529.9859996048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95905.997199920967</v>
      </c>
      <c r="M82" s="858"/>
      <c r="N82" s="57"/>
    </row>
    <row r="83" spans="1:14">
      <c r="B83" s="95" t="s">
        <v>1057</v>
      </c>
      <c r="C83" s="96"/>
      <c r="D83" s="96"/>
      <c r="E83" s="96"/>
      <c r="F83" s="96"/>
      <c r="G83" s="96"/>
      <c r="H83" s="96"/>
      <c r="I83" s="93"/>
      <c r="J83" s="94"/>
      <c r="K83" s="313">
        <v>0.05</v>
      </c>
      <c r="L83" s="857">
        <f>N77*K83</f>
        <v>23976.499299980242</v>
      </c>
      <c r="M83" s="858"/>
      <c r="N83" s="57"/>
    </row>
    <row r="84" spans="1:14" ht="15" thickBot="1">
      <c r="B84" s="97" t="s">
        <v>1058</v>
      </c>
      <c r="C84" s="98"/>
      <c r="D84" s="98"/>
      <c r="E84" s="98"/>
      <c r="F84" s="98"/>
      <c r="G84" s="98"/>
      <c r="H84" s="98"/>
      <c r="I84" s="99"/>
      <c r="J84" s="100"/>
      <c r="K84" s="314">
        <v>0.05</v>
      </c>
      <c r="L84" s="859">
        <f>N77*K84</f>
        <v>23976.499299980242</v>
      </c>
      <c r="M84" s="860"/>
      <c r="N84" s="57"/>
    </row>
    <row r="85" spans="1:14" ht="15" thickBot="1">
      <c r="B85" s="822" t="s">
        <v>1037</v>
      </c>
      <c r="C85" s="823"/>
      <c r="D85" s="823"/>
      <c r="E85" s="823"/>
      <c r="F85" s="823"/>
      <c r="G85" s="823"/>
      <c r="H85" s="823"/>
      <c r="I85" s="823"/>
      <c r="J85" s="823"/>
      <c r="K85" s="823"/>
      <c r="L85" s="823"/>
      <c r="M85" s="824"/>
      <c r="N85" s="58">
        <f>L82+L83+L84</f>
        <v>143858.99579988144</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623388.98179948621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31.5" customHeight="1" thickBot="1">
      <c r="A31" t="s">
        <v>1929</v>
      </c>
      <c r="B31" s="86" t="s">
        <v>1768</v>
      </c>
      <c r="C31" s="964" t="s">
        <v>2251</v>
      </c>
      <c r="D31" s="965"/>
      <c r="E31" s="965"/>
      <c r="F31" s="965"/>
      <c r="G31" s="965"/>
      <c r="H31" s="965"/>
      <c r="I31" s="965"/>
      <c r="J31" s="994"/>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160</v>
      </c>
      <c r="B36" s="871" t="str">
        <f>VLOOKUP(A36,EQUIPOS!A6:D154,3,FALSE)</f>
        <v>COMPACTADOR MANUAL VIBRATORIO (RANA) con motor de 6 HP</v>
      </c>
      <c r="C36" s="872"/>
      <c r="D36" s="872"/>
      <c r="E36" s="872"/>
      <c r="F36" s="872"/>
      <c r="G36" s="872"/>
      <c r="H36" s="873"/>
      <c r="I36" s="276"/>
      <c r="J36" s="277"/>
      <c r="K36" s="278">
        <f>VLOOKUP(A36,EQUIPOS!A6:D163,4,FALSE)</f>
        <v>10050</v>
      </c>
      <c r="L36" s="279"/>
      <c r="M36" s="345">
        <v>18.75</v>
      </c>
      <c r="N36" s="281">
        <f>K36/M36</f>
        <v>536</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N75*M41</f>
        <v>102.1344104122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638.13441041219994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29750</v>
      </c>
      <c r="N48" s="281">
        <f>K48*M48</f>
        <v>1487.5</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1648.5983462666666</v>
      </c>
      <c r="N49" s="281">
        <f>K49*M49</f>
        <v>82.429917313333334</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54740</v>
      </c>
      <c r="N50" s="281">
        <f>K50*M50</f>
        <v>54740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56309.929917313333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09">
        <f>VLOOKUP(A58,TRANSPORTE!A1:D117,4,FALSE)</f>
        <v>1200</v>
      </c>
      <c r="M58" s="910"/>
      <c r="N58" s="296">
        <f>K58*L58</f>
        <v>60</v>
      </c>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60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133"/>
    </row>
    <row r="75" spans="1:15" ht="15" thickBot="1">
      <c r="B75" s="911" t="s">
        <v>1037</v>
      </c>
      <c r="C75" s="865"/>
      <c r="D75" s="865"/>
      <c r="E75" s="865"/>
      <c r="F75" s="865"/>
      <c r="G75" s="865"/>
      <c r="H75" s="865"/>
      <c r="I75" s="865"/>
      <c r="J75" s="865"/>
      <c r="K75" s="865"/>
      <c r="L75" s="865"/>
      <c r="M75" s="866"/>
      <c r="N75" s="469">
        <f>SUM(N69:N74)</f>
        <v>2042.6882082439997</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59050.752535969528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11810.150507193906</v>
      </c>
      <c r="M82" s="858"/>
      <c r="N82" s="57"/>
    </row>
    <row r="83" spans="1:14">
      <c r="B83" s="95" t="s">
        <v>1057</v>
      </c>
      <c r="C83" s="96"/>
      <c r="D83" s="96"/>
      <c r="E83" s="96"/>
      <c r="F83" s="96"/>
      <c r="G83" s="96"/>
      <c r="H83" s="96"/>
      <c r="I83" s="93"/>
      <c r="J83" s="94"/>
      <c r="K83" s="313">
        <v>0.05</v>
      </c>
      <c r="L83" s="857">
        <f>N77*K83</f>
        <v>2952.5376267984766</v>
      </c>
      <c r="M83" s="858"/>
      <c r="N83" s="57"/>
    </row>
    <row r="84" spans="1:14" ht="15" thickBot="1">
      <c r="B84" s="97" t="s">
        <v>1058</v>
      </c>
      <c r="C84" s="98"/>
      <c r="D84" s="98"/>
      <c r="E84" s="98"/>
      <c r="F84" s="98"/>
      <c r="G84" s="98"/>
      <c r="H84" s="98"/>
      <c r="I84" s="99"/>
      <c r="J84" s="100"/>
      <c r="K84" s="314">
        <v>0.05</v>
      </c>
      <c r="L84" s="859">
        <f>N77*K84</f>
        <v>2952.5376267984766</v>
      </c>
      <c r="M84" s="860"/>
      <c r="N84" s="57"/>
    </row>
    <row r="85" spans="1:14" ht="15" thickBot="1">
      <c r="B85" s="822" t="s">
        <v>1037</v>
      </c>
      <c r="C85" s="823"/>
      <c r="D85" s="823"/>
      <c r="E85" s="823"/>
      <c r="F85" s="823"/>
      <c r="G85" s="823"/>
      <c r="H85" s="823"/>
      <c r="I85" s="823"/>
      <c r="J85" s="823"/>
      <c r="K85" s="823"/>
      <c r="L85" s="823"/>
      <c r="M85" s="824"/>
      <c r="N85" s="58">
        <f>L82+L83+L84</f>
        <v>17715.225760790858</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76765.978296760382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N75*M41</f>
        <v>127.66801301525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410150.28811879997</v>
      </c>
      <c r="N48" s="281">
        <f>K48*M48</f>
        <v>28710.520168316001</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7140</v>
      </c>
      <c r="N49" s="281">
        <f>K49*M49</f>
        <v>2142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30852.520168316001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09">
        <f>VLOOKUP(A58,TRANSPORTE!A1:D117,4,FALSE)</f>
        <v>1250</v>
      </c>
      <c r="M58" s="910"/>
      <c r="N58" s="296">
        <f>K58*L58</f>
        <v>87.500000000000014</v>
      </c>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87.500000000000014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976"/>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133"/>
    </row>
    <row r="75" spans="1:15" ht="15" thickBot="1">
      <c r="B75" s="911" t="s">
        <v>1037</v>
      </c>
      <c r="C75" s="865"/>
      <c r="D75" s="865"/>
      <c r="E75" s="865"/>
      <c r="F75" s="865"/>
      <c r="G75" s="865"/>
      <c r="H75" s="865"/>
      <c r="I75" s="865"/>
      <c r="J75" s="865"/>
      <c r="K75" s="865"/>
      <c r="L75" s="865"/>
      <c r="M75" s="866"/>
      <c r="N75" s="469">
        <f>SUM(N69:N74)</f>
        <v>2553.3602603049999</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33621.048441636252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6724.2096883272507</v>
      </c>
      <c r="M82" s="858"/>
      <c r="N82" s="57"/>
    </row>
    <row r="83" spans="1:14">
      <c r="B83" s="95" t="s">
        <v>1057</v>
      </c>
      <c r="C83" s="96"/>
      <c r="D83" s="96"/>
      <c r="E83" s="96"/>
      <c r="F83" s="96"/>
      <c r="G83" s="96"/>
      <c r="H83" s="96"/>
      <c r="I83" s="93"/>
      <c r="J83" s="94"/>
      <c r="K83" s="313">
        <v>0.05</v>
      </c>
      <c r="L83" s="857">
        <f>N77*K83</f>
        <v>1681.0524220818127</v>
      </c>
      <c r="M83" s="858"/>
      <c r="N83" s="57"/>
    </row>
    <row r="84" spans="1:14" ht="15" thickBot="1">
      <c r="B84" s="97" t="s">
        <v>1058</v>
      </c>
      <c r="C84" s="98"/>
      <c r="D84" s="98"/>
      <c r="E84" s="98"/>
      <c r="F84" s="98"/>
      <c r="G84" s="98"/>
      <c r="H84" s="98"/>
      <c r="I84" s="99"/>
      <c r="J84" s="100"/>
      <c r="K84" s="314">
        <v>0.05</v>
      </c>
      <c r="L84" s="859">
        <f>N77*K84</f>
        <v>1681.0524220818127</v>
      </c>
      <c r="M84" s="860"/>
      <c r="N84" s="57"/>
    </row>
    <row r="85" spans="1:14" ht="15" thickBot="1">
      <c r="B85" s="822" t="s">
        <v>1037</v>
      </c>
      <c r="C85" s="823"/>
      <c r="D85" s="823"/>
      <c r="E85" s="823"/>
      <c r="F85" s="823"/>
      <c r="G85" s="823"/>
      <c r="H85" s="823"/>
      <c r="I85" s="823"/>
      <c r="J85" s="823"/>
      <c r="K85" s="823"/>
      <c r="L85" s="823"/>
      <c r="M85" s="824"/>
      <c r="N85" s="58">
        <f>L82+L83+L84</f>
        <v>10086.314532490876</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43707.362974127129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N75*M41</f>
        <v>68.08960694146667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45000</v>
      </c>
      <c r="N48" s="281">
        <f>K48*M48</f>
        <v>56250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56250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B58" s="52"/>
      <c r="C58" s="326"/>
      <c r="D58" s="326"/>
      <c r="E58" s="326"/>
      <c r="F58" s="326"/>
      <c r="G58" s="326"/>
      <c r="H58" s="320"/>
      <c r="I58" s="288"/>
      <c r="J58" s="295"/>
      <c r="K58" s="288"/>
      <c r="L58" s="909"/>
      <c r="M58" s="910"/>
      <c r="N58" s="296"/>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976"/>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911" t="s">
        <v>1037</v>
      </c>
      <c r="C75" s="865"/>
      <c r="D75" s="865"/>
      <c r="E75" s="865"/>
      <c r="F75" s="865"/>
      <c r="G75" s="865"/>
      <c r="H75" s="865"/>
      <c r="I75" s="865"/>
      <c r="J75" s="865"/>
      <c r="K75" s="865"/>
      <c r="L75" s="865"/>
      <c r="M75" s="866"/>
      <c r="N75" s="310">
        <f>SUM(N69:N74)</f>
        <v>1361.7921388293332</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57679.881745770799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11535.97634915416</v>
      </c>
      <c r="M82" s="858"/>
      <c r="N82" s="57"/>
    </row>
    <row r="83" spans="1:14">
      <c r="B83" s="95" t="s">
        <v>1057</v>
      </c>
      <c r="C83" s="96"/>
      <c r="D83" s="96"/>
      <c r="E83" s="96"/>
      <c r="F83" s="96"/>
      <c r="G83" s="96"/>
      <c r="H83" s="96"/>
      <c r="I83" s="93"/>
      <c r="J83" s="94"/>
      <c r="K83" s="313">
        <v>0.05</v>
      </c>
      <c r="L83" s="857">
        <f>N77*K83</f>
        <v>2883.99408728854</v>
      </c>
      <c r="M83" s="858"/>
      <c r="N83" s="57"/>
    </row>
    <row r="84" spans="1:14" ht="15" thickBot="1">
      <c r="B84" s="97" t="s">
        <v>1058</v>
      </c>
      <c r="C84" s="98"/>
      <c r="D84" s="98"/>
      <c r="E84" s="98"/>
      <c r="F84" s="98"/>
      <c r="G84" s="98"/>
      <c r="H84" s="98"/>
      <c r="I84" s="99"/>
      <c r="J84" s="100"/>
      <c r="K84" s="314">
        <v>0.05</v>
      </c>
      <c r="L84" s="859">
        <f>N77*K84</f>
        <v>2883.99408728854</v>
      </c>
      <c r="M84" s="860"/>
      <c r="N84" s="57"/>
    </row>
    <row r="85" spans="1:14" ht="15" thickBot="1">
      <c r="B85" s="822" t="s">
        <v>1037</v>
      </c>
      <c r="C85" s="823"/>
      <c r="D85" s="823"/>
      <c r="E85" s="823"/>
      <c r="F85" s="823"/>
      <c r="G85" s="823"/>
      <c r="H85" s="823"/>
      <c r="I85" s="823"/>
      <c r="J85" s="823"/>
      <c r="K85" s="823"/>
      <c r="L85" s="823"/>
      <c r="M85" s="824"/>
      <c r="N85" s="58">
        <f>L82+L83+L84</f>
        <v>17303.96452373124</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74983.846269502043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N75*M41</f>
        <v>153.2016156183</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424238</v>
      </c>
      <c r="N48" s="281">
        <f>K48*M48</f>
        <v>848.476</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410150.28811879997</v>
      </c>
      <c r="N49" s="281">
        <f>K49*M49</f>
        <v>28710.520168316001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7140</v>
      </c>
      <c r="N50" s="281">
        <f>K50*M50</f>
        <v>2142</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31700.996168316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09">
        <f>VLOOKUP(A58,TRANSPORTE!A1:D117,4,FALSE)</f>
        <v>1250</v>
      </c>
      <c r="M58" s="910"/>
      <c r="N58" s="296">
        <f>K58*L58</f>
        <v>90.000000000000014</v>
      </c>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90.000000000000014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133"/>
    </row>
    <row r="75" spans="1:15" ht="15" thickBot="1">
      <c r="B75" s="911" t="s">
        <v>1037</v>
      </c>
      <c r="C75" s="865"/>
      <c r="D75" s="865"/>
      <c r="E75" s="865"/>
      <c r="F75" s="865"/>
      <c r="G75" s="865"/>
      <c r="H75" s="865"/>
      <c r="I75" s="865"/>
      <c r="J75" s="865"/>
      <c r="K75" s="865"/>
      <c r="L75" s="865"/>
      <c r="M75" s="866"/>
      <c r="N75" s="469">
        <f>SUM(N69:N74)</f>
        <v>3064.032312366</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35008.2300963003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7001.6460192600607</v>
      </c>
      <c r="M82" s="858"/>
      <c r="N82" s="57"/>
    </row>
    <row r="83" spans="1:14">
      <c r="B83" s="95" t="s">
        <v>1057</v>
      </c>
      <c r="C83" s="96"/>
      <c r="D83" s="96"/>
      <c r="E83" s="96"/>
      <c r="F83" s="96"/>
      <c r="G83" s="96"/>
      <c r="H83" s="96"/>
      <c r="I83" s="93"/>
      <c r="J83" s="94"/>
      <c r="K83" s="313">
        <v>0.05</v>
      </c>
      <c r="L83" s="857">
        <f>N77*K83</f>
        <v>1750.4115048150152</v>
      </c>
      <c r="M83" s="858"/>
      <c r="N83" s="57"/>
    </row>
    <row r="84" spans="1:14" ht="15" thickBot="1">
      <c r="B84" s="97" t="s">
        <v>1058</v>
      </c>
      <c r="C84" s="98"/>
      <c r="D84" s="98"/>
      <c r="E84" s="98"/>
      <c r="F84" s="98"/>
      <c r="G84" s="98"/>
      <c r="H84" s="98"/>
      <c r="I84" s="99"/>
      <c r="J84" s="100"/>
      <c r="K84" s="314">
        <v>0.05</v>
      </c>
      <c r="L84" s="859">
        <f>N77*K84</f>
        <v>1750.4115048150152</v>
      </c>
      <c r="M84" s="860"/>
      <c r="N84" s="57"/>
    </row>
    <row r="85" spans="1:14" ht="15" thickBot="1">
      <c r="B85" s="822" t="s">
        <v>1037</v>
      </c>
      <c r="C85" s="823"/>
      <c r="D85" s="823"/>
      <c r="E85" s="823"/>
      <c r="F85" s="823"/>
      <c r="G85" s="823"/>
      <c r="H85" s="823"/>
      <c r="I85" s="823"/>
      <c r="J85" s="823"/>
      <c r="K85" s="823"/>
      <c r="L85" s="823"/>
      <c r="M85" s="824"/>
      <c r="N85" s="58">
        <f>L82+L83+L84</f>
        <v>10502.469028890093</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45510.699125190396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N75*M41</f>
        <v>85.112008676833341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424238</v>
      </c>
      <c r="N48" s="281">
        <f>K48*M48</f>
        <v>848.476</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45000</v>
      </c>
      <c r="N49" s="281">
        <f>K49*M49</f>
        <v>56250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57098.476000000002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09">
        <f>VLOOKUP(A58,TRANSPORTE!A1:D117,4,FALSE)</f>
        <v>1250</v>
      </c>
      <c r="M58" s="910"/>
      <c r="N58" s="296">
        <f>K58*L58</f>
        <v>2.5</v>
      </c>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864"/>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911" t="s">
        <v>1037</v>
      </c>
      <c r="C75" s="865"/>
      <c r="D75" s="865"/>
      <c r="E75" s="865"/>
      <c r="F75" s="865"/>
      <c r="G75" s="865"/>
      <c r="H75" s="865"/>
      <c r="I75" s="865"/>
      <c r="J75" s="865"/>
      <c r="K75" s="865"/>
      <c r="L75" s="865"/>
      <c r="M75" s="866"/>
      <c r="N75" s="310">
        <f>SUM(N69:N74)</f>
        <v>1702.2401735366666</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58888.328182213503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11777.665636442702</v>
      </c>
      <c r="M82" s="858"/>
      <c r="N82" s="57"/>
    </row>
    <row r="83" spans="1:14">
      <c r="B83" s="95" t="s">
        <v>1057</v>
      </c>
      <c r="C83" s="96"/>
      <c r="D83" s="96"/>
      <c r="E83" s="96"/>
      <c r="F83" s="96"/>
      <c r="G83" s="96"/>
      <c r="H83" s="96"/>
      <c r="I83" s="93"/>
      <c r="J83" s="94"/>
      <c r="K83" s="313">
        <v>0.05</v>
      </c>
      <c r="L83" s="857">
        <f>N77*K83</f>
        <v>2944.4164091106754</v>
      </c>
      <c r="M83" s="858"/>
      <c r="N83" s="57"/>
    </row>
    <row r="84" spans="1:14" ht="15" thickBot="1">
      <c r="B84" s="97" t="s">
        <v>1058</v>
      </c>
      <c r="C84" s="98"/>
      <c r="D84" s="98"/>
      <c r="E84" s="98"/>
      <c r="F84" s="98"/>
      <c r="G84" s="98"/>
      <c r="H84" s="98"/>
      <c r="I84" s="99"/>
      <c r="J84" s="100"/>
      <c r="K84" s="314">
        <v>0.05</v>
      </c>
      <c r="L84" s="859">
        <f>N77*K84</f>
        <v>2944.4164091106754</v>
      </c>
      <c r="M84" s="860"/>
      <c r="N84" s="57"/>
    </row>
    <row r="85" spans="1:14" ht="15" thickBot="1">
      <c r="B85" s="822" t="s">
        <v>1037</v>
      </c>
      <c r="C85" s="823"/>
      <c r="D85" s="823"/>
      <c r="E85" s="823"/>
      <c r="F85" s="823"/>
      <c r="G85" s="823"/>
      <c r="H85" s="823"/>
      <c r="I85" s="823"/>
      <c r="J85" s="823"/>
      <c r="K85" s="823"/>
      <c r="L85" s="823"/>
      <c r="M85" s="824"/>
      <c r="N85" s="58">
        <f>L82+L83+L84</f>
        <v>17666.498454664052</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76554.826636877551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N75*M41</f>
        <v>21.278002169208335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6071</v>
      </c>
      <c r="N48" s="281">
        <f>K48*M48</f>
        <v>6678.1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6678.1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B58" s="52"/>
      <c r="C58" s="326"/>
      <c r="D58" s="326"/>
      <c r="E58" s="326"/>
      <c r="F58" s="326"/>
      <c r="G58" s="326"/>
      <c r="H58" s="320"/>
      <c r="I58" s="288"/>
      <c r="J58" s="295"/>
      <c r="K58" s="288"/>
      <c r="L58" s="909"/>
      <c r="M58" s="910"/>
      <c r="N58" s="296"/>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976"/>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911" t="s">
        <v>1037</v>
      </c>
      <c r="C75" s="865"/>
      <c r="D75" s="865"/>
      <c r="E75" s="865"/>
      <c r="F75" s="865"/>
      <c r="G75" s="865"/>
      <c r="H75" s="865"/>
      <c r="I75" s="865"/>
      <c r="J75" s="865"/>
      <c r="K75" s="865"/>
      <c r="L75" s="865"/>
      <c r="M75" s="866"/>
      <c r="N75" s="310">
        <f>SUM(N69:N74)</f>
        <v>425.56004338416665</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7124.9380455533756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1424.9876091106753</v>
      </c>
      <c r="M82" s="858"/>
      <c r="N82" s="57"/>
    </row>
    <row r="83" spans="1:14">
      <c r="B83" s="95" t="s">
        <v>1057</v>
      </c>
      <c r="C83" s="96"/>
      <c r="D83" s="96"/>
      <c r="E83" s="96"/>
      <c r="F83" s="96"/>
      <c r="G83" s="96"/>
      <c r="H83" s="96"/>
      <c r="I83" s="93"/>
      <c r="J83" s="94"/>
      <c r="K83" s="313">
        <v>0.05</v>
      </c>
      <c r="L83" s="857">
        <f>N77*K83</f>
        <v>356.24690227766882</v>
      </c>
      <c r="M83" s="858"/>
      <c r="N83" s="57"/>
    </row>
    <row r="84" spans="1:14" ht="15" thickBot="1">
      <c r="B84" s="97" t="s">
        <v>1058</v>
      </c>
      <c r="C84" s="98"/>
      <c r="D84" s="98"/>
      <c r="E84" s="98"/>
      <c r="F84" s="98"/>
      <c r="G84" s="98"/>
      <c r="H84" s="98"/>
      <c r="I84" s="99"/>
      <c r="J84" s="100"/>
      <c r="K84" s="314">
        <v>0.05</v>
      </c>
      <c r="L84" s="859">
        <f>N77*K84</f>
        <v>356.24690227766882</v>
      </c>
      <c r="M84" s="860"/>
      <c r="N84" s="57"/>
    </row>
    <row r="85" spans="1:14" ht="15" thickBot="1">
      <c r="B85" s="822" t="s">
        <v>1037</v>
      </c>
      <c r="C85" s="823"/>
      <c r="D85" s="823"/>
      <c r="E85" s="823"/>
      <c r="F85" s="823"/>
      <c r="G85" s="823"/>
      <c r="H85" s="823"/>
      <c r="I85" s="823"/>
      <c r="J85" s="823"/>
      <c r="K85" s="823"/>
      <c r="L85" s="823"/>
      <c r="M85" s="824"/>
      <c r="N85" s="58">
        <f>L82+L83+L84</f>
        <v>2137.4814136660129</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9262.419459219389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N75*M41</f>
        <v>21.278002169208335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6325</v>
      </c>
      <c r="N48" s="281">
        <f>K48*M48</f>
        <v>6957.5000000000009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6957.5000000000009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B58" s="52"/>
      <c r="C58" s="326"/>
      <c r="D58" s="326"/>
      <c r="E58" s="326"/>
      <c r="F58" s="326"/>
      <c r="G58" s="326"/>
      <c r="H58" s="320"/>
      <c r="I58" s="288"/>
      <c r="J58" s="295"/>
      <c r="K58" s="288"/>
      <c r="L58" s="909"/>
      <c r="M58" s="910"/>
      <c r="N58" s="296"/>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976"/>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911" t="s">
        <v>1037</v>
      </c>
      <c r="C75" s="865"/>
      <c r="D75" s="865"/>
      <c r="E75" s="865"/>
      <c r="F75" s="865"/>
      <c r="G75" s="865"/>
      <c r="H75" s="865"/>
      <c r="I75" s="865"/>
      <c r="J75" s="865"/>
      <c r="K75" s="865"/>
      <c r="L75" s="865"/>
      <c r="M75" s="866"/>
      <c r="N75" s="310">
        <f>SUM(N69:N74)</f>
        <v>425.56004338416665</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7404.3380455533761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1480.8676091106754</v>
      </c>
      <c r="M82" s="858"/>
      <c r="N82" s="57"/>
    </row>
    <row r="83" spans="1:14">
      <c r="B83" s="95" t="s">
        <v>1057</v>
      </c>
      <c r="C83" s="96"/>
      <c r="D83" s="96"/>
      <c r="E83" s="96"/>
      <c r="F83" s="96"/>
      <c r="G83" s="96"/>
      <c r="H83" s="96"/>
      <c r="I83" s="93"/>
      <c r="J83" s="94"/>
      <c r="K83" s="313">
        <v>0.05</v>
      </c>
      <c r="L83" s="857">
        <f>N77*K83</f>
        <v>370.21690227766885</v>
      </c>
      <c r="M83" s="858"/>
      <c r="N83" s="57"/>
    </row>
    <row r="84" spans="1:14" ht="15" thickBot="1">
      <c r="B84" s="97" t="s">
        <v>1058</v>
      </c>
      <c r="C84" s="98"/>
      <c r="D84" s="98"/>
      <c r="E84" s="98"/>
      <c r="F84" s="98"/>
      <c r="G84" s="98"/>
      <c r="H84" s="98"/>
      <c r="I84" s="99"/>
      <c r="J84" s="100"/>
      <c r="K84" s="314">
        <v>0.05</v>
      </c>
      <c r="L84" s="859">
        <f>N77*K84</f>
        <v>370.21690227766885</v>
      </c>
      <c r="M84" s="860"/>
      <c r="N84" s="57"/>
    </row>
    <row r="85" spans="1:14" ht="15" thickBot="1">
      <c r="B85" s="822" t="s">
        <v>1037</v>
      </c>
      <c r="C85" s="823"/>
      <c r="D85" s="823"/>
      <c r="E85" s="823"/>
      <c r="F85" s="823"/>
      <c r="G85" s="823"/>
      <c r="H85" s="823"/>
      <c r="I85" s="823"/>
      <c r="J85" s="823"/>
      <c r="K85" s="823"/>
      <c r="L85" s="823"/>
      <c r="M85" s="824"/>
      <c r="N85" s="58">
        <f>L82+L83+L84</f>
        <v>2221.3014136660131</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9625.6394592193901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N75*M41</f>
        <v>306.40323123659999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53550</v>
      </c>
      <c r="N48" s="281">
        <f>K48*M48</f>
        <v>58905.000000000007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58905.000000000007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09">
        <f>VLOOKUP(A58,TRANSPORTE!A1:D117,4,FALSE)</f>
        <v>1250</v>
      </c>
      <c r="M58" s="910"/>
      <c r="N58" s="296">
        <f>K58*L58</f>
        <v>1375</v>
      </c>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976"/>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911" t="s">
        <v>1037</v>
      </c>
      <c r="C75" s="865"/>
      <c r="D75" s="865"/>
      <c r="E75" s="865"/>
      <c r="F75" s="865"/>
      <c r="G75" s="865"/>
      <c r="H75" s="865"/>
      <c r="I75" s="865"/>
      <c r="J75" s="865"/>
      <c r="K75" s="865"/>
      <c r="L75" s="865"/>
      <c r="M75" s="866"/>
      <c r="N75" s="310">
        <f>SUM(N69:N74)</f>
        <v>6128.0646247319992</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66714.467855968614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13342.893571193723</v>
      </c>
      <c r="M82" s="858"/>
      <c r="N82" s="57"/>
    </row>
    <row r="83" spans="1:14">
      <c r="B83" s="95" t="s">
        <v>1057</v>
      </c>
      <c r="C83" s="96"/>
      <c r="D83" s="96"/>
      <c r="E83" s="96"/>
      <c r="F83" s="96"/>
      <c r="G83" s="96"/>
      <c r="H83" s="96"/>
      <c r="I83" s="93"/>
      <c r="J83" s="94"/>
      <c r="K83" s="313">
        <v>0.05</v>
      </c>
      <c r="L83" s="857">
        <f>N77*K83</f>
        <v>3335.7233927984307</v>
      </c>
      <c r="M83" s="858"/>
      <c r="N83" s="57"/>
    </row>
    <row r="84" spans="1:14" ht="15" thickBot="1">
      <c r="B84" s="97" t="s">
        <v>1058</v>
      </c>
      <c r="C84" s="98"/>
      <c r="D84" s="98"/>
      <c r="E84" s="98"/>
      <c r="F84" s="98"/>
      <c r="G84" s="98"/>
      <c r="H84" s="98"/>
      <c r="I84" s="99"/>
      <c r="J84" s="100"/>
      <c r="K84" s="314">
        <v>0.05</v>
      </c>
      <c r="L84" s="859">
        <f>N77*K84</f>
        <v>3335.7233927984307</v>
      </c>
      <c r="M84" s="860"/>
      <c r="N84" s="57"/>
    </row>
    <row r="85" spans="1:14" ht="15" thickBot="1">
      <c r="B85" s="822" t="s">
        <v>1037</v>
      </c>
      <c r="C85" s="823"/>
      <c r="D85" s="823"/>
      <c r="E85" s="823"/>
      <c r="F85" s="823"/>
      <c r="G85" s="823"/>
      <c r="H85" s="823"/>
      <c r="I85" s="823"/>
      <c r="J85" s="823"/>
      <c r="K85" s="823"/>
      <c r="L85" s="823"/>
      <c r="M85" s="824"/>
      <c r="N85" s="58">
        <f>L82+L83+L84</f>
        <v>20014.340356790584</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86728.808212759206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160</v>
      </c>
      <c r="B36" s="871" t="str">
        <f>VLOOKUP(A36,EQUIPOS!A6:D154,3,FALSE)</f>
        <v>COMPACTADOR MANUAL VIBRATORIO (RANA) con motor de 6 HP</v>
      </c>
      <c r="C36" s="872"/>
      <c r="D36" s="872"/>
      <c r="E36" s="872"/>
      <c r="F36" s="872"/>
      <c r="G36" s="872"/>
      <c r="H36" s="873"/>
      <c r="I36" s="276"/>
      <c r="J36" s="277"/>
      <c r="K36" s="278">
        <f>VLOOKUP(A36,EQUIPOS!A6:D163,4,FALSE)</f>
        <v>10050</v>
      </c>
      <c r="L36" s="279"/>
      <c r="M36" s="345">
        <v>3</v>
      </c>
      <c r="N36" s="281">
        <f>K36/M36</f>
        <v>3350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N77*M41</f>
        <v>425.5600433841667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3775.5600433841669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46962.63208930011</v>
      </c>
      <c r="N48" s="281">
        <f>K48*M48</f>
        <v>58703.290111625138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58703.290111625138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09">
        <f>VLOOKUP(A60,TRANSPORTE!A1:D117,4,FALSE)</f>
        <v>1200</v>
      </c>
      <c r="M60" s="910"/>
      <c r="N60" s="296">
        <f>K60*L60</f>
        <v>1500</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1500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4255.6004338416669</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68234.450588850974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13646.890117770196</v>
      </c>
      <c r="M84" s="858"/>
      <c r="N84" s="57"/>
    </row>
    <row r="85" spans="1:14">
      <c r="B85" s="95" t="s">
        <v>1057</v>
      </c>
      <c r="C85" s="96"/>
      <c r="D85" s="96"/>
      <c r="E85" s="96"/>
      <c r="F85" s="96"/>
      <c r="G85" s="96"/>
      <c r="H85" s="96"/>
      <c r="I85" s="93"/>
      <c r="J85" s="94"/>
      <c r="K85" s="313">
        <v>0.05</v>
      </c>
      <c r="L85" s="857">
        <f>N79*K85</f>
        <v>3411.7225294425489</v>
      </c>
      <c r="M85" s="858"/>
      <c r="N85" s="57"/>
    </row>
    <row r="86" spans="1:14" ht="15" thickBot="1">
      <c r="B86" s="97" t="s">
        <v>1058</v>
      </c>
      <c r="C86" s="98"/>
      <c r="D86" s="98"/>
      <c r="E86" s="98"/>
      <c r="F86" s="98"/>
      <c r="G86" s="98"/>
      <c r="H86" s="98"/>
      <c r="I86" s="99"/>
      <c r="J86" s="100"/>
      <c r="K86" s="314">
        <v>0.05</v>
      </c>
      <c r="L86" s="859">
        <f>N79*K86</f>
        <v>3411.7225294425489</v>
      </c>
      <c r="M86" s="860"/>
      <c r="N86" s="57"/>
    </row>
    <row r="87" spans="1:14" ht="15" thickBot="1">
      <c r="B87" s="822" t="s">
        <v>1037</v>
      </c>
      <c r="C87" s="823"/>
      <c r="D87" s="823"/>
      <c r="E87" s="823"/>
      <c r="F87" s="823"/>
      <c r="G87" s="823"/>
      <c r="H87" s="823"/>
      <c r="I87" s="823"/>
      <c r="J87" s="823"/>
      <c r="K87" s="823"/>
      <c r="L87" s="823"/>
      <c r="M87" s="824"/>
      <c r="N87" s="58">
        <f>L84+L85+L86</f>
        <v>20470.335176655291</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88704.785765506269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197</v>
      </c>
      <c r="B36" s="871" t="str">
        <f>VLOOKUP(A36,EQUIPOS!A6:D154,3,FALSE)</f>
        <v>Equipo de perforación (TRACKDRILL), potencia 40 HP, 2100 golpes / minuto</v>
      </c>
      <c r="C36" s="872"/>
      <c r="D36" s="872"/>
      <c r="E36" s="872"/>
      <c r="F36" s="872"/>
      <c r="G36" s="872"/>
      <c r="H36" s="873"/>
      <c r="I36" s="276"/>
      <c r="J36" s="277"/>
      <c r="K36" s="278">
        <f>VLOOKUP(A36,EQUIPOS!A6:D163,4,FALSE)</f>
        <v>175950</v>
      </c>
      <c r="L36" s="279"/>
      <c r="M36" s="345">
        <v>2.5</v>
      </c>
      <c r="N36" s="281">
        <f>K36/M36</f>
        <v>70380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383.00403904575001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70763.004039045743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23904.4039696</v>
      </c>
      <c r="N48" s="281">
        <f>K48*M48</f>
        <v>24143.448009296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24143.448009296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7660.0807809149992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102566.53282925674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20513.306565851351</v>
      </c>
      <c r="M84" s="858"/>
      <c r="N84" s="57"/>
    </row>
    <row r="85" spans="1:14">
      <c r="B85" s="95" t="s">
        <v>1057</v>
      </c>
      <c r="C85" s="96"/>
      <c r="D85" s="96"/>
      <c r="E85" s="96"/>
      <c r="F85" s="96"/>
      <c r="G85" s="96"/>
      <c r="H85" s="96"/>
      <c r="I85" s="93"/>
      <c r="J85" s="94"/>
      <c r="K85" s="313">
        <v>0.05</v>
      </c>
      <c r="L85" s="857">
        <f>N79*K85</f>
        <v>5128.3266414628379</v>
      </c>
      <c r="M85" s="858"/>
      <c r="N85" s="57"/>
    </row>
    <row r="86" spans="1:14" ht="15" thickBot="1">
      <c r="B86" s="97" t="s">
        <v>1058</v>
      </c>
      <c r="C86" s="98"/>
      <c r="D86" s="98"/>
      <c r="E86" s="98"/>
      <c r="F86" s="98"/>
      <c r="G86" s="98"/>
      <c r="H86" s="98"/>
      <c r="I86" s="99"/>
      <c r="J86" s="100"/>
      <c r="K86" s="314">
        <v>0.05</v>
      </c>
      <c r="L86" s="859">
        <f>N79*K86</f>
        <v>5128.3266414628379</v>
      </c>
      <c r="M86" s="860"/>
      <c r="N86" s="57"/>
    </row>
    <row r="87" spans="1:14" ht="15" thickBot="1">
      <c r="B87" s="822" t="s">
        <v>1037</v>
      </c>
      <c r="C87" s="823"/>
      <c r="D87" s="823"/>
      <c r="E87" s="823"/>
      <c r="F87" s="823"/>
      <c r="G87" s="823"/>
      <c r="H87" s="823"/>
      <c r="I87" s="823"/>
      <c r="J87" s="823"/>
      <c r="K87" s="823"/>
      <c r="L87" s="823"/>
      <c r="M87" s="824"/>
      <c r="N87" s="58">
        <f>L84+L85+L86</f>
        <v>30769.959848777027</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133336.49267803377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197</v>
      </c>
      <c r="B36" s="871" t="str">
        <f>VLOOKUP(A36,EQUIPOS!A6:D154,3,FALSE)</f>
        <v>Equipo de perforación (TRACKDRILL), potencia 40 HP, 2100 golpes / minuto</v>
      </c>
      <c r="C36" s="872"/>
      <c r="D36" s="872"/>
      <c r="E36" s="872"/>
      <c r="F36" s="872"/>
      <c r="G36" s="872"/>
      <c r="H36" s="873"/>
      <c r="I36" s="276"/>
      <c r="J36" s="277"/>
      <c r="K36" s="278">
        <f>VLOOKUP(A36,EQUIPOS!A6:D163,4,FALSE)</f>
        <v>175950</v>
      </c>
      <c r="L36" s="279"/>
      <c r="M36" s="345">
        <v>1.25</v>
      </c>
      <c r="N36" s="281">
        <f>K36/M36</f>
        <v>140760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1021.344104122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141781.34410412199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23904.4039696</v>
      </c>
      <c r="N48" s="281">
        <f>K48*M48</f>
        <v>24143.448009296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24143.448009296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133"/>
    </row>
    <row r="77" spans="1:15" ht="15" thickBot="1">
      <c r="B77" s="911" t="s">
        <v>1037</v>
      </c>
      <c r="C77" s="865"/>
      <c r="D77" s="865"/>
      <c r="E77" s="865"/>
      <c r="F77" s="865"/>
      <c r="G77" s="865"/>
      <c r="H77" s="865"/>
      <c r="I77" s="865"/>
      <c r="J77" s="865"/>
      <c r="K77" s="865"/>
      <c r="L77" s="865"/>
      <c r="M77" s="866"/>
      <c r="N77" s="469">
        <f>SUM(N71:N76)</f>
        <v>20426.882082439999</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186351.67419585798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37270.334839171599</v>
      </c>
      <c r="M84" s="858"/>
      <c r="N84" s="57"/>
    </row>
    <row r="85" spans="1:14">
      <c r="B85" s="95" t="s">
        <v>1057</v>
      </c>
      <c r="C85" s="96"/>
      <c r="D85" s="96"/>
      <c r="E85" s="96"/>
      <c r="F85" s="96"/>
      <c r="G85" s="96"/>
      <c r="H85" s="96"/>
      <c r="I85" s="93"/>
      <c r="J85" s="94"/>
      <c r="K85" s="313">
        <v>0.05</v>
      </c>
      <c r="L85" s="857">
        <f>N79*K85</f>
        <v>9317.5837097928998</v>
      </c>
      <c r="M85" s="858"/>
      <c r="N85" s="57"/>
    </row>
    <row r="86" spans="1:14" ht="15" thickBot="1">
      <c r="B86" s="97" t="s">
        <v>1058</v>
      </c>
      <c r="C86" s="98"/>
      <c r="D86" s="98"/>
      <c r="E86" s="98"/>
      <c r="F86" s="98"/>
      <c r="G86" s="98"/>
      <c r="H86" s="98"/>
      <c r="I86" s="99"/>
      <c r="J86" s="100"/>
      <c r="K86" s="314">
        <v>0.05</v>
      </c>
      <c r="L86" s="859">
        <f>N79*K86</f>
        <v>9317.5837097928998</v>
      </c>
      <c r="M86" s="860"/>
      <c r="N86" s="57"/>
    </row>
    <row r="87" spans="1:14" ht="15" thickBot="1">
      <c r="B87" s="822" t="s">
        <v>1037</v>
      </c>
      <c r="C87" s="823"/>
      <c r="D87" s="823"/>
      <c r="E87" s="823"/>
      <c r="F87" s="823"/>
      <c r="G87" s="823"/>
      <c r="H87" s="823"/>
      <c r="I87" s="823"/>
      <c r="J87" s="823"/>
      <c r="K87" s="823"/>
      <c r="L87" s="823"/>
      <c r="M87" s="824"/>
      <c r="N87" s="58">
        <f>L84+L85+L86</f>
        <v>55905.502258757406</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242257.17645461537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314</v>
      </c>
      <c r="B36" s="871" t="str">
        <f>VLOOKUP(A36,EQUIPOS!A6:D154,3,FALSE)</f>
        <v xml:space="preserve">Retroexcavadora E-200 sobre orugas
</v>
      </c>
      <c r="C36" s="872"/>
      <c r="D36" s="872"/>
      <c r="E36" s="872"/>
      <c r="F36" s="872"/>
      <c r="G36" s="872"/>
      <c r="H36" s="873"/>
      <c r="I36" s="276"/>
      <c r="J36" s="277"/>
      <c r="K36" s="278">
        <f>VLOOKUP(A36,EQUIPOS!A6:D163,4,FALSE)</f>
        <v>184197.78039999999</v>
      </c>
      <c r="L36" s="279"/>
      <c r="M36" s="345">
        <v>23</v>
      </c>
      <c r="N36" s="281">
        <f>K36/M36</f>
        <v>8008.5991478260867</v>
      </c>
    </row>
    <row r="37" spans="1:14">
      <c r="A37" s="119" t="s">
        <v>328</v>
      </c>
      <c r="B37" s="871" t="str">
        <f>VLOOKUP(A37,EQUIPOS!A7:D154,3,FALSE)</f>
        <v xml:space="preserve">Taco metálico o puntal (escamas en concreto)
</v>
      </c>
      <c r="C37" s="872"/>
      <c r="D37" s="872"/>
      <c r="E37" s="872"/>
      <c r="F37" s="872"/>
      <c r="G37" s="872"/>
      <c r="H37" s="873"/>
      <c r="I37" s="430"/>
      <c r="J37" s="431"/>
      <c r="K37" s="278">
        <f>VLOOKUP(A37,EQUIPOS!A7:D164,4,FALSE)</f>
        <v>100</v>
      </c>
      <c r="L37" s="344"/>
      <c r="M37" s="345">
        <v>1</v>
      </c>
      <c r="N37" s="281">
        <f>K37/M37</f>
        <v>100</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N75*M41</f>
        <v>1021.344104122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9129.943251948087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5717.2835999999998</v>
      </c>
      <c r="N48" s="281">
        <f>K48*M48</f>
        <v>2001.0492599999998</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14280</v>
      </c>
      <c r="N49" s="281">
        <f>K49*M49</f>
        <v>14280</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3490.66</v>
      </c>
      <c r="N50" s="281">
        <f>K50*M50</f>
        <v>13264.507999999998</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461513.79283559998</v>
      </c>
      <c r="N51" s="281">
        <f>K51*M51</f>
        <v>83072.482710407989</v>
      </c>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112618.03997040799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09">
        <f>VLOOKUP(A58,TRANSPORTE!A1:D117,4,FALSE)</f>
        <v>1250</v>
      </c>
      <c r="M58" s="910"/>
      <c r="N58" s="296">
        <f>K58*L58</f>
        <v>225</v>
      </c>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225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976"/>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133"/>
    </row>
    <row r="75" spans="1:15" ht="15" thickBot="1">
      <c r="B75" s="911" t="s">
        <v>1037</v>
      </c>
      <c r="C75" s="865"/>
      <c r="D75" s="865"/>
      <c r="E75" s="865"/>
      <c r="F75" s="865"/>
      <c r="G75" s="865"/>
      <c r="H75" s="865"/>
      <c r="I75" s="865"/>
      <c r="J75" s="865"/>
      <c r="K75" s="865"/>
      <c r="L75" s="865"/>
      <c r="M75" s="866"/>
      <c r="N75" s="469">
        <f>SUM(N69:N74)</f>
        <v>20426.882082439999</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142399.86530479608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28479.973060959219</v>
      </c>
      <c r="M82" s="858"/>
      <c r="N82" s="57"/>
    </row>
    <row r="83" spans="1:14">
      <c r="B83" s="95" t="s">
        <v>1057</v>
      </c>
      <c r="C83" s="96"/>
      <c r="D83" s="96"/>
      <c r="E83" s="96"/>
      <c r="F83" s="96"/>
      <c r="G83" s="96"/>
      <c r="H83" s="96"/>
      <c r="I83" s="93"/>
      <c r="J83" s="94"/>
      <c r="K83" s="313">
        <v>0.05</v>
      </c>
      <c r="L83" s="857">
        <f>N77*K83</f>
        <v>7119.9932652398047</v>
      </c>
      <c r="M83" s="858"/>
      <c r="N83" s="57"/>
    </row>
    <row r="84" spans="1:14" ht="15" thickBot="1">
      <c r="B84" s="97" t="s">
        <v>1058</v>
      </c>
      <c r="C84" s="98"/>
      <c r="D84" s="98"/>
      <c r="E84" s="98"/>
      <c r="F84" s="98"/>
      <c r="G84" s="98"/>
      <c r="H84" s="98"/>
      <c r="I84" s="99"/>
      <c r="J84" s="100"/>
      <c r="K84" s="314">
        <v>0.05</v>
      </c>
      <c r="L84" s="859">
        <f>N77*K84</f>
        <v>7119.9932652398047</v>
      </c>
      <c r="M84" s="860"/>
      <c r="N84" s="57"/>
    </row>
    <row r="85" spans="1:14" ht="15" thickBot="1">
      <c r="B85" s="822" t="s">
        <v>1037</v>
      </c>
      <c r="C85" s="823"/>
      <c r="D85" s="823"/>
      <c r="E85" s="823"/>
      <c r="F85" s="823"/>
      <c r="G85" s="823"/>
      <c r="H85" s="823"/>
      <c r="I85" s="823"/>
      <c r="J85" s="823"/>
      <c r="K85" s="823"/>
      <c r="L85" s="823"/>
      <c r="M85" s="824"/>
      <c r="N85" s="58">
        <f>L82+L83+L84</f>
        <v>42719.959591438826</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185119.8248962349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N75*M41</f>
        <v>51.067205206099999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5518.9733522000006</v>
      </c>
      <c r="N48" s="281">
        <f>K48*M48</f>
        <v>5518.9733522000006</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3200</v>
      </c>
      <c r="N49" s="281">
        <f>K49*M49</f>
        <v>12800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2" t="s">
        <v>1037</v>
      </c>
      <c r="C53" s="823"/>
      <c r="D53" s="823"/>
      <c r="E53" s="823"/>
      <c r="F53" s="823"/>
      <c r="G53" s="823"/>
      <c r="H53" s="823"/>
      <c r="I53" s="823"/>
      <c r="J53" s="823"/>
      <c r="K53" s="823"/>
      <c r="L53" s="823"/>
      <c r="M53" s="824"/>
      <c r="N53" s="403">
        <f>SUM(N48:N52)</f>
        <v>18318.973352200002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B58" s="52"/>
      <c r="C58" s="326"/>
      <c r="D58" s="326"/>
      <c r="E58" s="326"/>
      <c r="F58" s="326"/>
      <c r="G58" s="326"/>
      <c r="H58" s="320"/>
      <c r="I58" s="288"/>
      <c r="J58" s="295"/>
      <c r="K58" s="288"/>
      <c r="L58" s="909"/>
      <c r="M58" s="910"/>
      <c r="N58" s="296"/>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976"/>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133"/>
    </row>
    <row r="75" spans="1:15" ht="15" thickBot="1">
      <c r="B75" s="911" t="s">
        <v>1037</v>
      </c>
      <c r="C75" s="865"/>
      <c r="D75" s="865"/>
      <c r="E75" s="865"/>
      <c r="F75" s="865"/>
      <c r="G75" s="865"/>
      <c r="H75" s="865"/>
      <c r="I75" s="865"/>
      <c r="J75" s="865"/>
      <c r="K75" s="865"/>
      <c r="L75" s="865"/>
      <c r="M75" s="866"/>
      <c r="N75" s="469">
        <f>SUM(N69:N74)</f>
        <v>510.67205206099999</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18880.712609467104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3776.142521893421</v>
      </c>
      <c r="M82" s="858"/>
      <c r="N82" s="57"/>
    </row>
    <row r="83" spans="1:14">
      <c r="B83" s="95" t="s">
        <v>1057</v>
      </c>
      <c r="C83" s="96"/>
      <c r="D83" s="96"/>
      <c r="E83" s="96"/>
      <c r="F83" s="96"/>
      <c r="G83" s="96"/>
      <c r="H83" s="96"/>
      <c r="I83" s="93"/>
      <c r="J83" s="94"/>
      <c r="K83" s="313">
        <v>0.05</v>
      </c>
      <c r="L83" s="857">
        <f>N77*K83</f>
        <v>944.03563047335524</v>
      </c>
      <c r="M83" s="858"/>
      <c r="N83" s="57"/>
    </row>
    <row r="84" spans="1:14" ht="15" thickBot="1">
      <c r="B84" s="97" t="s">
        <v>1058</v>
      </c>
      <c r="C84" s="98"/>
      <c r="D84" s="98"/>
      <c r="E84" s="98"/>
      <c r="F84" s="98"/>
      <c r="G84" s="98"/>
      <c r="H84" s="98"/>
      <c r="I84" s="99"/>
      <c r="J84" s="100"/>
      <c r="K84" s="314">
        <v>0.05</v>
      </c>
      <c r="L84" s="859">
        <f>N77*K84</f>
        <v>944.03563047335524</v>
      </c>
      <c r="M84" s="860"/>
      <c r="N84" s="57"/>
    </row>
    <row r="85" spans="1:14" ht="15" thickBot="1">
      <c r="B85" s="822" t="s">
        <v>1037</v>
      </c>
      <c r="C85" s="823"/>
      <c r="D85" s="823"/>
      <c r="E85" s="823"/>
      <c r="F85" s="823"/>
      <c r="G85" s="823"/>
      <c r="H85" s="823"/>
      <c r="I85" s="823"/>
      <c r="J85" s="823"/>
      <c r="K85" s="823"/>
      <c r="L85" s="823"/>
      <c r="M85" s="824"/>
      <c r="N85" s="58">
        <f>L82+L83+L84</f>
        <v>5664.213782840131</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24544.926392307236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269</v>
      </c>
      <c r="B36" s="871" t="str">
        <f>VLOOKUP(A36,EQUIPOS!A6:D154,3,FALSE)</f>
        <v>Motoniveladora  potencia 215 HP, ancho de cuchilla 4,27 m, peso 18 ton.</v>
      </c>
      <c r="C36" s="872"/>
      <c r="D36" s="872"/>
      <c r="E36" s="872"/>
      <c r="F36" s="872"/>
      <c r="G36" s="872"/>
      <c r="H36" s="873"/>
      <c r="I36" s="276"/>
      <c r="J36" s="277"/>
      <c r="K36" s="278">
        <f>VLOOKUP(A36,EQUIPOS!A6:D163,4,FALSE)</f>
        <v>191656.2906480699</v>
      </c>
      <c r="L36" s="279"/>
      <c r="M36" s="345">
        <v>15</v>
      </c>
      <c r="N36" s="281">
        <f>K36/M36</f>
        <v>12777.086043204659</v>
      </c>
    </row>
    <row r="37" spans="1:14">
      <c r="A37" s="119" t="s">
        <v>365</v>
      </c>
      <c r="B37" s="871" t="str">
        <f>VLOOKUP(A37,EQUIPOS!A7:D154,3,FALSE)</f>
        <v xml:space="preserve">Vibrocompatador, potencia 153 HP, peso 10 Ton. </v>
      </c>
      <c r="C37" s="872"/>
      <c r="D37" s="872"/>
      <c r="E37" s="872"/>
      <c r="F37" s="872"/>
      <c r="G37" s="872"/>
      <c r="H37" s="873"/>
      <c r="I37" s="430"/>
      <c r="J37" s="431"/>
      <c r="K37" s="278">
        <f>VLOOKUP(A37,EQUIPOS!A7:D164,4,FALSE)</f>
        <v>136850</v>
      </c>
      <c r="L37" s="344"/>
      <c r="M37" s="345">
        <v>15</v>
      </c>
      <c r="N37" s="281">
        <f>K37/M37</f>
        <v>9123.3333333333339</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106.39001084604166</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22006.809387384033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29750</v>
      </c>
      <c r="N48" s="281">
        <f>K48*M48</f>
        <v>31237.5</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0</v>
      </c>
      <c r="N49" s="281">
        <f>K49*M49</f>
        <v>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31237.5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09">
        <f>VLOOKUP(A60,TRANSPORTE!A1:D117,4,FALSE)</f>
        <v>1200</v>
      </c>
      <c r="M60" s="910"/>
      <c r="N60" s="296">
        <f>K60*L60</f>
        <v>1260</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1260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133"/>
    </row>
    <row r="77" spans="1:15" ht="15" thickBot="1">
      <c r="B77" s="911" t="s">
        <v>1037</v>
      </c>
      <c r="C77" s="865"/>
      <c r="D77" s="865"/>
      <c r="E77" s="865"/>
      <c r="F77" s="865"/>
      <c r="G77" s="865"/>
      <c r="H77" s="865"/>
      <c r="I77" s="865"/>
      <c r="J77" s="865"/>
      <c r="K77" s="865"/>
      <c r="L77" s="865"/>
      <c r="M77" s="866"/>
      <c r="N77" s="469">
        <f>SUM(N71:N76)</f>
        <v>2127.800216920833</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56632.109604304867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11326.421920860974</v>
      </c>
      <c r="M84" s="858"/>
      <c r="N84" s="57"/>
    </row>
    <row r="85" spans="1:14">
      <c r="B85" s="95" t="s">
        <v>1057</v>
      </c>
      <c r="C85" s="96"/>
      <c r="D85" s="96"/>
      <c r="E85" s="96"/>
      <c r="F85" s="96"/>
      <c r="G85" s="96"/>
      <c r="H85" s="96"/>
      <c r="I85" s="93"/>
      <c r="J85" s="94"/>
      <c r="K85" s="313">
        <v>0.05</v>
      </c>
      <c r="L85" s="857">
        <f>N79*K85</f>
        <v>2831.6054802152435</v>
      </c>
      <c r="M85" s="858"/>
      <c r="N85" s="57"/>
    </row>
    <row r="86" spans="1:14" ht="15" thickBot="1">
      <c r="B86" s="97" t="s">
        <v>1058</v>
      </c>
      <c r="C86" s="98"/>
      <c r="D86" s="98"/>
      <c r="E86" s="98"/>
      <c r="F86" s="98"/>
      <c r="G86" s="98"/>
      <c r="H86" s="98"/>
      <c r="I86" s="99"/>
      <c r="J86" s="100"/>
      <c r="K86" s="314">
        <v>0.05</v>
      </c>
      <c r="L86" s="859">
        <f>N79*K86</f>
        <v>2831.6054802152435</v>
      </c>
      <c r="M86" s="860"/>
      <c r="N86" s="57"/>
    </row>
    <row r="87" spans="1:14" ht="15" thickBot="1">
      <c r="B87" s="822" t="s">
        <v>1037</v>
      </c>
      <c r="C87" s="823"/>
      <c r="D87" s="823"/>
      <c r="E87" s="823"/>
      <c r="F87" s="823"/>
      <c r="G87" s="823"/>
      <c r="H87" s="823"/>
      <c r="I87" s="823"/>
      <c r="J87" s="823"/>
      <c r="K87" s="823"/>
      <c r="L87" s="823"/>
      <c r="M87" s="824"/>
      <c r="N87" s="58">
        <f>L84+L85+L86</f>
        <v>16989.632881291462</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73621.742485596333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32.25" customHeight="1" thickBot="1">
      <c r="A31" t="s">
        <v>1929</v>
      </c>
      <c r="B31" s="86" t="s">
        <v>1228</v>
      </c>
      <c r="C31" s="964" t="s">
        <v>2261</v>
      </c>
      <c r="D31" s="965"/>
      <c r="E31" s="965"/>
      <c r="F31" s="965"/>
      <c r="G31" s="965"/>
      <c r="H31" s="965"/>
      <c r="I31" s="965"/>
      <c r="J31" s="99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766.00807809150001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5426</v>
      </c>
      <c r="N49" s="281">
        <f>K49*M49</f>
        <v>6239.9</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7140</v>
      </c>
      <c r="N50" s="281">
        <f>K50*M50</f>
        <v>14280</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88964.4</v>
      </c>
      <c r="N51" s="281">
        <f>K51*M51</f>
        <v>44482.2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123907.1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9">
        <f>VLOOKUP(A60,TRANSPORTE!A1:D117,4,FALSE)</f>
        <v>1250</v>
      </c>
      <c r="M60" s="910"/>
      <c r="N60" s="296">
        <f>K60*L60</f>
        <v>1375</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15320.161561829998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141368.26963992149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28273.653927984298</v>
      </c>
      <c r="M84" s="858"/>
      <c r="N84" s="57"/>
    </row>
    <row r="85" spans="1:14">
      <c r="B85" s="95" t="s">
        <v>1057</v>
      </c>
      <c r="C85" s="96"/>
      <c r="D85" s="96"/>
      <c r="E85" s="96"/>
      <c r="F85" s="96"/>
      <c r="G85" s="96"/>
      <c r="H85" s="96"/>
      <c r="I85" s="93"/>
      <c r="J85" s="94"/>
      <c r="K85" s="313">
        <v>0.05</v>
      </c>
      <c r="L85" s="857">
        <f>N79*K85</f>
        <v>7068.4134819960746</v>
      </c>
      <c r="M85" s="858"/>
      <c r="N85" s="57"/>
    </row>
    <row r="86" spans="1:14" ht="15" thickBot="1">
      <c r="B86" s="97" t="s">
        <v>1058</v>
      </c>
      <c r="C86" s="98"/>
      <c r="D86" s="98"/>
      <c r="E86" s="98"/>
      <c r="F86" s="98"/>
      <c r="G86" s="98"/>
      <c r="H86" s="98"/>
      <c r="I86" s="99"/>
      <c r="J86" s="100"/>
      <c r="K86" s="314">
        <v>0.05</v>
      </c>
      <c r="L86" s="859">
        <f>N79*K86</f>
        <v>7068.4134819960746</v>
      </c>
      <c r="M86" s="860"/>
      <c r="N86" s="57"/>
    </row>
    <row r="87" spans="1:14" ht="15" thickBot="1">
      <c r="B87" s="822" t="s">
        <v>1037</v>
      </c>
      <c r="C87" s="823"/>
      <c r="D87" s="823"/>
      <c r="E87" s="823"/>
      <c r="F87" s="823"/>
      <c r="G87" s="823"/>
      <c r="H87" s="823"/>
      <c r="I87" s="823"/>
      <c r="J87" s="823"/>
      <c r="K87" s="823"/>
      <c r="L87" s="823"/>
      <c r="M87" s="824"/>
      <c r="N87" s="58">
        <f>L84+L85+L86</f>
        <v>42410.480891976447</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183778.75053189794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31.5" customHeight="1" thickBot="1">
      <c r="A31" t="s">
        <v>1929</v>
      </c>
      <c r="B31" s="86" t="s">
        <v>1776</v>
      </c>
      <c r="C31" s="964" t="s">
        <v>2262</v>
      </c>
      <c r="D31" s="965"/>
      <c r="E31" s="965"/>
      <c r="F31" s="965"/>
      <c r="G31" s="965"/>
      <c r="H31" s="965"/>
      <c r="I31" s="965"/>
      <c r="J31" s="99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766.00807809150001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5426</v>
      </c>
      <c r="N49" s="281">
        <f>K49*M49</f>
        <v>6239.9</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7140</v>
      </c>
      <c r="N50" s="281">
        <f>K50*M50</f>
        <v>14280</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88964.4</v>
      </c>
      <c r="N51" s="281">
        <f>K51*M51</f>
        <v>44482.2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123907.1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9">
        <f>VLOOKUP(A60,TRANSPORTE!A1:D117,4,FALSE)</f>
        <v>1250</v>
      </c>
      <c r="M60" s="910"/>
      <c r="N60" s="296">
        <f>K60*L60</f>
        <v>1375</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133"/>
    </row>
    <row r="77" spans="1:15" ht="15" thickBot="1">
      <c r="B77" s="911" t="s">
        <v>1037</v>
      </c>
      <c r="C77" s="865"/>
      <c r="D77" s="865"/>
      <c r="E77" s="865"/>
      <c r="F77" s="865"/>
      <c r="G77" s="865"/>
      <c r="H77" s="865"/>
      <c r="I77" s="865"/>
      <c r="J77" s="865"/>
      <c r="K77" s="865"/>
      <c r="L77" s="865"/>
      <c r="M77" s="866"/>
      <c r="N77" s="469">
        <f>SUM(N71:N76)</f>
        <v>15320.161561829998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141368.26963992149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28273.653927984298</v>
      </c>
      <c r="M84" s="858"/>
      <c r="N84" s="57"/>
    </row>
    <row r="85" spans="1:14">
      <c r="B85" s="95" t="s">
        <v>1057</v>
      </c>
      <c r="C85" s="96"/>
      <c r="D85" s="96"/>
      <c r="E85" s="96"/>
      <c r="F85" s="96"/>
      <c r="G85" s="96"/>
      <c r="H85" s="96"/>
      <c r="I85" s="93"/>
      <c r="J85" s="94"/>
      <c r="K85" s="313">
        <v>0.05</v>
      </c>
      <c r="L85" s="857">
        <f>N79*K85</f>
        <v>7068.4134819960746</v>
      </c>
      <c r="M85" s="858"/>
      <c r="N85" s="57"/>
    </row>
    <row r="86" spans="1:14" ht="15" thickBot="1">
      <c r="B86" s="97" t="s">
        <v>1058</v>
      </c>
      <c r="C86" s="98"/>
      <c r="D86" s="98"/>
      <c r="E86" s="98"/>
      <c r="F86" s="98"/>
      <c r="G86" s="98"/>
      <c r="H86" s="98"/>
      <c r="I86" s="99"/>
      <c r="J86" s="100"/>
      <c r="K86" s="314">
        <v>0.05</v>
      </c>
      <c r="L86" s="859">
        <f>N79*K86</f>
        <v>7068.4134819960746</v>
      </c>
      <c r="M86" s="860"/>
      <c r="N86" s="57"/>
    </row>
    <row r="87" spans="1:14" ht="15" thickBot="1">
      <c r="B87" s="822" t="s">
        <v>1037</v>
      </c>
      <c r="C87" s="823"/>
      <c r="D87" s="823"/>
      <c r="E87" s="823"/>
      <c r="F87" s="823"/>
      <c r="G87" s="823"/>
      <c r="H87" s="823"/>
      <c r="I87" s="823"/>
      <c r="J87" s="823"/>
      <c r="K87" s="823"/>
      <c r="L87" s="823"/>
      <c r="M87" s="824"/>
      <c r="N87" s="58">
        <f>L84+L85+L86</f>
        <v>42410.480891976447</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183778.75053189794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30.75" customHeight="1" thickBot="1">
      <c r="A31" t="s">
        <v>1929</v>
      </c>
      <c r="B31" s="86" t="s">
        <v>1777</v>
      </c>
      <c r="C31" s="964" t="s">
        <v>2263</v>
      </c>
      <c r="D31" s="965"/>
      <c r="E31" s="965"/>
      <c r="F31" s="965"/>
      <c r="G31" s="965"/>
      <c r="H31" s="965"/>
      <c r="I31" s="965"/>
      <c r="J31" s="99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766.00807809150001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5426</v>
      </c>
      <c r="N49" s="281">
        <f>K49*M49</f>
        <v>6239.9</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7140</v>
      </c>
      <c r="N50" s="281">
        <f>K50*M50</f>
        <v>14280</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107814</v>
      </c>
      <c r="N51" s="281">
        <f>K51*M51</f>
        <v>53907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133331.90000000002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9">
        <f>VLOOKUP(A60,TRANSPORTE!A1:D117,4,FALSE)</f>
        <v>1250</v>
      </c>
      <c r="M60" s="910"/>
      <c r="N60" s="296">
        <f>K60*L60</f>
        <v>1375</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15320.161561829998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150793.06963992151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30158.613927984305</v>
      </c>
      <c r="M84" s="858"/>
      <c r="N84" s="57"/>
    </row>
    <row r="85" spans="1:14">
      <c r="B85" s="95" t="s">
        <v>1057</v>
      </c>
      <c r="C85" s="96"/>
      <c r="D85" s="96"/>
      <c r="E85" s="96"/>
      <c r="F85" s="96"/>
      <c r="G85" s="96"/>
      <c r="H85" s="96"/>
      <c r="I85" s="93"/>
      <c r="J85" s="94"/>
      <c r="K85" s="313">
        <v>0.05</v>
      </c>
      <c r="L85" s="857">
        <f>N79*K85</f>
        <v>7539.6534819960762</v>
      </c>
      <c r="M85" s="858"/>
      <c r="N85" s="57"/>
    </row>
    <row r="86" spans="1:14" ht="15" thickBot="1">
      <c r="B86" s="97" t="s">
        <v>1058</v>
      </c>
      <c r="C86" s="98"/>
      <c r="D86" s="98"/>
      <c r="E86" s="98"/>
      <c r="F86" s="98"/>
      <c r="G86" s="98"/>
      <c r="H86" s="98"/>
      <c r="I86" s="99"/>
      <c r="J86" s="100"/>
      <c r="K86" s="314">
        <v>0.05</v>
      </c>
      <c r="L86" s="859">
        <f>N79*K86</f>
        <v>7539.6534819960762</v>
      </c>
      <c r="M86" s="860"/>
      <c r="N86" s="57"/>
    </row>
    <row r="87" spans="1:14" ht="15" thickBot="1">
      <c r="B87" s="822" t="s">
        <v>1037</v>
      </c>
      <c r="C87" s="823"/>
      <c r="D87" s="823"/>
      <c r="E87" s="823"/>
      <c r="F87" s="823"/>
      <c r="G87" s="823"/>
      <c r="H87" s="823"/>
      <c r="I87" s="823"/>
      <c r="J87" s="823"/>
      <c r="K87" s="823"/>
      <c r="L87" s="823"/>
      <c r="M87" s="824"/>
      <c r="N87" s="58">
        <f>L84+L85+L86</f>
        <v>45237.920891976464</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196030.99053189799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29.25" customHeight="1" thickBot="1">
      <c r="A31" t="s">
        <v>1929</v>
      </c>
      <c r="B31" s="86" t="s">
        <v>1778</v>
      </c>
      <c r="C31" s="964" t="s">
        <v>2264</v>
      </c>
      <c r="D31" s="965"/>
      <c r="E31" s="965"/>
      <c r="F31" s="965"/>
      <c r="G31" s="965"/>
      <c r="H31" s="965"/>
      <c r="I31" s="965"/>
      <c r="J31" s="99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766.00807809150001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5426</v>
      </c>
      <c r="N49" s="281">
        <f>K49*M49</f>
        <v>6239.9</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7140</v>
      </c>
      <c r="N50" s="281">
        <f>K50*M50</f>
        <v>14280</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107814</v>
      </c>
      <c r="N51" s="281">
        <f>K51*M51</f>
        <v>53907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133331.90000000002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9">
        <f>VLOOKUP(A60,TRANSPORTE!A1:D117,4,FALSE)</f>
        <v>1250</v>
      </c>
      <c r="M60" s="910"/>
      <c r="N60" s="296">
        <f>K60*L60</f>
        <v>1375</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15320.161561829998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150793.06963992151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30158.613927984305</v>
      </c>
      <c r="M84" s="858"/>
      <c r="N84" s="57"/>
    </row>
    <row r="85" spans="1:14">
      <c r="B85" s="95" t="s">
        <v>1057</v>
      </c>
      <c r="C85" s="96"/>
      <c r="D85" s="96"/>
      <c r="E85" s="96"/>
      <c r="F85" s="96"/>
      <c r="G85" s="96"/>
      <c r="H85" s="96"/>
      <c r="I85" s="93"/>
      <c r="J85" s="94"/>
      <c r="K85" s="313">
        <v>0.05</v>
      </c>
      <c r="L85" s="857">
        <f>N79*K85</f>
        <v>7539.6534819960762</v>
      </c>
      <c r="M85" s="858"/>
      <c r="N85" s="57"/>
    </row>
    <row r="86" spans="1:14" ht="15" thickBot="1">
      <c r="B86" s="97" t="s">
        <v>1058</v>
      </c>
      <c r="C86" s="98"/>
      <c r="D86" s="98"/>
      <c r="E86" s="98"/>
      <c r="F86" s="98"/>
      <c r="G86" s="98"/>
      <c r="H86" s="98"/>
      <c r="I86" s="99"/>
      <c r="J86" s="100"/>
      <c r="K86" s="314">
        <v>0.05</v>
      </c>
      <c r="L86" s="859">
        <f>N79*K86</f>
        <v>7539.6534819960762</v>
      </c>
      <c r="M86" s="860"/>
      <c r="N86" s="57"/>
    </row>
    <row r="87" spans="1:14" ht="15" thickBot="1">
      <c r="B87" s="822" t="s">
        <v>1037</v>
      </c>
      <c r="C87" s="823"/>
      <c r="D87" s="823"/>
      <c r="E87" s="823"/>
      <c r="F87" s="823"/>
      <c r="G87" s="823"/>
      <c r="H87" s="823"/>
      <c r="I87" s="823"/>
      <c r="J87" s="823"/>
      <c r="K87" s="823"/>
      <c r="L87" s="823"/>
      <c r="M87" s="824"/>
      <c r="N87" s="58">
        <f>L84+L85+L86</f>
        <v>45237.920891976464</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196030.99053189799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30.75" customHeight="1" thickBot="1">
      <c r="A31" t="s">
        <v>1929</v>
      </c>
      <c r="B31" s="86" t="s">
        <v>1229</v>
      </c>
      <c r="C31" s="964" t="s">
        <v>1818</v>
      </c>
      <c r="D31" s="965"/>
      <c r="E31" s="965"/>
      <c r="F31" s="965"/>
      <c r="G31" s="965"/>
      <c r="H31" s="965"/>
      <c r="I31" s="965"/>
      <c r="J31" s="99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766.00807809150001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5426</v>
      </c>
      <c r="N49" s="281">
        <f>K49*M49</f>
        <v>2713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7140</v>
      </c>
      <c r="N50" s="281">
        <f>K50*M50</f>
        <v>7140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98960.4</v>
      </c>
      <c r="N51" s="281">
        <f>K51*M51</f>
        <v>98960.4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167718.39999999999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9">
        <f>VLOOKUP(A60,TRANSPORTE!A1:D117,4,FALSE)</f>
        <v>1250</v>
      </c>
      <c r="M60" s="910"/>
      <c r="N60" s="296">
        <f>K60*L60</f>
        <v>1375</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15320.161561829998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185179.56963992148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37035.9139279843</v>
      </c>
      <c r="M84" s="858"/>
      <c r="N84" s="57"/>
    </row>
    <row r="85" spans="1:14">
      <c r="B85" s="95" t="s">
        <v>1057</v>
      </c>
      <c r="C85" s="96"/>
      <c r="D85" s="96"/>
      <c r="E85" s="96"/>
      <c r="F85" s="96"/>
      <c r="G85" s="96"/>
      <c r="H85" s="96"/>
      <c r="I85" s="93"/>
      <c r="J85" s="94"/>
      <c r="K85" s="313">
        <v>0.05</v>
      </c>
      <c r="L85" s="857">
        <f>N79*K85</f>
        <v>9258.9784819960751</v>
      </c>
      <c r="M85" s="858"/>
      <c r="N85" s="57"/>
    </row>
    <row r="86" spans="1:14" ht="15" thickBot="1">
      <c r="B86" s="97" t="s">
        <v>1058</v>
      </c>
      <c r="C86" s="98"/>
      <c r="D86" s="98"/>
      <c r="E86" s="98"/>
      <c r="F86" s="98"/>
      <c r="G86" s="98"/>
      <c r="H86" s="98"/>
      <c r="I86" s="99"/>
      <c r="J86" s="100"/>
      <c r="K86" s="314">
        <v>0.05</v>
      </c>
      <c r="L86" s="859">
        <f>N79*K86</f>
        <v>9258.9784819960751</v>
      </c>
      <c r="M86" s="860"/>
      <c r="N86" s="57"/>
    </row>
    <row r="87" spans="1:14" ht="15" thickBot="1">
      <c r="B87" s="822" t="s">
        <v>1037</v>
      </c>
      <c r="C87" s="823"/>
      <c r="D87" s="823"/>
      <c r="E87" s="823"/>
      <c r="F87" s="823"/>
      <c r="G87" s="823"/>
      <c r="H87" s="823"/>
      <c r="I87" s="823"/>
      <c r="J87" s="823"/>
      <c r="K87" s="823"/>
      <c r="L87" s="823"/>
      <c r="M87" s="824"/>
      <c r="N87" s="58">
        <f>L84+L85+L86</f>
        <v>55553.870891976454</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240733.44053189794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30.75" customHeight="1" thickBot="1">
      <c r="A31" t="s">
        <v>1929</v>
      </c>
      <c r="B31" s="86" t="s">
        <v>1779</v>
      </c>
      <c r="C31" s="964" t="s">
        <v>1780</v>
      </c>
      <c r="D31" s="965"/>
      <c r="E31" s="965"/>
      <c r="F31" s="965"/>
      <c r="G31" s="965"/>
      <c r="H31" s="965"/>
      <c r="I31" s="965"/>
      <c r="J31" s="99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766.00807809150001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5426</v>
      </c>
      <c r="N49" s="281">
        <f>K49*M49</f>
        <v>2713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7140</v>
      </c>
      <c r="N50" s="281">
        <f>K50*M50</f>
        <v>7140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98960.4</v>
      </c>
      <c r="N51" s="281">
        <f>K51*M51</f>
        <v>98960.4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167718.39999999999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9">
        <f>VLOOKUP(A60,TRANSPORTE!A1:D117,4,FALSE)</f>
        <v>1250</v>
      </c>
      <c r="M60" s="910"/>
      <c r="N60" s="296">
        <f>K60*L60</f>
        <v>1375</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15320.161561829998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185179.56963992148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37035.9139279843</v>
      </c>
      <c r="M84" s="858"/>
      <c r="N84" s="57"/>
    </row>
    <row r="85" spans="1:14">
      <c r="B85" s="95" t="s">
        <v>1057</v>
      </c>
      <c r="C85" s="96"/>
      <c r="D85" s="96"/>
      <c r="E85" s="96"/>
      <c r="F85" s="96"/>
      <c r="G85" s="96"/>
      <c r="H85" s="96"/>
      <c r="I85" s="93"/>
      <c r="J85" s="94"/>
      <c r="K85" s="313">
        <v>0.05</v>
      </c>
      <c r="L85" s="857">
        <f>N79*K85</f>
        <v>9258.9784819960751</v>
      </c>
      <c r="M85" s="858"/>
      <c r="N85" s="57"/>
    </row>
    <row r="86" spans="1:14" ht="15" thickBot="1">
      <c r="B86" s="97" t="s">
        <v>1058</v>
      </c>
      <c r="C86" s="98"/>
      <c r="D86" s="98"/>
      <c r="E86" s="98"/>
      <c r="F86" s="98"/>
      <c r="G86" s="98"/>
      <c r="H86" s="98"/>
      <c r="I86" s="99"/>
      <c r="J86" s="100"/>
      <c r="K86" s="314">
        <v>0.05</v>
      </c>
      <c r="L86" s="859">
        <f>N79*K86</f>
        <v>9258.9784819960751</v>
      </c>
      <c r="M86" s="860"/>
      <c r="N86" s="57"/>
    </row>
    <row r="87" spans="1:14" ht="15" thickBot="1">
      <c r="B87" s="822" t="s">
        <v>1037</v>
      </c>
      <c r="C87" s="823"/>
      <c r="D87" s="823"/>
      <c r="E87" s="823"/>
      <c r="F87" s="823"/>
      <c r="G87" s="823"/>
      <c r="H87" s="823"/>
      <c r="I87" s="823"/>
      <c r="J87" s="823"/>
      <c r="K87" s="823"/>
      <c r="L87" s="823"/>
      <c r="M87" s="824"/>
      <c r="N87" s="58">
        <f>L84+L85+L86</f>
        <v>55553.870891976454</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240733.44053189794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30.75" customHeight="1" thickBot="1">
      <c r="A31" t="s">
        <v>1929</v>
      </c>
      <c r="B31" s="86" t="s">
        <v>1781</v>
      </c>
      <c r="C31" s="964" t="s">
        <v>1782</v>
      </c>
      <c r="D31" s="965"/>
      <c r="E31" s="965"/>
      <c r="F31" s="965"/>
      <c r="G31" s="965"/>
      <c r="H31" s="965"/>
      <c r="I31" s="965"/>
      <c r="J31" s="99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766.00807809150001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5426</v>
      </c>
      <c r="N49" s="281">
        <f>K49*M49</f>
        <v>2713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7140</v>
      </c>
      <c r="N50" s="281">
        <f>K50*M50</f>
        <v>7140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98960.4</v>
      </c>
      <c r="N51" s="281">
        <f>K51*M51</f>
        <v>98960.4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167718.39999999999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9">
        <f>VLOOKUP(A60,TRANSPORTE!A1:D117,4,FALSE)</f>
        <v>1250</v>
      </c>
      <c r="M60" s="910"/>
      <c r="N60" s="296">
        <f>K60*L60</f>
        <v>1375</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133"/>
    </row>
    <row r="77" spans="1:15" ht="15" thickBot="1">
      <c r="B77" s="911" t="s">
        <v>1037</v>
      </c>
      <c r="C77" s="865"/>
      <c r="D77" s="865"/>
      <c r="E77" s="865"/>
      <c r="F77" s="865"/>
      <c r="G77" s="865"/>
      <c r="H77" s="865"/>
      <c r="I77" s="865"/>
      <c r="J77" s="865"/>
      <c r="K77" s="865"/>
      <c r="L77" s="865"/>
      <c r="M77" s="866"/>
      <c r="N77" s="469">
        <f>SUM(N71:N76)</f>
        <v>15320.161561829998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185179.56963992148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37035.9139279843</v>
      </c>
      <c r="M84" s="858"/>
      <c r="N84" s="57"/>
    </row>
    <row r="85" spans="1:14">
      <c r="B85" s="95" t="s">
        <v>1057</v>
      </c>
      <c r="C85" s="96"/>
      <c r="D85" s="96"/>
      <c r="E85" s="96"/>
      <c r="F85" s="96"/>
      <c r="G85" s="96"/>
      <c r="H85" s="96"/>
      <c r="I85" s="93"/>
      <c r="J85" s="94"/>
      <c r="K85" s="313">
        <v>0.05</v>
      </c>
      <c r="L85" s="857">
        <f>N79*K85</f>
        <v>9258.9784819960751</v>
      </c>
      <c r="M85" s="858"/>
      <c r="N85" s="57"/>
    </row>
    <row r="86" spans="1:14" ht="15" thickBot="1">
      <c r="B86" s="97" t="s">
        <v>1058</v>
      </c>
      <c r="C86" s="98"/>
      <c r="D86" s="98"/>
      <c r="E86" s="98"/>
      <c r="F86" s="98"/>
      <c r="G86" s="98"/>
      <c r="H86" s="98"/>
      <c r="I86" s="99"/>
      <c r="J86" s="100"/>
      <c r="K86" s="314">
        <v>0.05</v>
      </c>
      <c r="L86" s="859">
        <f>N79*K86</f>
        <v>9258.9784819960751</v>
      </c>
      <c r="M86" s="860"/>
      <c r="N86" s="57"/>
    </row>
    <row r="87" spans="1:14" ht="15" thickBot="1">
      <c r="B87" s="822" t="s">
        <v>1037</v>
      </c>
      <c r="C87" s="823"/>
      <c r="D87" s="823"/>
      <c r="E87" s="823"/>
      <c r="F87" s="823"/>
      <c r="G87" s="823"/>
      <c r="H87" s="823"/>
      <c r="I87" s="823"/>
      <c r="J87" s="823"/>
      <c r="K87" s="823"/>
      <c r="L87" s="823"/>
      <c r="M87" s="824"/>
      <c r="N87" s="58">
        <f>L84+L85+L86</f>
        <v>55553.870891976454</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240733.44053189794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30.75" customHeight="1" thickBot="1">
      <c r="A31" t="s">
        <v>1929</v>
      </c>
      <c r="B31" s="86" t="s">
        <v>1783</v>
      </c>
      <c r="C31" s="964" t="s">
        <v>1784</v>
      </c>
      <c r="D31" s="965"/>
      <c r="E31" s="965"/>
      <c r="F31" s="965"/>
      <c r="G31" s="965"/>
      <c r="H31" s="965"/>
      <c r="I31" s="965"/>
      <c r="J31" s="99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766.00807809150001</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53550</v>
      </c>
      <c r="N48" s="281">
        <f>K48*M48</f>
        <v>58905.000000000007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5426</v>
      </c>
      <c r="N49" s="281">
        <f>K49*M49</f>
        <v>2713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7140</v>
      </c>
      <c r="N50" s="281">
        <f>K50*M50</f>
        <v>7140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98960.4</v>
      </c>
      <c r="N51" s="281">
        <f>K51*M51</f>
        <v>98960.4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167718.39999999999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9">
        <f>VLOOKUP(A60,TRANSPORTE!A1:D117,4,FALSE)</f>
        <v>1250</v>
      </c>
      <c r="M60" s="910"/>
      <c r="N60" s="296">
        <f>K60*L60</f>
        <v>1375</v>
      </c>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f>N60+N61+N62+N63+N64</f>
        <v>1375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133"/>
    </row>
    <row r="77" spans="1:15" ht="15" thickBot="1">
      <c r="B77" s="911" t="s">
        <v>1037</v>
      </c>
      <c r="C77" s="865"/>
      <c r="D77" s="865"/>
      <c r="E77" s="865"/>
      <c r="F77" s="865"/>
      <c r="G77" s="865"/>
      <c r="H77" s="865"/>
      <c r="I77" s="865"/>
      <c r="J77" s="865"/>
      <c r="K77" s="865"/>
      <c r="L77" s="865"/>
      <c r="M77" s="866"/>
      <c r="N77" s="469">
        <f>SUM(N71:N76)</f>
        <v>15320.161561829998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185179.56963992148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37035.9139279843</v>
      </c>
      <c r="M84" s="858"/>
      <c r="N84" s="57"/>
    </row>
    <row r="85" spans="1:14">
      <c r="B85" s="95" t="s">
        <v>1057</v>
      </c>
      <c r="C85" s="96"/>
      <c r="D85" s="96"/>
      <c r="E85" s="96"/>
      <c r="F85" s="96"/>
      <c r="G85" s="96"/>
      <c r="H85" s="96"/>
      <c r="I85" s="93"/>
      <c r="J85" s="94"/>
      <c r="K85" s="313">
        <v>0.05</v>
      </c>
      <c r="L85" s="857">
        <f>N79*K85</f>
        <v>9258.9784819960751</v>
      </c>
      <c r="M85" s="858"/>
      <c r="N85" s="57"/>
    </row>
    <row r="86" spans="1:14" ht="15" thickBot="1">
      <c r="B86" s="97" t="s">
        <v>1058</v>
      </c>
      <c r="C86" s="98"/>
      <c r="D86" s="98"/>
      <c r="E86" s="98"/>
      <c r="F86" s="98"/>
      <c r="G86" s="98"/>
      <c r="H86" s="98"/>
      <c r="I86" s="99"/>
      <c r="J86" s="100"/>
      <c r="K86" s="314">
        <v>0.05</v>
      </c>
      <c r="L86" s="859">
        <f>N79*K86</f>
        <v>9258.9784819960751</v>
      </c>
      <c r="M86" s="860"/>
      <c r="N86" s="57"/>
    </row>
    <row r="87" spans="1:14" ht="15" thickBot="1">
      <c r="B87" s="822" t="s">
        <v>1037</v>
      </c>
      <c r="C87" s="823"/>
      <c r="D87" s="823"/>
      <c r="E87" s="823"/>
      <c r="F87" s="823"/>
      <c r="G87" s="823"/>
      <c r="H87" s="823"/>
      <c r="I87" s="823"/>
      <c r="J87" s="823"/>
      <c r="K87" s="823"/>
      <c r="L87" s="823"/>
      <c r="M87" s="824"/>
      <c r="N87" s="58">
        <f>L84+L85+L86</f>
        <v>55553.870891976454</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240733.44053189794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28.5" customHeight="1" thickBot="1">
      <c r="A31" t="s">
        <v>1929</v>
      </c>
      <c r="B31" s="86" t="s">
        <v>1785</v>
      </c>
      <c r="C31" s="964" t="s">
        <v>1786</v>
      </c>
      <c r="D31" s="965"/>
      <c r="E31" s="965"/>
      <c r="F31" s="965"/>
      <c r="G31" s="965"/>
      <c r="H31" s="965"/>
      <c r="I31" s="965"/>
      <c r="J31" s="99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6450.5845404000002</v>
      </c>
      <c r="N48" s="281">
        <f>K48*M48</f>
        <v>8385.7599025199997</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8385.7599025199997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1532.016156183</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9917.7760587029989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1983.5552117405998</v>
      </c>
      <c r="M84" s="858"/>
      <c r="N84" s="57"/>
    </row>
    <row r="85" spans="1:14">
      <c r="B85" s="95" t="s">
        <v>1057</v>
      </c>
      <c r="C85" s="96"/>
      <c r="D85" s="96"/>
      <c r="E85" s="96"/>
      <c r="F85" s="96"/>
      <c r="G85" s="96"/>
      <c r="H85" s="96"/>
      <c r="I85" s="93"/>
      <c r="J85" s="94"/>
      <c r="K85" s="313">
        <v>0.05</v>
      </c>
      <c r="L85" s="857">
        <f>N79*K85</f>
        <v>495.88880293514995</v>
      </c>
      <c r="M85" s="858"/>
      <c r="N85" s="57"/>
    </row>
    <row r="86" spans="1:14" ht="15" thickBot="1">
      <c r="B86" s="97" t="s">
        <v>1058</v>
      </c>
      <c r="C86" s="98"/>
      <c r="D86" s="98"/>
      <c r="E86" s="98"/>
      <c r="F86" s="98"/>
      <c r="G86" s="98"/>
      <c r="H86" s="98"/>
      <c r="I86" s="99"/>
      <c r="J86" s="100"/>
      <c r="K86" s="314">
        <v>0.05</v>
      </c>
      <c r="L86" s="859">
        <f>N79*K86</f>
        <v>495.88880293514995</v>
      </c>
      <c r="M86" s="860"/>
      <c r="N86" s="57"/>
    </row>
    <row r="87" spans="1:14" ht="15" thickBot="1">
      <c r="B87" s="822" t="s">
        <v>1037</v>
      </c>
      <c r="C87" s="823"/>
      <c r="D87" s="823"/>
      <c r="E87" s="823"/>
      <c r="F87" s="823"/>
      <c r="G87" s="823"/>
      <c r="H87" s="823"/>
      <c r="I87" s="823"/>
      <c r="J87" s="823"/>
      <c r="K87" s="823"/>
      <c r="L87" s="823"/>
      <c r="M87" s="824"/>
      <c r="N87" s="58">
        <f>L84+L85+L86</f>
        <v>2975.3328176108998</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12893.108876313898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30" customHeight="1" thickBot="1">
      <c r="A31" t="s">
        <v>1929</v>
      </c>
      <c r="B31" s="86" t="s">
        <v>1787</v>
      </c>
      <c r="C31" s="964" t="s">
        <v>1788</v>
      </c>
      <c r="D31" s="965"/>
      <c r="E31" s="965"/>
      <c r="F31" s="965"/>
      <c r="G31" s="965"/>
      <c r="H31" s="965"/>
      <c r="I31" s="965"/>
      <c r="J31" s="99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14620.433689399999</v>
      </c>
      <c r="N48" s="281">
        <f>K48*M48</f>
        <v>19006.563796219998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19006.563796219998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1532.016156183</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20538.579952402997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4107.7159904805994</v>
      </c>
      <c r="M84" s="858"/>
      <c r="N84" s="57"/>
    </row>
    <row r="85" spans="1:14">
      <c r="B85" s="95" t="s">
        <v>1057</v>
      </c>
      <c r="C85" s="96"/>
      <c r="D85" s="96"/>
      <c r="E85" s="96"/>
      <c r="F85" s="96"/>
      <c r="G85" s="96"/>
      <c r="H85" s="96"/>
      <c r="I85" s="93"/>
      <c r="J85" s="94"/>
      <c r="K85" s="313">
        <v>0.05</v>
      </c>
      <c r="L85" s="857">
        <f>N79*K85</f>
        <v>1026.9289976201499</v>
      </c>
      <c r="M85" s="858"/>
      <c r="N85" s="57"/>
    </row>
    <row r="86" spans="1:14" ht="15" thickBot="1">
      <c r="B86" s="97" t="s">
        <v>1058</v>
      </c>
      <c r="C86" s="98"/>
      <c r="D86" s="98"/>
      <c r="E86" s="98"/>
      <c r="F86" s="98"/>
      <c r="G86" s="98"/>
      <c r="H86" s="98"/>
      <c r="I86" s="99"/>
      <c r="J86" s="100"/>
      <c r="K86" s="314">
        <v>0.05</v>
      </c>
      <c r="L86" s="859">
        <f>N79*K86</f>
        <v>1026.9289976201499</v>
      </c>
      <c r="M86" s="860"/>
      <c r="N86" s="57"/>
    </row>
    <row r="87" spans="1:14" ht="15" thickBot="1">
      <c r="B87" s="822" t="s">
        <v>1037</v>
      </c>
      <c r="C87" s="823"/>
      <c r="D87" s="823"/>
      <c r="E87" s="823"/>
      <c r="F87" s="823"/>
      <c r="G87" s="823"/>
      <c r="H87" s="823"/>
      <c r="I87" s="823"/>
      <c r="J87" s="823"/>
      <c r="K87" s="823"/>
      <c r="L87" s="823"/>
      <c r="M87" s="824"/>
      <c r="N87" s="58">
        <f>L84+L85+L86</f>
        <v>6161.5739857208991</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26700.153938123898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30.75" customHeight="1" thickBot="1">
      <c r="A31" t="s">
        <v>1929</v>
      </c>
      <c r="B31" s="86" t="s">
        <v>1789</v>
      </c>
      <c r="C31" s="964" t="s">
        <v>2265</v>
      </c>
      <c r="D31" s="965"/>
      <c r="E31" s="965"/>
      <c r="F31" s="965"/>
      <c r="G31" s="965"/>
      <c r="H31" s="965"/>
      <c r="I31" s="965"/>
      <c r="J31" s="99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6450.5845404000002</v>
      </c>
      <c r="N48" s="281">
        <f>K48*M48</f>
        <v>8385.7599025199997</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8385.7599025199997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1532.016156183</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9917.7760587029989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1983.5552117405998</v>
      </c>
      <c r="M84" s="858"/>
      <c r="N84" s="57"/>
    </row>
    <row r="85" spans="1:14">
      <c r="B85" s="95" t="s">
        <v>1057</v>
      </c>
      <c r="C85" s="96"/>
      <c r="D85" s="96"/>
      <c r="E85" s="96"/>
      <c r="F85" s="96"/>
      <c r="G85" s="96"/>
      <c r="H85" s="96"/>
      <c r="I85" s="93"/>
      <c r="J85" s="94"/>
      <c r="K85" s="313">
        <v>0.05</v>
      </c>
      <c r="L85" s="857">
        <f>N79*K85</f>
        <v>495.88880293514995</v>
      </c>
      <c r="M85" s="858"/>
      <c r="N85" s="57"/>
    </row>
    <row r="86" spans="1:14" ht="15" thickBot="1">
      <c r="B86" s="97" t="s">
        <v>1058</v>
      </c>
      <c r="C86" s="98"/>
      <c r="D86" s="98"/>
      <c r="E86" s="98"/>
      <c r="F86" s="98"/>
      <c r="G86" s="98"/>
      <c r="H86" s="98"/>
      <c r="I86" s="99"/>
      <c r="J86" s="100"/>
      <c r="K86" s="314">
        <v>0.05</v>
      </c>
      <c r="L86" s="859">
        <f>N79*K86</f>
        <v>495.88880293514995</v>
      </c>
      <c r="M86" s="860"/>
      <c r="N86" s="57"/>
    </row>
    <row r="87" spans="1:14" ht="15" thickBot="1">
      <c r="B87" s="822" t="s">
        <v>1037</v>
      </c>
      <c r="C87" s="823"/>
      <c r="D87" s="823"/>
      <c r="E87" s="823"/>
      <c r="F87" s="823"/>
      <c r="G87" s="823"/>
      <c r="H87" s="823"/>
      <c r="I87" s="823"/>
      <c r="J87" s="823"/>
      <c r="K87" s="823"/>
      <c r="L87" s="823"/>
      <c r="M87" s="824"/>
      <c r="N87" s="58">
        <f>L84+L85+L86</f>
        <v>2975.3328176108998</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12893.108876313898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30" customHeight="1" thickBot="1">
      <c r="A31" t="s">
        <v>1929</v>
      </c>
      <c r="B31" s="86" t="s">
        <v>1790</v>
      </c>
      <c r="C31" s="964" t="s">
        <v>2266</v>
      </c>
      <c r="D31" s="965"/>
      <c r="E31" s="965"/>
      <c r="F31" s="965"/>
      <c r="G31" s="965"/>
      <c r="H31" s="965"/>
      <c r="I31" s="965"/>
      <c r="J31" s="99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c r="C41" s="880"/>
      <c r="D41" s="880"/>
      <c r="E41" s="44"/>
      <c r="F41" s="45"/>
      <c r="G41" s="45"/>
      <c r="H41" s="46"/>
      <c r="I41" s="42"/>
      <c r="J41" s="43"/>
      <c r="K41" s="288"/>
      <c r="L41" s="285"/>
      <c r="M41" s="410"/>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14620.433689399999</v>
      </c>
      <c r="N48" s="281">
        <f>K48*M48</f>
        <v>19006.563796219998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19006.563796219998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1532.016156183</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20538.579952402997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4107.7159904805994</v>
      </c>
      <c r="M84" s="858"/>
      <c r="N84" s="57"/>
    </row>
    <row r="85" spans="1:14">
      <c r="B85" s="95" t="s">
        <v>1057</v>
      </c>
      <c r="C85" s="96"/>
      <c r="D85" s="96"/>
      <c r="E85" s="96"/>
      <c r="F85" s="96"/>
      <c r="G85" s="96"/>
      <c r="H85" s="96"/>
      <c r="I85" s="93"/>
      <c r="J85" s="94"/>
      <c r="K85" s="313">
        <v>0.05</v>
      </c>
      <c r="L85" s="857">
        <f>N79*K85</f>
        <v>1026.9289976201499</v>
      </c>
      <c r="M85" s="858"/>
      <c r="N85" s="57"/>
    </row>
    <row r="86" spans="1:14" ht="15" thickBot="1">
      <c r="B86" s="97" t="s">
        <v>1058</v>
      </c>
      <c r="C86" s="98"/>
      <c r="D86" s="98"/>
      <c r="E86" s="98"/>
      <c r="F86" s="98"/>
      <c r="G86" s="98"/>
      <c r="H86" s="98"/>
      <c r="I86" s="99"/>
      <c r="J86" s="100"/>
      <c r="K86" s="314">
        <v>0.05</v>
      </c>
      <c r="L86" s="859">
        <f>N79*K86</f>
        <v>1026.9289976201499</v>
      </c>
      <c r="M86" s="860"/>
      <c r="N86" s="57"/>
    </row>
    <row r="87" spans="1:14" ht="15" thickBot="1">
      <c r="B87" s="822" t="s">
        <v>1037</v>
      </c>
      <c r="C87" s="823"/>
      <c r="D87" s="823"/>
      <c r="E87" s="823"/>
      <c r="F87" s="823"/>
      <c r="G87" s="823"/>
      <c r="H87" s="823"/>
      <c r="I87" s="823"/>
      <c r="J87" s="823"/>
      <c r="K87" s="823"/>
      <c r="L87" s="823"/>
      <c r="M87" s="824"/>
      <c r="N87" s="58">
        <f>L84+L85+L86</f>
        <v>6161.5739857208991</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26700.153938123898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6"/>
      <c r="J36" s="277"/>
      <c r="K36" s="278">
        <f>VLOOKUP(A36,EQUIPOS!A6:D163,4,FALSE)</f>
        <v>80130.646184500016</v>
      </c>
      <c r="L36" s="279"/>
      <c r="M36" s="345">
        <v>15</v>
      </c>
      <c r="N36" s="281">
        <f>K36/M36</f>
        <v>5342.043078966668</v>
      </c>
    </row>
    <row r="37" spans="1:14">
      <c r="A37" s="119" t="s">
        <v>174</v>
      </c>
      <c r="B37" s="871" t="str">
        <f>VLOOKUP(A37,EQUIPOS!A7:D154,3,FALSE)</f>
        <v>Compactador vibratorio tipo DD-20</v>
      </c>
      <c r="C37" s="872"/>
      <c r="D37" s="872"/>
      <c r="E37" s="872"/>
      <c r="F37" s="872"/>
      <c r="G37" s="872"/>
      <c r="H37" s="873"/>
      <c r="I37" s="430"/>
      <c r="J37" s="431"/>
      <c r="K37" s="278">
        <f>VLOOKUP(A37,EQUIPOS!A7:D164,4,FALSE)</f>
        <v>71400</v>
      </c>
      <c r="L37" s="344"/>
      <c r="M37" s="345">
        <v>15</v>
      </c>
      <c r="N37" s="281">
        <f>K37/M37</f>
        <v>4760</v>
      </c>
    </row>
    <row r="38" spans="1:14">
      <c r="A38" s="119" t="s">
        <v>269</v>
      </c>
      <c r="B38" s="871" t="str">
        <f>VLOOKUP(A38,EQUIPOS!A8:D154,3,FALSE)</f>
        <v>Motoniveladora  potencia 215 HP, ancho de cuchilla 4,27 m, peso 18 ton.</v>
      </c>
      <c r="C38" s="872"/>
      <c r="D38" s="872"/>
      <c r="E38" s="872"/>
      <c r="F38" s="872"/>
      <c r="G38" s="872"/>
      <c r="H38" s="873"/>
      <c r="I38" s="337"/>
      <c r="J38" s="339"/>
      <c r="K38" s="278">
        <f>VLOOKUP(A38,EQUIPOS!A8:D165,4,FALSE)</f>
        <v>191656.2906480699</v>
      </c>
      <c r="L38" s="432"/>
      <c r="M38" s="433">
        <v>15</v>
      </c>
      <c r="N38" s="281">
        <f>K38/M38</f>
        <v>12777.086043204659</v>
      </c>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0.02</v>
      </c>
      <c r="N41" s="353">
        <f>N75*M41</f>
        <v>42.556004338416663</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SUM(N36:N41)</f>
        <v>22921.685126509743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29750</v>
      </c>
      <c r="N48" s="281">
        <f>K48*M48</f>
        <v>38675</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0</v>
      </c>
      <c r="N49" s="281">
        <f>K49*M49</f>
        <v>0</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911" t="s">
        <v>1037</v>
      </c>
      <c r="C53" s="865"/>
      <c r="D53" s="865"/>
      <c r="E53" s="865"/>
      <c r="F53" s="865"/>
      <c r="G53" s="865"/>
      <c r="H53" s="865"/>
      <c r="I53" s="865"/>
      <c r="J53" s="865"/>
      <c r="K53" s="865"/>
      <c r="L53" s="865"/>
      <c r="M53" s="866"/>
      <c r="N53" s="110">
        <f>SUM(N48:N52)</f>
        <v>38675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8" t="s">
        <v>1045</v>
      </c>
      <c r="M57" s="887"/>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09">
        <f>VLOOKUP(A58,TRANSPORTE!A1:D117,4,FALSE)</f>
        <v>1200</v>
      </c>
      <c r="M58" s="910"/>
      <c r="N58" s="296">
        <f>K58*L58</f>
        <v>1560</v>
      </c>
    </row>
    <row r="59" spans="1:14">
      <c r="B59" s="52"/>
      <c r="C59" s="53"/>
      <c r="D59" s="53"/>
      <c r="E59" s="53"/>
      <c r="F59" s="53"/>
      <c r="G59" s="53"/>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0"/>
      <c r="M63" s="901"/>
      <c r="N63" s="133"/>
    </row>
    <row r="64" spans="1:14" ht="15" thickBot="1">
      <c r="B64" s="911" t="s">
        <v>1037</v>
      </c>
      <c r="C64" s="865"/>
      <c r="D64" s="865"/>
      <c r="E64" s="865"/>
      <c r="F64" s="865"/>
      <c r="G64" s="865"/>
      <c r="H64" s="865"/>
      <c r="I64" s="865"/>
      <c r="J64" s="865"/>
      <c r="K64" s="865"/>
      <c r="L64" s="865"/>
      <c r="M64" s="866"/>
      <c r="N64" s="110">
        <f>N58+N59+N60+N61+N62</f>
        <v>1560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1" t="s">
        <v>1047</v>
      </c>
      <c r="C68" s="862"/>
      <c r="D68" s="862"/>
      <c r="E68" s="862"/>
      <c r="F68" s="862"/>
      <c r="G68" s="862"/>
      <c r="H68" s="862"/>
      <c r="I68" s="79" t="s">
        <v>1048</v>
      </c>
      <c r="J68" s="81" t="s">
        <v>1494</v>
      </c>
      <c r="K68" s="80" t="s">
        <v>1050</v>
      </c>
      <c r="L68" s="863" t="s">
        <v>1034</v>
      </c>
      <c r="M68" s="976"/>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8"/>
      <c r="C74" s="899"/>
      <c r="D74" s="899"/>
      <c r="E74" s="899"/>
      <c r="F74" s="899"/>
      <c r="G74" s="899"/>
      <c r="H74" s="899"/>
      <c r="I74" s="132"/>
      <c r="J74" s="132"/>
      <c r="K74" s="132"/>
      <c r="L74" s="912"/>
      <c r="M74" s="912"/>
      <c r="N74" s="51"/>
    </row>
    <row r="75" spans="1:15" ht="15" thickBot="1">
      <c r="B75" s="911" t="s">
        <v>1037</v>
      </c>
      <c r="C75" s="865"/>
      <c r="D75" s="865"/>
      <c r="E75" s="865"/>
      <c r="F75" s="865"/>
      <c r="G75" s="865"/>
      <c r="H75" s="865"/>
      <c r="I75" s="865"/>
      <c r="J75" s="865"/>
      <c r="K75" s="865"/>
      <c r="L75" s="865"/>
      <c r="M75" s="866"/>
      <c r="N75" s="310">
        <f>SUM(N69:N74)</f>
        <v>2127.800216920833</v>
      </c>
    </row>
    <row r="76" spans="1:15" ht="15" thickBot="1">
      <c r="B76" s="39"/>
      <c r="C76" s="40"/>
      <c r="D76" s="40"/>
      <c r="E76" s="40"/>
      <c r="F76" s="40"/>
      <c r="G76" s="40"/>
      <c r="H76" s="40"/>
      <c r="I76" s="40"/>
      <c r="J76" s="40"/>
      <c r="K76" s="40"/>
      <c r="L76" s="40"/>
      <c r="M76" s="40"/>
      <c r="N76" s="41"/>
    </row>
    <row r="77" spans="1:15" ht="15" thickBot="1">
      <c r="B77" s="822" t="s">
        <v>1051</v>
      </c>
      <c r="C77" s="823"/>
      <c r="D77" s="823"/>
      <c r="E77" s="823"/>
      <c r="F77" s="823"/>
      <c r="G77" s="823"/>
      <c r="H77" s="823"/>
      <c r="I77" s="823"/>
      <c r="J77" s="823"/>
      <c r="K77" s="823"/>
      <c r="L77" s="823"/>
      <c r="M77" s="824"/>
      <c r="N77" s="105">
        <f>N43+N53+N64+N75</f>
        <v>65284.485343430577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3"/>
      <c r="J81" s="343"/>
      <c r="K81" s="311" t="s">
        <v>1054</v>
      </c>
      <c r="L81" s="869" t="s">
        <v>1055</v>
      </c>
      <c r="M81" s="870"/>
      <c r="N81" s="312"/>
    </row>
    <row r="82" spans="1:14">
      <c r="B82" s="855" t="s">
        <v>1056</v>
      </c>
      <c r="C82" s="856"/>
      <c r="D82" s="856"/>
      <c r="E82" s="856"/>
      <c r="F82" s="856"/>
      <c r="G82" s="856"/>
      <c r="H82" s="856"/>
      <c r="I82" s="93"/>
      <c r="J82" s="94"/>
      <c r="K82" s="313">
        <v>0.2</v>
      </c>
      <c r="L82" s="857">
        <f>N77*K82</f>
        <v>13056.897068686116</v>
      </c>
      <c r="M82" s="858"/>
      <c r="N82" s="57"/>
    </row>
    <row r="83" spans="1:14">
      <c r="B83" s="95" t="s">
        <v>1057</v>
      </c>
      <c r="C83" s="96"/>
      <c r="D83" s="96"/>
      <c r="E83" s="96"/>
      <c r="F83" s="96"/>
      <c r="G83" s="96"/>
      <c r="H83" s="96"/>
      <c r="I83" s="93"/>
      <c r="J83" s="94"/>
      <c r="K83" s="313">
        <v>0.05</v>
      </c>
      <c r="L83" s="857">
        <f>N77*K83</f>
        <v>3264.2242671715289</v>
      </c>
      <c r="M83" s="858"/>
      <c r="N83" s="57"/>
    </row>
    <row r="84" spans="1:14" ht="15" thickBot="1">
      <c r="B84" s="97" t="s">
        <v>1058</v>
      </c>
      <c r="C84" s="98"/>
      <c r="D84" s="98"/>
      <c r="E84" s="98"/>
      <c r="F84" s="98"/>
      <c r="G84" s="98"/>
      <c r="H84" s="98"/>
      <c r="I84" s="99"/>
      <c r="J84" s="100"/>
      <c r="K84" s="314">
        <v>0.05</v>
      </c>
      <c r="L84" s="859">
        <f>N77*K84</f>
        <v>3264.2242671715289</v>
      </c>
      <c r="M84" s="860"/>
      <c r="N84" s="57"/>
    </row>
    <row r="85" spans="1:14" ht="15" thickBot="1">
      <c r="B85" s="822" t="s">
        <v>1037</v>
      </c>
      <c r="C85" s="823"/>
      <c r="D85" s="823"/>
      <c r="E85" s="823"/>
      <c r="F85" s="823"/>
      <c r="G85" s="823"/>
      <c r="H85" s="823"/>
      <c r="I85" s="823"/>
      <c r="J85" s="823"/>
      <c r="K85" s="823"/>
      <c r="L85" s="823"/>
      <c r="M85" s="824"/>
      <c r="N85" s="58">
        <f>L82+L83+L84</f>
        <v>19585.345603029175</v>
      </c>
    </row>
    <row r="86" spans="1:14" ht="15" thickBot="1">
      <c r="B86" s="39"/>
      <c r="C86" s="40"/>
      <c r="D86" s="40"/>
      <c r="E86" s="40"/>
      <c r="F86" s="40"/>
      <c r="G86" s="40"/>
      <c r="H86" s="40"/>
      <c r="I86" s="40"/>
      <c r="J86" s="40"/>
      <c r="K86" s="40"/>
      <c r="L86" s="40"/>
      <c r="M86" s="40"/>
      <c r="N86" s="41"/>
    </row>
    <row r="87" spans="1:14" ht="15" thickBot="1">
      <c r="A87" t="s">
        <v>2122</v>
      </c>
      <c r="B87" s="822" t="s">
        <v>1059</v>
      </c>
      <c r="C87" s="823"/>
      <c r="D87" s="823"/>
      <c r="E87" s="823"/>
      <c r="F87" s="823"/>
      <c r="G87" s="823"/>
      <c r="H87" s="823"/>
      <c r="I87" s="823"/>
      <c r="J87" s="823"/>
      <c r="K87" s="823"/>
      <c r="L87" s="823"/>
      <c r="M87" s="824"/>
      <c r="N87" s="196">
        <f>N77+N85</f>
        <v>84869.830946459755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2"/>
      <c r="K117" s="972"/>
      <c r="L117" s="972"/>
      <c r="M117" s="972"/>
      <c r="N117" s="973"/>
    </row>
    <row r="118" spans="2:14" ht="15" thickBot="1">
      <c r="B118" s="428" t="s">
        <v>2327</v>
      </c>
      <c r="C118" s="429"/>
      <c r="D118" s="429"/>
      <c r="E118" s="268"/>
      <c r="F118" s="268"/>
      <c r="G118" s="268"/>
      <c r="H118" s="268"/>
      <c r="I118" s="268"/>
      <c r="J118" s="974"/>
      <c r="K118" s="974"/>
      <c r="L118" s="974"/>
      <c r="M118" s="974"/>
      <c r="N118" s="975"/>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102.1344104122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10975.37</v>
      </c>
      <c r="N48" s="281">
        <f>K48*M48</f>
        <v>7682.759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7682.759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51"/>
    </row>
    <row r="77" spans="1:15" ht="15" thickBot="1">
      <c r="B77" s="911" t="s">
        <v>1037</v>
      </c>
      <c r="C77" s="865"/>
      <c r="D77" s="865"/>
      <c r="E77" s="865"/>
      <c r="F77" s="865"/>
      <c r="G77" s="865"/>
      <c r="H77" s="865"/>
      <c r="I77" s="865"/>
      <c r="J77" s="865"/>
      <c r="K77" s="865"/>
      <c r="L77" s="865"/>
      <c r="M77" s="866"/>
      <c r="N77" s="310">
        <f>SUM(N71:N76)</f>
        <v>2042.688208244</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9827.5816186562006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1965.5163237312402</v>
      </c>
      <c r="M84" s="858"/>
      <c r="N84" s="57"/>
    </row>
    <row r="85" spans="1:14">
      <c r="B85" s="95" t="s">
        <v>1057</v>
      </c>
      <c r="C85" s="96"/>
      <c r="D85" s="96"/>
      <c r="E85" s="96"/>
      <c r="F85" s="96"/>
      <c r="G85" s="96"/>
      <c r="H85" s="96"/>
      <c r="I85" s="93"/>
      <c r="J85" s="94"/>
      <c r="K85" s="313">
        <v>0.05</v>
      </c>
      <c r="L85" s="857">
        <f>N79*K85</f>
        <v>491.37908093281004</v>
      </c>
      <c r="M85" s="858"/>
      <c r="N85" s="57"/>
    </row>
    <row r="86" spans="1:14" ht="15" thickBot="1">
      <c r="B86" s="97" t="s">
        <v>1058</v>
      </c>
      <c r="C86" s="98"/>
      <c r="D86" s="98"/>
      <c r="E86" s="98"/>
      <c r="F86" s="98"/>
      <c r="G86" s="98"/>
      <c r="H86" s="98"/>
      <c r="I86" s="99"/>
      <c r="J86" s="100"/>
      <c r="K86" s="314">
        <v>0.05</v>
      </c>
      <c r="L86" s="859">
        <f>N79*K86</f>
        <v>491.37908093281004</v>
      </c>
      <c r="M86" s="860"/>
      <c r="N86" s="57"/>
    </row>
    <row r="87" spans="1:14" ht="15" thickBot="1">
      <c r="B87" s="822" t="s">
        <v>1037</v>
      </c>
      <c r="C87" s="823"/>
      <c r="D87" s="823"/>
      <c r="E87" s="823"/>
      <c r="F87" s="823"/>
      <c r="G87" s="823"/>
      <c r="H87" s="823"/>
      <c r="I87" s="823"/>
      <c r="J87" s="823"/>
      <c r="K87" s="823"/>
      <c r="L87" s="823"/>
      <c r="M87" s="824"/>
      <c r="N87" s="58">
        <f>L84+L85+L86</f>
        <v>2948.2744855968604</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58">
        <f>N79+N87</f>
        <v>12775.85610425306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510.67205206099999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41900</v>
      </c>
      <c r="N48" s="281">
        <f>K48*M48</f>
        <v>8380</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3070.3922634</v>
      </c>
      <c r="N49" s="281">
        <f>K49*M49</f>
        <v>3223.91187657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1" t="s">
        <v>1037</v>
      </c>
      <c r="C55" s="865"/>
      <c r="D55" s="865"/>
      <c r="E55" s="865"/>
      <c r="F55" s="865"/>
      <c r="G55" s="865"/>
      <c r="H55" s="865"/>
      <c r="I55" s="865"/>
      <c r="J55" s="865"/>
      <c r="K55" s="865"/>
      <c r="L55" s="865"/>
      <c r="M55" s="866"/>
      <c r="N55" s="110">
        <f>SUM(N48:N54)</f>
        <v>11603.91187657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0"/>
      <c r="M65" s="901"/>
      <c r="N65" s="133"/>
    </row>
    <row r="66" spans="1:15" ht="1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8"/>
      <c r="C76" s="899"/>
      <c r="D76" s="899"/>
      <c r="E76" s="899"/>
      <c r="F76" s="899"/>
      <c r="G76" s="899"/>
      <c r="H76" s="899"/>
      <c r="I76" s="132"/>
      <c r="J76" s="132"/>
      <c r="K76" s="132"/>
      <c r="L76" s="912"/>
      <c r="M76" s="912"/>
      <c r="N76" s="133"/>
    </row>
    <row r="77" spans="1:15" ht="15" thickBot="1">
      <c r="B77" s="911" t="s">
        <v>1037</v>
      </c>
      <c r="C77" s="865"/>
      <c r="D77" s="865"/>
      <c r="E77" s="865"/>
      <c r="F77" s="865"/>
      <c r="G77" s="865"/>
      <c r="H77" s="865"/>
      <c r="I77" s="865"/>
      <c r="J77" s="865"/>
      <c r="K77" s="865"/>
      <c r="L77" s="865"/>
      <c r="M77" s="866"/>
      <c r="N77" s="469">
        <f>SUM(N71:N76)</f>
        <v>10213.44104122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22328.024969851002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4465.6049939702007</v>
      </c>
      <c r="M84" s="858"/>
      <c r="N84" s="57"/>
    </row>
    <row r="85" spans="1:14">
      <c r="B85" s="95" t="s">
        <v>1057</v>
      </c>
      <c r="C85" s="96"/>
      <c r="D85" s="96"/>
      <c r="E85" s="96"/>
      <c r="F85" s="96"/>
      <c r="G85" s="96"/>
      <c r="H85" s="96"/>
      <c r="I85" s="93"/>
      <c r="J85" s="94"/>
      <c r="K85" s="313">
        <v>0.05</v>
      </c>
      <c r="L85" s="857">
        <f>N79*K85</f>
        <v>1116.4012484925502</v>
      </c>
      <c r="M85" s="858"/>
      <c r="N85" s="57"/>
    </row>
    <row r="86" spans="1:14" ht="15" thickBot="1">
      <c r="B86" s="97" t="s">
        <v>1058</v>
      </c>
      <c r="C86" s="98"/>
      <c r="D86" s="98"/>
      <c r="E86" s="98"/>
      <c r="F86" s="98"/>
      <c r="G86" s="98"/>
      <c r="H86" s="98"/>
      <c r="I86" s="99"/>
      <c r="J86" s="100"/>
      <c r="K86" s="314">
        <v>0.05</v>
      </c>
      <c r="L86" s="859">
        <f>N79*K86</f>
        <v>1116.4012484925502</v>
      </c>
      <c r="M86" s="860"/>
      <c r="N86" s="57"/>
    </row>
    <row r="87" spans="1:14" ht="15" thickBot="1">
      <c r="B87" s="822" t="s">
        <v>1037</v>
      </c>
      <c r="C87" s="823"/>
      <c r="D87" s="823"/>
      <c r="E87" s="823"/>
      <c r="F87" s="823"/>
      <c r="G87" s="823"/>
      <c r="H87" s="823"/>
      <c r="I87" s="823"/>
      <c r="J87" s="823"/>
      <c r="K87" s="823"/>
      <c r="L87" s="823"/>
      <c r="M87" s="824"/>
      <c r="N87" s="58">
        <f>L84+L85+L86</f>
        <v>6698.4074909553001</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29026.432460806303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6"/>
      <c r="J36" s="277"/>
      <c r="K36" s="278">
        <f>VLOOKUP(A36,EQUIPOS!A6:D163,4,FALSE)</f>
        <v>48000</v>
      </c>
      <c r="L36" s="279"/>
      <c r="M36" s="345">
        <v>1500</v>
      </c>
      <c r="N36" s="281">
        <f>K36/M36</f>
        <v>32</v>
      </c>
    </row>
    <row r="37" spans="1:14">
      <c r="A37" s="119" t="s">
        <v>361</v>
      </c>
      <c r="B37" s="871" t="str">
        <f>VLOOKUP(A37,EQUIPOS!A7:D154,3,FALSE)</f>
        <v>Vehículo delineador</v>
      </c>
      <c r="C37" s="872"/>
      <c r="D37" s="872"/>
      <c r="E37" s="872"/>
      <c r="F37" s="872"/>
      <c r="G37" s="872"/>
      <c r="H37" s="873"/>
      <c r="I37" s="430"/>
      <c r="J37" s="431"/>
      <c r="K37" s="278">
        <f>VLOOKUP(A37,EQUIPOS!A7:D164,4,FALSE)</f>
        <v>124199.99999999999</v>
      </c>
      <c r="L37" s="344"/>
      <c r="M37" s="345">
        <v>1500</v>
      </c>
      <c r="N37" s="281">
        <f>K37/M37</f>
        <v>82.8</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0.21278002169208332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115.01278002169208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5355</v>
      </c>
      <c r="N48" s="281">
        <f>K48*M48</f>
        <v>246.32999999999998</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76900</v>
      </c>
      <c r="N49" s="281">
        <f>K49*M49</f>
        <v>1076.5999999999999</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21894.5</v>
      </c>
      <c r="N50" s="281">
        <f>K50*M50</f>
        <v>9.4146350000000005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1332.3446349999999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21.278002169208332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1468.6354171909004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293.7270834381801</v>
      </c>
      <c r="M84" s="858"/>
      <c r="N84" s="57"/>
    </row>
    <row r="85" spans="1:14">
      <c r="B85" s="95" t="s">
        <v>1057</v>
      </c>
      <c r="C85" s="96"/>
      <c r="D85" s="96"/>
      <c r="E85" s="96"/>
      <c r="F85" s="96"/>
      <c r="G85" s="96"/>
      <c r="H85" s="96"/>
      <c r="I85" s="93"/>
      <c r="J85" s="94"/>
      <c r="K85" s="313">
        <v>0.05</v>
      </c>
      <c r="L85" s="857">
        <f>N79*K85</f>
        <v>73.431770859545026</v>
      </c>
      <c r="M85" s="858"/>
      <c r="N85" s="57"/>
    </row>
    <row r="86" spans="1:14" ht="15" thickBot="1">
      <c r="B86" s="97" t="s">
        <v>1058</v>
      </c>
      <c r="C86" s="98"/>
      <c r="D86" s="98"/>
      <c r="E86" s="98"/>
      <c r="F86" s="98"/>
      <c r="G86" s="98"/>
      <c r="H86" s="98"/>
      <c r="I86" s="99"/>
      <c r="J86" s="100"/>
      <c r="K86" s="314">
        <v>0.05</v>
      </c>
      <c r="L86" s="859">
        <f>N79*K86</f>
        <v>73.431770859545026</v>
      </c>
      <c r="M86" s="860"/>
      <c r="N86" s="57"/>
    </row>
    <row r="87" spans="1:14" ht="15" thickBot="1">
      <c r="B87" s="822" t="s">
        <v>1037</v>
      </c>
      <c r="C87" s="823"/>
      <c r="D87" s="823"/>
      <c r="E87" s="823"/>
      <c r="F87" s="823"/>
      <c r="G87" s="823"/>
      <c r="H87" s="823"/>
      <c r="I87" s="823"/>
      <c r="J87" s="823"/>
      <c r="K87" s="823"/>
      <c r="L87" s="823"/>
      <c r="M87" s="824"/>
      <c r="N87" s="58">
        <f>L84+L85+L86</f>
        <v>440.59062515727021</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1909.2260423481707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6"/>
      <c r="J36" s="277"/>
      <c r="K36" s="278">
        <f>VLOOKUP(A36,EQUIPOS!A6:D163,4,FALSE)</f>
        <v>48000</v>
      </c>
      <c r="L36" s="279"/>
      <c r="M36" s="345">
        <v>1200</v>
      </c>
      <c r="N36" s="281">
        <f>K36/M36</f>
        <v>40</v>
      </c>
    </row>
    <row r="37" spans="1:14">
      <c r="A37" s="119" t="s">
        <v>201</v>
      </c>
      <c r="B37" s="871" t="str">
        <f>VLOOKUP(A37,EQUIPOS!A7:D154,3,FALSE)</f>
        <v>Equipo autopropulsado para pintura termoplástica</v>
      </c>
      <c r="C37" s="872"/>
      <c r="D37" s="872"/>
      <c r="E37" s="872"/>
      <c r="F37" s="872"/>
      <c r="G37" s="872"/>
      <c r="H37" s="873"/>
      <c r="I37" s="430"/>
      <c r="J37" s="431"/>
      <c r="K37" s="278">
        <f>VLOOKUP(A37,EQUIPOS!A7:D164,4,FALSE)</f>
        <v>113850</v>
      </c>
      <c r="L37" s="344"/>
      <c r="M37" s="345">
        <v>1200</v>
      </c>
      <c r="N37" s="281">
        <f>K37/M37</f>
        <v>94.875</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0.37236503796114584</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135.24736503796115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5355</v>
      </c>
      <c r="N48" s="281">
        <f>K48*M48</f>
        <v>578.34</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10014.964467200001</v>
      </c>
      <c r="N49" s="281">
        <f>K49*M49</f>
        <v>781.16722844160006</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1359.5072284416001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37.236503796114583</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1531.9910972756759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306.39821945513518</v>
      </c>
      <c r="M84" s="858"/>
      <c r="N84" s="57"/>
    </row>
    <row r="85" spans="1:14">
      <c r="B85" s="95" t="s">
        <v>1057</v>
      </c>
      <c r="C85" s="96"/>
      <c r="D85" s="96"/>
      <c r="E85" s="96"/>
      <c r="F85" s="96"/>
      <c r="G85" s="96"/>
      <c r="H85" s="96"/>
      <c r="I85" s="93"/>
      <c r="J85" s="94"/>
      <c r="K85" s="313">
        <v>0.05</v>
      </c>
      <c r="L85" s="857">
        <f>N79*K85</f>
        <v>76.599554863783794</v>
      </c>
      <c r="M85" s="858"/>
      <c r="N85" s="57"/>
    </row>
    <row r="86" spans="1:14" ht="15" thickBot="1">
      <c r="B86" s="97" t="s">
        <v>1058</v>
      </c>
      <c r="C86" s="98"/>
      <c r="D86" s="98"/>
      <c r="E86" s="98"/>
      <c r="F86" s="98"/>
      <c r="G86" s="98"/>
      <c r="H86" s="98"/>
      <c r="I86" s="99"/>
      <c r="J86" s="100"/>
      <c r="K86" s="314">
        <v>0.05</v>
      </c>
      <c r="L86" s="859">
        <f>N79*K86</f>
        <v>76.599554863783794</v>
      </c>
      <c r="M86" s="860"/>
      <c r="N86" s="57"/>
    </row>
    <row r="87" spans="1:14" ht="15" thickBot="1">
      <c r="B87" s="822" t="s">
        <v>1037</v>
      </c>
      <c r="C87" s="823"/>
      <c r="D87" s="823"/>
      <c r="E87" s="823"/>
      <c r="F87" s="823"/>
      <c r="G87" s="823"/>
      <c r="H87" s="823"/>
      <c r="I87" s="823"/>
      <c r="J87" s="823"/>
      <c r="K87" s="823"/>
      <c r="L87" s="823"/>
      <c r="M87" s="824"/>
      <c r="N87" s="58">
        <f>L84+L85+L86</f>
        <v>459.59732918270277</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1991.5884264583788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199</v>
      </c>
      <c r="B36" s="871" t="str">
        <f>VLOOKUP(A36,EQUIPOS!A6:D154,3,FALSE)</f>
        <v xml:space="preserve">Equipo de pintura (Compresor), Presión máxima de trabajo 3300 psi.
</v>
      </c>
      <c r="C36" s="872"/>
      <c r="D36" s="872"/>
      <c r="E36" s="872"/>
      <c r="F36" s="872"/>
      <c r="G36" s="872"/>
      <c r="H36" s="873"/>
      <c r="I36" s="276"/>
      <c r="J36" s="277"/>
      <c r="K36" s="278">
        <f>VLOOKUP(A36,EQUIPOS!A6:D163,4,FALSE)</f>
        <v>15321.25</v>
      </c>
      <c r="L36" s="279"/>
      <c r="M36" s="345">
        <v>6.1</v>
      </c>
      <c r="N36" s="281">
        <f>K36/M36</f>
        <v>2511.6803278688526</v>
      </c>
    </row>
    <row r="37" spans="1:14">
      <c r="A37" s="119" t="s">
        <v>138</v>
      </c>
      <c r="B37" s="871" t="str">
        <f>VLOOKUP(A37,EQUIPOS!A7:D154,3,FALSE)</f>
        <v>Camioneta D-300</v>
      </c>
      <c r="C37" s="872"/>
      <c r="D37" s="872"/>
      <c r="E37" s="872"/>
      <c r="F37" s="872"/>
      <c r="G37" s="872"/>
      <c r="H37" s="873"/>
      <c r="I37" s="430"/>
      <c r="J37" s="431"/>
      <c r="K37" s="278">
        <f>VLOOKUP(A37,EQUIPOS!A7:D164,4,FALSE)</f>
        <v>48000</v>
      </c>
      <c r="L37" s="344"/>
      <c r="M37" s="345">
        <v>6.1</v>
      </c>
      <c r="N37" s="281">
        <f>K37/M37</f>
        <v>7868.8524590163943</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73.252138615307373</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10453.784925500555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5355</v>
      </c>
      <c r="N48" s="281">
        <f>K48*M48</f>
        <v>2045.6100000000001</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21894.5</v>
      </c>
      <c r="N49" s="281">
        <f>K49*M49</f>
        <v>1094.7250000000001</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76900</v>
      </c>
      <c r="N50" s="281">
        <f>K50*M50</f>
        <v>9228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12368.334999999999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864"/>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7325.2138615307376</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30147.333787031293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6029.4667574062587</v>
      </c>
      <c r="M84" s="858"/>
      <c r="N84" s="57"/>
    </row>
    <row r="85" spans="1:14">
      <c r="B85" s="95" t="s">
        <v>1057</v>
      </c>
      <c r="C85" s="96"/>
      <c r="D85" s="96"/>
      <c r="E85" s="96"/>
      <c r="F85" s="96"/>
      <c r="G85" s="96"/>
      <c r="H85" s="96"/>
      <c r="I85" s="93"/>
      <c r="J85" s="94"/>
      <c r="K85" s="313">
        <v>0.05</v>
      </c>
      <c r="L85" s="857">
        <f>N79*K85</f>
        <v>1507.3666893515647</v>
      </c>
      <c r="M85" s="858"/>
      <c r="N85" s="57"/>
    </row>
    <row r="86" spans="1:14" ht="15" thickBot="1">
      <c r="B86" s="97" t="s">
        <v>1058</v>
      </c>
      <c r="C86" s="98"/>
      <c r="D86" s="98"/>
      <c r="E86" s="98"/>
      <c r="F86" s="98"/>
      <c r="G86" s="98"/>
      <c r="H86" s="98"/>
      <c r="I86" s="99"/>
      <c r="J86" s="100"/>
      <c r="K86" s="314">
        <v>0.05</v>
      </c>
      <c r="L86" s="859">
        <f>N79*K86</f>
        <v>1507.3666893515647</v>
      </c>
      <c r="M86" s="860"/>
      <c r="N86" s="57"/>
    </row>
    <row r="87" spans="1:14" ht="15" thickBot="1">
      <c r="B87" s="822" t="s">
        <v>1037</v>
      </c>
      <c r="C87" s="823"/>
      <c r="D87" s="823"/>
      <c r="E87" s="823"/>
      <c r="F87" s="823"/>
      <c r="G87" s="823"/>
      <c r="H87" s="823"/>
      <c r="I87" s="823"/>
      <c r="J87" s="823"/>
      <c r="K87" s="823"/>
      <c r="L87" s="823"/>
      <c r="M87" s="824"/>
      <c r="N87" s="58">
        <f>L84+L85+L86</f>
        <v>9044.200136109388</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39191.533923140683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6"/>
      <c r="J36" s="277"/>
      <c r="K36" s="278">
        <f>VLOOKUP(A36,EQUIPOS!A6:D163,4,FALSE)</f>
        <v>48000</v>
      </c>
      <c r="L36" s="279"/>
      <c r="M36" s="345">
        <v>6</v>
      </c>
      <c r="N36" s="281">
        <f>K36/M36</f>
        <v>8000</v>
      </c>
    </row>
    <row r="37" spans="1:14">
      <c r="A37" s="119" t="s">
        <v>1795</v>
      </c>
      <c r="B37" s="871" t="str">
        <f>VLOOKUP(A37,EQUIPOS!A7:D154,3,FALSE)</f>
        <v>Caldera para pintura termoplástica</v>
      </c>
      <c r="C37" s="872"/>
      <c r="D37" s="872"/>
      <c r="E37" s="872"/>
      <c r="F37" s="872"/>
      <c r="G37" s="872"/>
      <c r="H37" s="873"/>
      <c r="I37" s="430"/>
      <c r="J37" s="431"/>
      <c r="K37" s="278">
        <f>VLOOKUP(A37,EQUIPOS!A7:D164,4,FALSE)</f>
        <v>51170</v>
      </c>
      <c r="L37" s="344"/>
      <c r="M37" s="345">
        <v>6</v>
      </c>
      <c r="N37" s="281">
        <f>K37/M37</f>
        <v>8528.3333333333339</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85.112008676833327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16613.445342010171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5355</v>
      </c>
      <c r="N48" s="281">
        <f>K48*M48</f>
        <v>4819.5</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10014.964467200001</v>
      </c>
      <c r="N49" s="281">
        <f>K49*M49</f>
        <v>6509.7269036800008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11329.226903680001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8511.200867683332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36453.873113373498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7290.7746226747004</v>
      </c>
      <c r="M84" s="858"/>
      <c r="N84" s="57"/>
    </row>
    <row r="85" spans="1:14">
      <c r="B85" s="95" t="s">
        <v>1057</v>
      </c>
      <c r="C85" s="96"/>
      <c r="D85" s="96"/>
      <c r="E85" s="96"/>
      <c r="F85" s="96"/>
      <c r="G85" s="96"/>
      <c r="H85" s="96"/>
      <c r="I85" s="93"/>
      <c r="J85" s="94"/>
      <c r="K85" s="313">
        <v>0.05</v>
      </c>
      <c r="L85" s="857">
        <f>N79*K85</f>
        <v>1822.6936556686751</v>
      </c>
      <c r="M85" s="858"/>
      <c r="N85" s="57"/>
    </row>
    <row r="86" spans="1:14" ht="15" thickBot="1">
      <c r="B86" s="97" t="s">
        <v>1058</v>
      </c>
      <c r="C86" s="98"/>
      <c r="D86" s="98"/>
      <c r="E86" s="98"/>
      <c r="F86" s="98"/>
      <c r="G86" s="98"/>
      <c r="H86" s="98"/>
      <c r="I86" s="99"/>
      <c r="J86" s="100"/>
      <c r="K86" s="314">
        <v>0.05</v>
      </c>
      <c r="L86" s="859">
        <f>N79*K86</f>
        <v>1822.6936556686751</v>
      </c>
      <c r="M86" s="860"/>
      <c r="N86" s="57"/>
    </row>
    <row r="87" spans="1:14" ht="15" thickBot="1">
      <c r="B87" s="822" t="s">
        <v>1037</v>
      </c>
      <c r="C87" s="823"/>
      <c r="D87" s="823"/>
      <c r="E87" s="823"/>
      <c r="F87" s="823"/>
      <c r="G87" s="823"/>
      <c r="H87" s="823"/>
      <c r="I87" s="823"/>
      <c r="J87" s="823"/>
      <c r="K87" s="823"/>
      <c r="L87" s="823"/>
      <c r="M87" s="824"/>
      <c r="N87" s="58">
        <f>L84+L85+L86</f>
        <v>10936.161934012049</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47390.035047385551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6"/>
      <c r="J36" s="277"/>
      <c r="K36" s="278">
        <f>VLOOKUP(A36,EQUIPOS!A6:D163,4,FALSE)</f>
        <v>48000</v>
      </c>
      <c r="L36" s="279"/>
      <c r="M36" s="345">
        <v>250</v>
      </c>
      <c r="N36" s="281">
        <f>K36/M36</f>
        <v>192</v>
      </c>
    </row>
    <row r="37" spans="1:14">
      <c r="A37" s="119" t="s">
        <v>251</v>
      </c>
      <c r="B37" s="871" t="str">
        <f>VLOOKUP(A37,EQUIPOS!A7:D154,3,FALSE)</f>
        <v>Maquina térmica pegatachas</v>
      </c>
      <c r="C37" s="872"/>
      <c r="D37" s="872"/>
      <c r="E37" s="872"/>
      <c r="F37" s="872"/>
      <c r="G37" s="872"/>
      <c r="H37" s="873"/>
      <c r="I37" s="430"/>
      <c r="J37" s="431"/>
      <c r="K37" s="278">
        <f>VLOOKUP(A37,EQUIPOS!A7:D164,4,FALSE)</f>
        <v>25874.999999999996</v>
      </c>
      <c r="L37" s="344"/>
      <c r="M37" s="345">
        <v>250</v>
      </c>
      <c r="N37" s="281">
        <f>K37/M37</f>
        <v>103.49999999999999</v>
      </c>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1.0213441041219999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296.52134410412202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10014.964467200001</v>
      </c>
      <c r="N48" s="281">
        <f>K48*M48</f>
        <v>801.19715737600018</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4069.8</v>
      </c>
      <c r="N49" s="281">
        <f>K49*M49</f>
        <v>4069.8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4870.9971573760004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102.1344104122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5269.6529118923227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1053.9305823784646</v>
      </c>
      <c r="M84" s="858"/>
      <c r="N84" s="57"/>
    </row>
    <row r="85" spans="1:14">
      <c r="B85" s="95" t="s">
        <v>1057</v>
      </c>
      <c r="C85" s="96"/>
      <c r="D85" s="96"/>
      <c r="E85" s="96"/>
      <c r="F85" s="96"/>
      <c r="G85" s="96"/>
      <c r="H85" s="96"/>
      <c r="I85" s="93"/>
      <c r="J85" s="94"/>
      <c r="K85" s="313">
        <v>0.05</v>
      </c>
      <c r="L85" s="857">
        <f>N79*K85</f>
        <v>263.48264559461614</v>
      </c>
      <c r="M85" s="858"/>
      <c r="N85" s="57"/>
    </row>
    <row r="86" spans="1:14" ht="15" thickBot="1">
      <c r="B86" s="97" t="s">
        <v>1058</v>
      </c>
      <c r="C86" s="98"/>
      <c r="D86" s="98"/>
      <c r="E86" s="98"/>
      <c r="F86" s="98"/>
      <c r="G86" s="98"/>
      <c r="H86" s="98"/>
      <c r="I86" s="99"/>
      <c r="J86" s="100"/>
      <c r="K86" s="314">
        <v>0.05</v>
      </c>
      <c r="L86" s="859">
        <f>N79*K86</f>
        <v>263.48264559461614</v>
      </c>
      <c r="M86" s="860"/>
      <c r="N86" s="57"/>
    </row>
    <row r="87" spans="1:14" ht="15" thickBot="1">
      <c r="B87" s="822" t="s">
        <v>1037</v>
      </c>
      <c r="C87" s="823"/>
      <c r="D87" s="823"/>
      <c r="E87" s="823"/>
      <c r="F87" s="823"/>
      <c r="G87" s="823"/>
      <c r="H87" s="823"/>
      <c r="I87" s="823"/>
      <c r="J87" s="823"/>
      <c r="K87" s="823"/>
      <c r="L87" s="823"/>
      <c r="M87" s="824"/>
      <c r="N87" s="58">
        <f>L84+L85+L86</f>
        <v>1580.8958735676968</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6850.5487854600196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6"/>
      <c r="J36" s="277"/>
      <c r="K36" s="278">
        <f>VLOOKUP(A36,EQUIPOS!A6:D163,4,FALSE)</f>
        <v>48000</v>
      </c>
      <c r="L36" s="279"/>
      <c r="M36" s="345">
        <v>3.75</v>
      </c>
      <c r="N36" s="281">
        <f>K36/M36</f>
        <v>12800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85.112008676833327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12885.112008676833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101082.22644000001</v>
      </c>
      <c r="N48" s="281">
        <f>K48*M48</f>
        <v>101082.22644000001</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297202.5</v>
      </c>
      <c r="N49" s="281">
        <f>K49*M49</f>
        <v>297202.5</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410150.28811879997</v>
      </c>
      <c r="N50" s="281">
        <f>K50*M50</f>
        <v>12304.508643563999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410589.23508356401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8511.200867683332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431985.54795992415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86397.10959198483</v>
      </c>
      <c r="M84" s="858"/>
      <c r="N84" s="57"/>
    </row>
    <row r="85" spans="1:14">
      <c r="B85" s="95" t="s">
        <v>1057</v>
      </c>
      <c r="C85" s="96"/>
      <c r="D85" s="96"/>
      <c r="E85" s="96"/>
      <c r="F85" s="96"/>
      <c r="G85" s="96"/>
      <c r="H85" s="96"/>
      <c r="I85" s="93"/>
      <c r="J85" s="94"/>
      <c r="K85" s="313">
        <v>0.05</v>
      </c>
      <c r="L85" s="857">
        <f>N79*K85</f>
        <v>21599.277397996208</v>
      </c>
      <c r="M85" s="858"/>
      <c r="N85" s="57"/>
    </row>
    <row r="86" spans="1:14" ht="15" thickBot="1">
      <c r="B86" s="97" t="s">
        <v>1058</v>
      </c>
      <c r="C86" s="98"/>
      <c r="D86" s="98"/>
      <c r="E86" s="98"/>
      <c r="F86" s="98"/>
      <c r="G86" s="98"/>
      <c r="H86" s="98"/>
      <c r="I86" s="99"/>
      <c r="J86" s="100"/>
      <c r="K86" s="314">
        <v>0.05</v>
      </c>
      <c r="L86" s="859">
        <f>N79*K86</f>
        <v>21599.277397996208</v>
      </c>
      <c r="M86" s="860"/>
      <c r="N86" s="57"/>
    </row>
    <row r="87" spans="1:14" ht="15" thickBot="1">
      <c r="B87" s="822" t="s">
        <v>1037</v>
      </c>
      <c r="C87" s="823"/>
      <c r="D87" s="823"/>
      <c r="E87" s="823"/>
      <c r="F87" s="823"/>
      <c r="G87" s="823"/>
      <c r="H87" s="823"/>
      <c r="I87" s="823"/>
      <c r="J87" s="823"/>
      <c r="K87" s="823"/>
      <c r="L87" s="823"/>
      <c r="M87" s="824"/>
      <c r="N87" s="58">
        <f>L84+L85+L86</f>
        <v>129595.66438797725</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561581.21234790143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8.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6"/>
      <c r="J36" s="277"/>
      <c r="K36" s="278">
        <f>VLOOKUP(A36,EQUIPOS!A6:D163,4,FALSE)</f>
        <v>48000</v>
      </c>
      <c r="L36" s="279"/>
      <c r="M36" s="345">
        <v>3.75</v>
      </c>
      <c r="N36" s="281">
        <f>K36/M36</f>
        <v>12800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85.112008676833327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12885.112008676833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101082.22644000001</v>
      </c>
      <c r="N48" s="281">
        <f>K48*M48</f>
        <v>101082.22644000001</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324215.5</v>
      </c>
      <c r="N49" s="281">
        <f>K49*M49</f>
        <v>324215.5</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410150.28811879997</v>
      </c>
      <c r="N50" s="281">
        <f>K50*M50</f>
        <v>12304.508643563999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437602.23508356401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8511.200867683332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458998.54795992415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91799.709591984836</v>
      </c>
      <c r="M84" s="858"/>
      <c r="N84" s="57"/>
    </row>
    <row r="85" spans="1:14">
      <c r="B85" s="95" t="s">
        <v>1057</v>
      </c>
      <c r="C85" s="96"/>
      <c r="D85" s="96"/>
      <c r="E85" s="96"/>
      <c r="F85" s="96"/>
      <c r="G85" s="96"/>
      <c r="H85" s="96"/>
      <c r="I85" s="93"/>
      <c r="J85" s="94"/>
      <c r="K85" s="313">
        <v>0.05</v>
      </c>
      <c r="L85" s="857">
        <f>N79*K85</f>
        <v>22949.927397996209</v>
      </c>
      <c r="M85" s="858"/>
      <c r="N85" s="57"/>
    </row>
    <row r="86" spans="1:14" ht="15" thickBot="1">
      <c r="B86" s="97" t="s">
        <v>1058</v>
      </c>
      <c r="C86" s="98"/>
      <c r="D86" s="98"/>
      <c r="E86" s="98"/>
      <c r="F86" s="98"/>
      <c r="G86" s="98"/>
      <c r="H86" s="98"/>
      <c r="I86" s="99"/>
      <c r="J86" s="100"/>
      <c r="K86" s="314">
        <v>0.05</v>
      </c>
      <c r="L86" s="859">
        <f>N79*K86</f>
        <v>22949.927397996209</v>
      </c>
      <c r="M86" s="860"/>
      <c r="N86" s="57"/>
    </row>
    <row r="87" spans="1:14" ht="15" thickBot="1">
      <c r="B87" s="822" t="s">
        <v>1037</v>
      </c>
      <c r="C87" s="823"/>
      <c r="D87" s="823"/>
      <c r="E87" s="823"/>
      <c r="F87" s="823"/>
      <c r="G87" s="823"/>
      <c r="H87" s="823"/>
      <c r="I87" s="823"/>
      <c r="J87" s="823"/>
      <c r="K87" s="823"/>
      <c r="L87" s="823"/>
      <c r="M87" s="824"/>
      <c r="N87" s="58">
        <f>L84+L85+L86</f>
        <v>137699.56438797727</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596698.11234790145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6"/>
      <c r="J36" s="277"/>
      <c r="K36" s="278">
        <f>VLOOKUP(A36,EQUIPOS!A6:D163,4,FALSE)</f>
        <v>48000</v>
      </c>
      <c r="L36" s="279"/>
      <c r="M36" s="345">
        <v>3</v>
      </c>
      <c r="N36" s="281">
        <f>K36/M36</f>
        <v>16000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42.55600433841667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16042.556004338418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137786.793837</v>
      </c>
      <c r="N48" s="281">
        <f>K48*M48</f>
        <v>137786.793837</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410150.28811879997</v>
      </c>
      <c r="N49" s="281">
        <f>K49*M49</f>
        <v>24609.017287127997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162395.811124128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4255.6004338416669</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182693.9675623081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36538.79351246162</v>
      </c>
      <c r="M84" s="858"/>
      <c r="N84" s="57"/>
    </row>
    <row r="85" spans="1:14">
      <c r="B85" s="95" t="s">
        <v>1057</v>
      </c>
      <c r="C85" s="96"/>
      <c r="D85" s="96"/>
      <c r="E85" s="96"/>
      <c r="F85" s="96"/>
      <c r="G85" s="96"/>
      <c r="H85" s="96"/>
      <c r="I85" s="93"/>
      <c r="J85" s="94"/>
      <c r="K85" s="313">
        <v>0.05</v>
      </c>
      <c r="L85" s="857">
        <f>N79*K85</f>
        <v>9134.6983781154049</v>
      </c>
      <c r="M85" s="858"/>
      <c r="N85" s="57"/>
    </row>
    <row r="86" spans="1:14" ht="15" thickBot="1">
      <c r="B86" s="97" t="s">
        <v>1058</v>
      </c>
      <c r="C86" s="98"/>
      <c r="D86" s="98"/>
      <c r="E86" s="98"/>
      <c r="F86" s="98"/>
      <c r="G86" s="98"/>
      <c r="H86" s="98"/>
      <c r="I86" s="99"/>
      <c r="J86" s="100"/>
      <c r="K86" s="314">
        <v>0.05</v>
      </c>
      <c r="L86" s="859">
        <f>N79*K86</f>
        <v>9134.6983781154049</v>
      </c>
      <c r="M86" s="860"/>
      <c r="N86" s="57"/>
    </row>
    <row r="87" spans="1:14" ht="15" thickBot="1">
      <c r="B87" s="822" t="s">
        <v>1037</v>
      </c>
      <c r="C87" s="823"/>
      <c r="D87" s="823"/>
      <c r="E87" s="823"/>
      <c r="F87" s="823"/>
      <c r="G87" s="823"/>
      <c r="H87" s="823"/>
      <c r="I87" s="823"/>
      <c r="J87" s="823"/>
      <c r="K87" s="823"/>
      <c r="L87" s="823"/>
      <c r="M87" s="824"/>
      <c r="N87" s="58">
        <f>L84+L85+L86</f>
        <v>54808.19026869243</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237502.15783100051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135</v>
      </c>
      <c r="B36" s="871" t="str">
        <f>VLOOKUP(A36,EQUIPOS!A6:D154,3,FALSE)</f>
        <v>Camión 350</v>
      </c>
      <c r="C36" s="872"/>
      <c r="D36" s="872"/>
      <c r="E36" s="872"/>
      <c r="F36" s="872"/>
      <c r="G36" s="872"/>
      <c r="H36" s="873"/>
      <c r="I36" s="276"/>
      <c r="J36" s="277"/>
      <c r="K36" s="278">
        <f>VLOOKUP(A36,EQUIPOS!A6:D163,4,FALSE)</f>
        <v>60000</v>
      </c>
      <c r="L36" s="279"/>
      <c r="M36" s="345">
        <v>6.25</v>
      </c>
      <c r="N36" s="281">
        <f>K36/M36</f>
        <v>9600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306.40323123659999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9906.4032312365998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240737</v>
      </c>
      <c r="N48" s="281">
        <f>K48*M48</f>
        <v>60184.25</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391748</v>
      </c>
      <c r="N49" s="281">
        <f>K49*M49</f>
        <v>94854.237288135599</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155038.4872881356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6128.0646247320001</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171072.9551441042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34214.59102882084</v>
      </c>
      <c r="M84" s="858"/>
      <c r="N84" s="57"/>
    </row>
    <row r="85" spans="1:14">
      <c r="B85" s="95" t="s">
        <v>1057</v>
      </c>
      <c r="C85" s="96"/>
      <c r="D85" s="96"/>
      <c r="E85" s="96"/>
      <c r="F85" s="96"/>
      <c r="G85" s="96"/>
      <c r="H85" s="96"/>
      <c r="I85" s="93"/>
      <c r="J85" s="94"/>
      <c r="K85" s="313">
        <v>0.05</v>
      </c>
      <c r="L85" s="857">
        <f>N79*K85</f>
        <v>8553.6477572052099</v>
      </c>
      <c r="M85" s="858"/>
      <c r="N85" s="57"/>
    </row>
    <row r="86" spans="1:14" ht="15" thickBot="1">
      <c r="B86" s="97" t="s">
        <v>1058</v>
      </c>
      <c r="C86" s="98"/>
      <c r="D86" s="98"/>
      <c r="E86" s="98"/>
      <c r="F86" s="98"/>
      <c r="G86" s="98"/>
      <c r="H86" s="98"/>
      <c r="I86" s="99"/>
      <c r="J86" s="100"/>
      <c r="K86" s="314">
        <v>0.05</v>
      </c>
      <c r="L86" s="859">
        <f>N79*K86</f>
        <v>8553.6477572052099</v>
      </c>
      <c r="M86" s="860"/>
      <c r="N86" s="57"/>
    </row>
    <row r="87" spans="1:14" ht="15" thickBot="1">
      <c r="B87" s="822" t="s">
        <v>1037</v>
      </c>
      <c r="C87" s="823"/>
      <c r="D87" s="823"/>
      <c r="E87" s="823"/>
      <c r="F87" s="823"/>
      <c r="G87" s="823"/>
      <c r="H87" s="823"/>
      <c r="I87" s="823"/>
      <c r="J87" s="823"/>
      <c r="K87" s="823"/>
      <c r="L87" s="823"/>
      <c r="M87" s="824"/>
      <c r="N87" s="58">
        <f>L84+L85+L86</f>
        <v>51321.88654323126</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222394.84168733546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34.044803470733335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75000</v>
      </c>
      <c r="N48" s="281">
        <f>K48*M48</f>
        <v>75000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75000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3404.4803470733332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78438.525150544068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15687.705030108815</v>
      </c>
      <c r="M84" s="858"/>
      <c r="N84" s="57"/>
    </row>
    <row r="85" spans="1:14">
      <c r="B85" s="95" t="s">
        <v>1057</v>
      </c>
      <c r="C85" s="96"/>
      <c r="D85" s="96"/>
      <c r="E85" s="96"/>
      <c r="F85" s="96"/>
      <c r="G85" s="96"/>
      <c r="H85" s="96"/>
      <c r="I85" s="93"/>
      <c r="J85" s="94"/>
      <c r="K85" s="313">
        <v>0.05</v>
      </c>
      <c r="L85" s="857">
        <f>N79*K85</f>
        <v>3921.9262575272037</v>
      </c>
      <c r="M85" s="858"/>
      <c r="N85" s="57"/>
    </row>
    <row r="86" spans="1:14" ht="15" thickBot="1">
      <c r="B86" s="97" t="s">
        <v>1058</v>
      </c>
      <c r="C86" s="98"/>
      <c r="D86" s="98"/>
      <c r="E86" s="98"/>
      <c r="F86" s="98"/>
      <c r="G86" s="98"/>
      <c r="H86" s="98"/>
      <c r="I86" s="99"/>
      <c r="J86" s="100"/>
      <c r="K86" s="314">
        <v>0.05</v>
      </c>
      <c r="L86" s="859">
        <f>N79*K86</f>
        <v>3921.9262575272037</v>
      </c>
      <c r="M86" s="860"/>
      <c r="N86" s="57"/>
    </row>
    <row r="87" spans="1:14" ht="15" thickBot="1">
      <c r="B87" s="822" t="s">
        <v>1037</v>
      </c>
      <c r="C87" s="823"/>
      <c r="D87" s="823"/>
      <c r="E87" s="823"/>
      <c r="F87" s="823"/>
      <c r="G87" s="823"/>
      <c r="H87" s="823"/>
      <c r="I87" s="823"/>
      <c r="J87" s="823"/>
      <c r="K87" s="823"/>
      <c r="L87" s="823"/>
      <c r="M87" s="824"/>
      <c r="N87" s="58">
        <f>L84+L85+L86</f>
        <v>23531.557545163221</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101970.08269570729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35.218762211103453</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68000</v>
      </c>
      <c r="N48" s="281">
        <f>K48*M48</f>
        <v>68000</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68000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3521.8762211103449</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71557.094983321454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14311.418996664292</v>
      </c>
      <c r="M84" s="858"/>
      <c r="N84" s="57"/>
    </row>
    <row r="85" spans="1:14">
      <c r="B85" s="95" t="s">
        <v>1057</v>
      </c>
      <c r="C85" s="96"/>
      <c r="D85" s="96"/>
      <c r="E85" s="96"/>
      <c r="F85" s="96"/>
      <c r="G85" s="96"/>
      <c r="H85" s="96"/>
      <c r="I85" s="93"/>
      <c r="J85" s="94"/>
      <c r="K85" s="313">
        <v>0.05</v>
      </c>
      <c r="L85" s="857">
        <f>N79*K85</f>
        <v>3577.8547491660729</v>
      </c>
      <c r="M85" s="858"/>
      <c r="N85" s="57"/>
    </row>
    <row r="86" spans="1:14" ht="15" thickBot="1">
      <c r="B86" s="97" t="s">
        <v>1058</v>
      </c>
      <c r="C86" s="98"/>
      <c r="D86" s="98"/>
      <c r="E86" s="98"/>
      <c r="F86" s="98"/>
      <c r="G86" s="98"/>
      <c r="H86" s="98"/>
      <c r="I86" s="99"/>
      <c r="J86" s="100"/>
      <c r="K86" s="314">
        <v>0.05</v>
      </c>
      <c r="L86" s="859">
        <f>N79*K86</f>
        <v>3577.8547491660729</v>
      </c>
      <c r="M86" s="860"/>
      <c r="N86" s="57"/>
    </row>
    <row r="87" spans="1:14" ht="15" thickBot="1">
      <c r="B87" s="822" t="s">
        <v>1037</v>
      </c>
      <c r="C87" s="823"/>
      <c r="D87" s="823"/>
      <c r="E87" s="823"/>
      <c r="F87" s="823"/>
      <c r="G87" s="823"/>
      <c r="H87" s="823"/>
      <c r="I87" s="823"/>
      <c r="J87" s="823"/>
      <c r="K87" s="823"/>
      <c r="L87" s="823"/>
      <c r="M87" s="824"/>
      <c r="N87" s="58">
        <f>L84+L85+L86</f>
        <v>21467.128494996436</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93024.223478317886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35.218762211103453</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58964.5</v>
      </c>
      <c r="N48" s="281">
        <f>K48*M48</f>
        <v>58964.5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58964.5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3521.8762211103449</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62521.594983321447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12504.318996664289</v>
      </c>
      <c r="M84" s="858"/>
      <c r="N84" s="57"/>
    </row>
    <row r="85" spans="1:14">
      <c r="B85" s="95" t="s">
        <v>1057</v>
      </c>
      <c r="C85" s="96"/>
      <c r="D85" s="96"/>
      <c r="E85" s="96"/>
      <c r="F85" s="96"/>
      <c r="G85" s="96"/>
      <c r="H85" s="96"/>
      <c r="I85" s="93"/>
      <c r="J85" s="94"/>
      <c r="K85" s="313">
        <v>0.05</v>
      </c>
      <c r="L85" s="857">
        <f>N79*K85</f>
        <v>3126.0797491660724</v>
      </c>
      <c r="M85" s="858"/>
      <c r="N85" s="57"/>
    </row>
    <row r="86" spans="1:14" ht="15" thickBot="1">
      <c r="B86" s="97" t="s">
        <v>1058</v>
      </c>
      <c r="C86" s="98"/>
      <c r="D86" s="98"/>
      <c r="E86" s="98"/>
      <c r="F86" s="98"/>
      <c r="G86" s="98"/>
      <c r="H86" s="98"/>
      <c r="I86" s="99"/>
      <c r="J86" s="100"/>
      <c r="K86" s="314">
        <v>0.05</v>
      </c>
      <c r="L86" s="859">
        <f>N79*K86</f>
        <v>3126.0797491660724</v>
      </c>
      <c r="M86" s="860"/>
      <c r="N86" s="57"/>
    </row>
    <row r="87" spans="1:14" ht="15" thickBot="1">
      <c r="B87" s="822" t="s">
        <v>1037</v>
      </c>
      <c r="C87" s="823"/>
      <c r="D87" s="823"/>
      <c r="E87" s="823"/>
      <c r="F87" s="823"/>
      <c r="G87" s="823"/>
      <c r="H87" s="823"/>
      <c r="I87" s="823"/>
      <c r="J87" s="823"/>
      <c r="K87" s="823"/>
      <c r="L87" s="823"/>
      <c r="M87" s="824"/>
      <c r="N87" s="58">
        <f>L84+L85+L86</f>
        <v>18756.478494996434</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81278.073478317878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363</v>
      </c>
      <c r="B36" s="871" t="str">
        <f>VLOOKUP(A36,EQUIPOS!A6:D154,3,FALSE)</f>
        <v>Vibrador de concreto, Motor de 3 hp a 18.000 rpm Mangueras de 4 mt</v>
      </c>
      <c r="C36" s="872"/>
      <c r="D36" s="872"/>
      <c r="E36" s="872"/>
      <c r="F36" s="872"/>
      <c r="G36" s="872"/>
      <c r="H36" s="873"/>
      <c r="I36" s="276"/>
      <c r="J36" s="277"/>
      <c r="K36" s="278">
        <f>VLOOKUP(A36,EQUIPOS!A6:D163,4,FALSE)</f>
        <v>10100</v>
      </c>
      <c r="L36" s="279"/>
      <c r="M36" s="345">
        <v>1.25</v>
      </c>
      <c r="N36" s="281">
        <f>K36/M36</f>
        <v>8080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0.02</v>
      </c>
      <c r="N41" s="353">
        <f>N77*M41</f>
        <v>510.67205206099999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8590.6720520609997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3490.66</v>
      </c>
      <c r="N48" s="281">
        <f>K48*M48</f>
        <v>33510.335999999996</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461513.79283559998</v>
      </c>
      <c r="N49" s="281">
        <f>K49*M49</f>
        <v>55381.655140271992</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36867.534669644294</v>
      </c>
      <c r="N50" s="281">
        <f>K50*M50</f>
        <v>18433.767334822147</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107325.75847509413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25533.60260305</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141450.03313020512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28290.006626041024</v>
      </c>
      <c r="M84" s="858"/>
      <c r="N84" s="57"/>
    </row>
    <row r="85" spans="1:14">
      <c r="B85" s="95" t="s">
        <v>1057</v>
      </c>
      <c r="C85" s="96"/>
      <c r="D85" s="96"/>
      <c r="E85" s="96"/>
      <c r="F85" s="96"/>
      <c r="G85" s="96"/>
      <c r="H85" s="96"/>
      <c r="I85" s="93"/>
      <c r="J85" s="94"/>
      <c r="K85" s="313">
        <v>0.05</v>
      </c>
      <c r="L85" s="857">
        <f>N79*K85</f>
        <v>7072.501656510256</v>
      </c>
      <c r="M85" s="858"/>
      <c r="N85" s="57"/>
    </row>
    <row r="86" spans="1:14" ht="15" thickBot="1">
      <c r="B86" s="97" t="s">
        <v>1058</v>
      </c>
      <c r="C86" s="98"/>
      <c r="D86" s="98"/>
      <c r="E86" s="98"/>
      <c r="F86" s="98"/>
      <c r="G86" s="98"/>
      <c r="H86" s="98"/>
      <c r="I86" s="99"/>
      <c r="J86" s="100"/>
      <c r="K86" s="314">
        <v>0.05</v>
      </c>
      <c r="L86" s="859">
        <f>N79*K86</f>
        <v>7072.501656510256</v>
      </c>
      <c r="M86" s="860"/>
      <c r="N86" s="57"/>
    </row>
    <row r="87" spans="1:14" ht="15" thickBot="1">
      <c r="B87" s="822" t="s">
        <v>1037</v>
      </c>
      <c r="C87" s="823"/>
      <c r="D87" s="823"/>
      <c r="E87" s="823"/>
      <c r="F87" s="823"/>
      <c r="G87" s="823"/>
      <c r="H87" s="823"/>
      <c r="I87" s="823"/>
      <c r="J87" s="823"/>
      <c r="K87" s="823"/>
      <c r="L87" s="823"/>
      <c r="M87" s="824"/>
      <c r="N87" s="58">
        <f>L84+L85+L86</f>
        <v>42435.009939061536</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183885.04306926666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7.2953150294428575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10000</v>
      </c>
      <c r="N48" s="281">
        <f>K48*M48</f>
        <v>10000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10000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729.53150294428576</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10736.82681797373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2147.3653635947462</v>
      </c>
      <c r="M84" s="858"/>
      <c r="N84" s="57"/>
    </row>
    <row r="85" spans="1:14">
      <c r="B85" s="95" t="s">
        <v>1057</v>
      </c>
      <c r="C85" s="96"/>
      <c r="D85" s="96"/>
      <c r="E85" s="96"/>
      <c r="F85" s="96"/>
      <c r="G85" s="96"/>
      <c r="H85" s="96"/>
      <c r="I85" s="93"/>
      <c r="J85" s="94"/>
      <c r="K85" s="313">
        <v>0.05</v>
      </c>
      <c r="L85" s="857">
        <f>N79*K85</f>
        <v>536.84134089868655</v>
      </c>
      <c r="M85" s="858"/>
      <c r="N85" s="57"/>
    </row>
    <row r="86" spans="1:14" ht="15" thickBot="1">
      <c r="B86" s="97" t="s">
        <v>1058</v>
      </c>
      <c r="C86" s="98"/>
      <c r="D86" s="98"/>
      <c r="E86" s="98"/>
      <c r="F86" s="98"/>
      <c r="G86" s="98"/>
      <c r="H86" s="98"/>
      <c r="I86" s="99"/>
      <c r="J86" s="100"/>
      <c r="K86" s="314">
        <v>0.05</v>
      </c>
      <c r="L86" s="859">
        <f>N79*K86</f>
        <v>536.84134089868655</v>
      </c>
      <c r="M86" s="860"/>
      <c r="N86" s="57"/>
    </row>
    <row r="87" spans="1:14" ht="15" thickBot="1">
      <c r="B87" s="822" t="s">
        <v>1037</v>
      </c>
      <c r="C87" s="823"/>
      <c r="D87" s="823"/>
      <c r="E87" s="823"/>
      <c r="F87" s="823"/>
      <c r="G87" s="823"/>
      <c r="H87" s="823"/>
      <c r="I87" s="823"/>
      <c r="J87" s="823"/>
      <c r="K87" s="823"/>
      <c r="L87" s="823"/>
      <c r="M87" s="824"/>
      <c r="N87" s="58">
        <f>L84+L85+L86</f>
        <v>3221.0480453921195</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13957.874863365849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6"/>
      <c r="C1" s="928"/>
      <c r="D1" s="929"/>
      <c r="E1" s="929"/>
      <c r="F1" s="929"/>
      <c r="G1" s="929"/>
      <c r="H1" s="929"/>
      <c r="I1" s="929"/>
      <c r="J1" s="930"/>
      <c r="K1" s="931" t="s">
        <v>1017</v>
      </c>
      <c r="L1" s="933" t="s">
        <v>2304</v>
      </c>
      <c r="M1" s="934"/>
      <c r="N1" s="935"/>
    </row>
    <row r="2" spans="2:14" ht="24.7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6"/>
      <c r="J36" s="277"/>
      <c r="K36" s="278">
        <f>VLOOKUP(A36,EQUIPOS!A6:D163,4,FALSE)</f>
        <v>48000</v>
      </c>
      <c r="L36" s="279"/>
      <c r="M36" s="345">
        <v>160</v>
      </c>
      <c r="N36" s="281">
        <f>K36/M36</f>
        <v>300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19.1502019522875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319.15020195228749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43000</v>
      </c>
      <c r="N48" s="281">
        <f>K48*M48</f>
        <v>43000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410150.28811879997</v>
      </c>
      <c r="N49" s="281">
        <f>K49*M49</f>
        <v>12304.508643563999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55304.508643563997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1915.0201952287498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57538.679040745032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11507.735808149007</v>
      </c>
      <c r="M84" s="858"/>
      <c r="N84" s="57"/>
    </row>
    <row r="85" spans="1:14">
      <c r="B85" s="95" t="s">
        <v>1057</v>
      </c>
      <c r="C85" s="96"/>
      <c r="D85" s="96"/>
      <c r="E85" s="96"/>
      <c r="F85" s="96"/>
      <c r="G85" s="96"/>
      <c r="H85" s="96"/>
      <c r="I85" s="93"/>
      <c r="J85" s="94"/>
      <c r="K85" s="313">
        <v>0.05</v>
      </c>
      <c r="L85" s="857">
        <f>N79*K85</f>
        <v>2876.9339520372519</v>
      </c>
      <c r="M85" s="858"/>
      <c r="N85" s="57"/>
    </row>
    <row r="86" spans="1:14" ht="15" thickBot="1">
      <c r="B86" s="97" t="s">
        <v>1058</v>
      </c>
      <c r="C86" s="98"/>
      <c r="D86" s="98"/>
      <c r="E86" s="98"/>
      <c r="F86" s="98"/>
      <c r="G86" s="98"/>
      <c r="H86" s="98"/>
      <c r="I86" s="99"/>
      <c r="J86" s="100"/>
      <c r="K86" s="314">
        <v>0.05</v>
      </c>
      <c r="L86" s="859">
        <f>N79*K86</f>
        <v>2876.9339520372519</v>
      </c>
      <c r="M86" s="860"/>
      <c r="N86" s="57"/>
    </row>
    <row r="87" spans="1:14" ht="15" thickBot="1">
      <c r="B87" s="822" t="s">
        <v>1037</v>
      </c>
      <c r="C87" s="823"/>
      <c r="D87" s="823"/>
      <c r="E87" s="823"/>
      <c r="F87" s="823"/>
      <c r="G87" s="823"/>
      <c r="H87" s="823"/>
      <c r="I87" s="823"/>
      <c r="J87" s="823"/>
      <c r="K87" s="823"/>
      <c r="L87" s="823"/>
      <c r="M87" s="824"/>
      <c r="N87" s="58">
        <f>L84+L85+L86</f>
        <v>17261.60371222351</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74800.282752968546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N77*M41</f>
        <v>68.08960694146667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5604</v>
      </c>
      <c r="N48" s="281">
        <f>K48*M48</f>
        <v>224.16</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10000</v>
      </c>
      <c r="N49" s="281">
        <f>K49*M49</f>
        <v>4000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459</v>
      </c>
      <c r="N50" s="281">
        <f>K50*M50</f>
        <v>1377</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5601.16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680.89606941466661</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6350.1456763561328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1270.0291352712266</v>
      </c>
      <c r="M84" s="858"/>
      <c r="N84" s="57"/>
    </row>
    <row r="85" spans="1:14">
      <c r="B85" s="95" t="s">
        <v>1057</v>
      </c>
      <c r="C85" s="96"/>
      <c r="D85" s="96"/>
      <c r="E85" s="96"/>
      <c r="F85" s="96"/>
      <c r="G85" s="96"/>
      <c r="H85" s="96"/>
      <c r="I85" s="93"/>
      <c r="J85" s="94"/>
      <c r="K85" s="313">
        <v>0.05</v>
      </c>
      <c r="L85" s="857">
        <f>N79*K85</f>
        <v>317.50728381780664</v>
      </c>
      <c r="M85" s="858"/>
      <c r="N85" s="57"/>
    </row>
    <row r="86" spans="1:14" ht="15" thickBot="1">
      <c r="B86" s="97" t="s">
        <v>1058</v>
      </c>
      <c r="C86" s="98"/>
      <c r="D86" s="98"/>
      <c r="E86" s="98"/>
      <c r="F86" s="98"/>
      <c r="G86" s="98"/>
      <c r="H86" s="98"/>
      <c r="I86" s="99"/>
      <c r="J86" s="100"/>
      <c r="K86" s="314">
        <v>0.05</v>
      </c>
      <c r="L86" s="859">
        <f>N79*K86</f>
        <v>317.50728381780664</v>
      </c>
      <c r="M86" s="860"/>
      <c r="N86" s="57"/>
    </row>
    <row r="87" spans="1:14" ht="15" thickBot="1">
      <c r="B87" s="822" t="s">
        <v>1037</v>
      </c>
      <c r="C87" s="823"/>
      <c r="D87" s="823"/>
      <c r="E87" s="823"/>
      <c r="F87" s="823"/>
      <c r="G87" s="823"/>
      <c r="H87" s="823"/>
      <c r="I87" s="823"/>
      <c r="J87" s="823"/>
      <c r="K87" s="823"/>
      <c r="L87" s="823"/>
      <c r="M87" s="824"/>
      <c r="N87" s="58">
        <f>L84+L85+L86</f>
        <v>1905.0437029068398</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8255.1893792629726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N77*M41</f>
        <v>68.08960694146667</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30061.78</v>
      </c>
      <c r="N48" s="281">
        <f>K48*M48</f>
        <v>12024.712</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459</v>
      </c>
      <c r="N49" s="281">
        <f>K49*M49</f>
        <v>1377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13401.712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680.89606941466661</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14150.697676356132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2830.1395352712266</v>
      </c>
      <c r="M84" s="858"/>
      <c r="N84" s="57"/>
    </row>
    <row r="85" spans="1:14">
      <c r="B85" s="95" t="s">
        <v>1057</v>
      </c>
      <c r="C85" s="96"/>
      <c r="D85" s="96"/>
      <c r="E85" s="96"/>
      <c r="F85" s="96"/>
      <c r="G85" s="96"/>
      <c r="H85" s="96"/>
      <c r="I85" s="93"/>
      <c r="J85" s="94"/>
      <c r="K85" s="313">
        <v>0.05</v>
      </c>
      <c r="L85" s="857">
        <f>N79*K85</f>
        <v>707.53488381780664</v>
      </c>
      <c r="M85" s="858"/>
      <c r="N85" s="57"/>
    </row>
    <row r="86" spans="1:14" ht="15" thickBot="1">
      <c r="B86" s="97" t="s">
        <v>1058</v>
      </c>
      <c r="C86" s="98"/>
      <c r="D86" s="98"/>
      <c r="E86" s="98"/>
      <c r="F86" s="98"/>
      <c r="G86" s="98"/>
      <c r="H86" s="98"/>
      <c r="I86" s="99"/>
      <c r="J86" s="100"/>
      <c r="K86" s="314">
        <v>0.05</v>
      </c>
      <c r="L86" s="859">
        <f>N79*K86</f>
        <v>707.53488381780664</v>
      </c>
      <c r="M86" s="860"/>
      <c r="N86" s="57"/>
    </row>
    <row r="87" spans="1:14" ht="15" thickBot="1">
      <c r="B87" s="822" t="s">
        <v>1037</v>
      </c>
      <c r="C87" s="823"/>
      <c r="D87" s="823"/>
      <c r="E87" s="823"/>
      <c r="F87" s="823"/>
      <c r="G87" s="823"/>
      <c r="H87" s="823"/>
      <c r="I87" s="823"/>
      <c r="J87" s="823"/>
      <c r="K87" s="823"/>
      <c r="L87" s="823"/>
      <c r="M87" s="824"/>
      <c r="N87" s="58">
        <f>L84+L85+L86</f>
        <v>4245.2093029068401</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18395.906979262974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N77*M41</f>
        <v>272.35842776586668</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5604</v>
      </c>
      <c r="N48" s="281">
        <f>K48*M48</f>
        <v>448.32</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10000</v>
      </c>
      <c r="N49" s="281">
        <f>K49*M49</f>
        <v>4000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459</v>
      </c>
      <c r="N50" s="281">
        <f>K50*M50</f>
        <v>1377</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18153.45</v>
      </c>
      <c r="N51" s="281">
        <f>K51*M51</f>
        <v>27230.175000000003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33055.495000000003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51"/>
    </row>
    <row r="77" spans="1:15" ht="15" thickBot="1">
      <c r="B77" s="822" t="s">
        <v>1037</v>
      </c>
      <c r="C77" s="823"/>
      <c r="D77" s="823"/>
      <c r="E77" s="823"/>
      <c r="F77" s="823"/>
      <c r="G77" s="823"/>
      <c r="H77" s="823"/>
      <c r="I77" s="823"/>
      <c r="J77" s="823"/>
      <c r="K77" s="823"/>
      <c r="L77" s="823"/>
      <c r="M77" s="824"/>
      <c r="N77" s="310">
        <f>SUM(N71:N76)</f>
        <v>2723.5842776586665</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36051.437705424534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7210.2875410849074</v>
      </c>
      <c r="M84" s="858"/>
      <c r="N84" s="57"/>
    </row>
    <row r="85" spans="1:14">
      <c r="B85" s="95" t="s">
        <v>1057</v>
      </c>
      <c r="C85" s="96"/>
      <c r="D85" s="96"/>
      <c r="E85" s="96"/>
      <c r="F85" s="96"/>
      <c r="G85" s="96"/>
      <c r="H85" s="96"/>
      <c r="I85" s="93"/>
      <c r="J85" s="94"/>
      <c r="K85" s="313">
        <v>0.05</v>
      </c>
      <c r="L85" s="857">
        <f>N79*K85</f>
        <v>1802.5718852712268</v>
      </c>
      <c r="M85" s="858"/>
      <c r="N85" s="57"/>
    </row>
    <row r="86" spans="1:14" ht="15" thickBot="1">
      <c r="B86" s="97" t="s">
        <v>1058</v>
      </c>
      <c r="C86" s="98"/>
      <c r="D86" s="98"/>
      <c r="E86" s="98"/>
      <c r="F86" s="98"/>
      <c r="G86" s="98"/>
      <c r="H86" s="98"/>
      <c r="I86" s="99"/>
      <c r="J86" s="100"/>
      <c r="K86" s="314">
        <v>0.05</v>
      </c>
      <c r="L86" s="859">
        <f>N79*K86</f>
        <v>1802.5718852712268</v>
      </c>
      <c r="M86" s="860"/>
      <c r="N86" s="57"/>
    </row>
    <row r="87" spans="1:14" ht="15" thickBot="1">
      <c r="B87" s="822" t="s">
        <v>1037</v>
      </c>
      <c r="C87" s="823"/>
      <c r="D87" s="823"/>
      <c r="E87" s="823"/>
      <c r="F87" s="823"/>
      <c r="G87" s="823"/>
      <c r="H87" s="823"/>
      <c r="I87" s="823"/>
      <c r="J87" s="823"/>
      <c r="K87" s="823"/>
      <c r="L87" s="823"/>
      <c r="M87" s="824"/>
      <c r="N87" s="58">
        <f>L84+L85+L86</f>
        <v>10815.431311627361</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46866.869017051897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N77*M41</f>
        <v>272.35842776586668</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30061.78</v>
      </c>
      <c r="N48" s="281">
        <f>K48*M48</f>
        <v>12024.712</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459</v>
      </c>
      <c r="N49" s="281">
        <f>K49*M49</f>
        <v>1377</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18153.45</v>
      </c>
      <c r="N50" s="281">
        <f>K50*M50</f>
        <v>27230.175000000003</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40631.887000000002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2723.5842776586665</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43627.829705424534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8725.5659410849075</v>
      </c>
      <c r="M84" s="858"/>
      <c r="N84" s="57"/>
    </row>
    <row r="85" spans="1:14">
      <c r="B85" s="95" t="s">
        <v>1057</v>
      </c>
      <c r="C85" s="96"/>
      <c r="D85" s="96"/>
      <c r="E85" s="96"/>
      <c r="F85" s="96"/>
      <c r="G85" s="96"/>
      <c r="H85" s="96"/>
      <c r="I85" s="93"/>
      <c r="J85" s="94"/>
      <c r="K85" s="313">
        <v>0.05</v>
      </c>
      <c r="L85" s="857">
        <f>N79*K85</f>
        <v>2181.3914852712269</v>
      </c>
      <c r="M85" s="858"/>
      <c r="N85" s="57"/>
    </row>
    <row r="86" spans="1:14" ht="15" thickBot="1">
      <c r="B86" s="97" t="s">
        <v>1058</v>
      </c>
      <c r="C86" s="98"/>
      <c r="D86" s="98"/>
      <c r="E86" s="98"/>
      <c r="F86" s="98"/>
      <c r="G86" s="98"/>
      <c r="H86" s="98"/>
      <c r="I86" s="99"/>
      <c r="J86" s="100"/>
      <c r="K86" s="314">
        <v>0.05</v>
      </c>
      <c r="L86" s="859">
        <f>N79*K86</f>
        <v>2181.3914852712269</v>
      </c>
      <c r="M86" s="860"/>
      <c r="N86" s="57"/>
    </row>
    <row r="87" spans="1:14" ht="15" thickBot="1">
      <c r="B87" s="822" t="s">
        <v>1037</v>
      </c>
      <c r="C87" s="823"/>
      <c r="D87" s="823"/>
      <c r="E87" s="823"/>
      <c r="F87" s="823"/>
      <c r="G87" s="823"/>
      <c r="H87" s="823"/>
      <c r="I87" s="823"/>
      <c r="J87" s="823"/>
      <c r="K87" s="823"/>
      <c r="L87" s="823"/>
      <c r="M87" s="824"/>
      <c r="N87" s="58">
        <f>L84+L85+L86</f>
        <v>13088.348911627359</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56716.17861705189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241</v>
      </c>
      <c r="B36" s="871" t="str">
        <f>VLOOKUP(A36,EQUIPOS!A6:D154,3,FALSE)</f>
        <v>Grúa (capacidad 15 ton)</v>
      </c>
      <c r="C36" s="872"/>
      <c r="D36" s="872"/>
      <c r="E36" s="872"/>
      <c r="F36" s="872"/>
      <c r="G36" s="872"/>
      <c r="H36" s="873"/>
      <c r="I36" s="276"/>
      <c r="J36" s="277"/>
      <c r="K36" s="278">
        <f>VLOOKUP(A36,EQUIPOS!A6:D163,4,FALSE)</f>
        <v>155250</v>
      </c>
      <c r="L36" s="279"/>
      <c r="M36" s="345">
        <v>0.75</v>
      </c>
      <c r="N36" s="281">
        <f>K36/M36</f>
        <v>207000</v>
      </c>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0.2</v>
      </c>
      <c r="N41" s="353">
        <f>N77*M41</f>
        <v>8511.2008676833339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215511.20086768334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17019.172647400002</v>
      </c>
      <c r="N48" s="281">
        <f>K48*M48</f>
        <v>17019.172647400002</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17019.172647400002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42556.004338416664</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275086.37785350002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55017.275570700003</v>
      </c>
      <c r="M84" s="858"/>
      <c r="N84" s="57"/>
    </row>
    <row r="85" spans="1:14">
      <c r="B85" s="95" t="s">
        <v>1057</v>
      </c>
      <c r="C85" s="96"/>
      <c r="D85" s="96"/>
      <c r="E85" s="96"/>
      <c r="F85" s="96"/>
      <c r="G85" s="96"/>
      <c r="H85" s="96"/>
      <c r="I85" s="93"/>
      <c r="J85" s="94"/>
      <c r="K85" s="313">
        <v>0.05</v>
      </c>
      <c r="L85" s="857">
        <f>N79*K85</f>
        <v>13754.318892675001</v>
      </c>
      <c r="M85" s="858"/>
      <c r="N85" s="57"/>
    </row>
    <row r="86" spans="1:14" ht="15" thickBot="1">
      <c r="B86" s="97" t="s">
        <v>1058</v>
      </c>
      <c r="C86" s="98"/>
      <c r="D86" s="98"/>
      <c r="E86" s="98"/>
      <c r="F86" s="98"/>
      <c r="G86" s="98"/>
      <c r="H86" s="98"/>
      <c r="I86" s="99"/>
      <c r="J86" s="100"/>
      <c r="K86" s="314">
        <v>0.05</v>
      </c>
      <c r="L86" s="859">
        <f>N79*K86</f>
        <v>13754.318892675001</v>
      </c>
      <c r="M86" s="860"/>
      <c r="N86" s="57"/>
    </row>
    <row r="87" spans="1:14" ht="15" thickBot="1">
      <c r="B87" s="822" t="s">
        <v>1037</v>
      </c>
      <c r="C87" s="823"/>
      <c r="D87" s="823"/>
      <c r="E87" s="823"/>
      <c r="F87" s="823"/>
      <c r="G87" s="823"/>
      <c r="H87" s="823"/>
      <c r="I87" s="823"/>
      <c r="J87" s="823"/>
      <c r="K87" s="823"/>
      <c r="L87" s="823"/>
      <c r="M87" s="824"/>
      <c r="N87" s="58">
        <f>L84+L85+L86</f>
        <v>82525.913356050005</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357612.29120954999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0.2</v>
      </c>
      <c r="N41" s="353">
        <f>N77*M41</f>
        <v>6383.4006507624999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17019.172647400002</v>
      </c>
      <c r="N48" s="281">
        <f>K48*M48</f>
        <v>17019.172647400002</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17019.172647400002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51"/>
    </row>
    <row r="77" spans="1:15" ht="15" thickBot="1">
      <c r="B77" s="822" t="s">
        <v>1037</v>
      </c>
      <c r="C77" s="823"/>
      <c r="D77" s="823"/>
      <c r="E77" s="823"/>
      <c r="F77" s="823"/>
      <c r="G77" s="823"/>
      <c r="H77" s="823"/>
      <c r="I77" s="823"/>
      <c r="J77" s="823"/>
      <c r="K77" s="823"/>
      <c r="L77" s="823"/>
      <c r="M77" s="824"/>
      <c r="N77" s="310">
        <f>SUM(N71:N76)</f>
        <v>31917.003253812498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55319.576551974998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11063.915310395001</v>
      </c>
      <c r="M84" s="858"/>
      <c r="N84" s="57"/>
    </row>
    <row r="85" spans="1:14">
      <c r="B85" s="95" t="s">
        <v>1057</v>
      </c>
      <c r="C85" s="96"/>
      <c r="D85" s="96"/>
      <c r="E85" s="96"/>
      <c r="F85" s="96"/>
      <c r="G85" s="96"/>
      <c r="H85" s="96"/>
      <c r="I85" s="93"/>
      <c r="J85" s="94"/>
      <c r="K85" s="313">
        <v>0.05</v>
      </c>
      <c r="L85" s="857">
        <f>N79*K85</f>
        <v>2765.9788275987503</v>
      </c>
      <c r="M85" s="858"/>
      <c r="N85" s="57"/>
    </row>
    <row r="86" spans="1:14" ht="15" thickBot="1">
      <c r="B86" s="97" t="s">
        <v>1058</v>
      </c>
      <c r="C86" s="98"/>
      <c r="D86" s="98"/>
      <c r="E86" s="98"/>
      <c r="F86" s="98"/>
      <c r="G86" s="98"/>
      <c r="H86" s="98"/>
      <c r="I86" s="99"/>
      <c r="J86" s="100"/>
      <c r="K86" s="314">
        <v>0.05</v>
      </c>
      <c r="L86" s="859">
        <f>N79*K86</f>
        <v>2765.9788275987503</v>
      </c>
      <c r="M86" s="860"/>
      <c r="N86" s="57"/>
    </row>
    <row r="87" spans="1:14" ht="15" thickBot="1">
      <c r="B87" s="822" t="s">
        <v>1037</v>
      </c>
      <c r="C87" s="823"/>
      <c r="D87" s="823"/>
      <c r="E87" s="823"/>
      <c r="F87" s="823"/>
      <c r="G87" s="823"/>
      <c r="H87" s="823"/>
      <c r="I87" s="823"/>
      <c r="J87" s="823"/>
      <c r="K87" s="823"/>
      <c r="L87" s="823"/>
      <c r="M87" s="824"/>
      <c r="N87" s="58">
        <f>L84+L85+L86</f>
        <v>16595.872965592502</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71915.449517567497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0.15</v>
      </c>
      <c r="N41" s="353">
        <f>N77*M41</f>
        <v>2553.3602603049999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17019.172647400002</v>
      </c>
      <c r="N48" s="281">
        <f>K48*M48</f>
        <v>17019.172647400002</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17019.172647400002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51"/>
    </row>
    <row r="77" spans="1:15" ht="15" thickBot="1">
      <c r="B77" s="822" t="s">
        <v>1037</v>
      </c>
      <c r="C77" s="823"/>
      <c r="D77" s="823"/>
      <c r="E77" s="823"/>
      <c r="F77" s="823"/>
      <c r="G77" s="823"/>
      <c r="H77" s="823"/>
      <c r="I77" s="823"/>
      <c r="J77" s="823"/>
      <c r="K77" s="823"/>
      <c r="L77" s="823"/>
      <c r="M77" s="824"/>
      <c r="N77" s="310">
        <f>SUM(N71:N76)</f>
        <v>17022.401735366668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36594.934643071669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7318.9869286143339</v>
      </c>
      <c r="M84" s="858"/>
      <c r="N84" s="57"/>
    </row>
    <row r="85" spans="1:14">
      <c r="B85" s="95" t="s">
        <v>1057</v>
      </c>
      <c r="C85" s="96"/>
      <c r="D85" s="96"/>
      <c r="E85" s="96"/>
      <c r="F85" s="96"/>
      <c r="G85" s="96"/>
      <c r="H85" s="96"/>
      <c r="I85" s="93"/>
      <c r="J85" s="94"/>
      <c r="K85" s="313">
        <v>0.05</v>
      </c>
      <c r="L85" s="857">
        <f>N79*K85</f>
        <v>1829.7467321535835</v>
      </c>
      <c r="M85" s="858"/>
      <c r="N85" s="57"/>
    </row>
    <row r="86" spans="1:14" ht="15" thickBot="1">
      <c r="B86" s="97" t="s">
        <v>1058</v>
      </c>
      <c r="C86" s="98"/>
      <c r="D86" s="98"/>
      <c r="E86" s="98"/>
      <c r="F86" s="98"/>
      <c r="G86" s="98"/>
      <c r="H86" s="98"/>
      <c r="I86" s="99"/>
      <c r="J86" s="100"/>
      <c r="K86" s="314">
        <v>0.05</v>
      </c>
      <c r="L86" s="859">
        <f>N79*K86</f>
        <v>1829.7467321535835</v>
      </c>
      <c r="M86" s="860"/>
      <c r="N86" s="57"/>
    </row>
    <row r="87" spans="1:14" ht="15" thickBot="1">
      <c r="B87" s="822" t="s">
        <v>1037</v>
      </c>
      <c r="C87" s="823"/>
      <c r="D87" s="823"/>
      <c r="E87" s="823"/>
      <c r="F87" s="823"/>
      <c r="G87" s="823"/>
      <c r="H87" s="823"/>
      <c r="I87" s="823"/>
      <c r="J87" s="823"/>
      <c r="K87" s="823"/>
      <c r="L87" s="823"/>
      <c r="M87" s="824"/>
      <c r="N87" s="58">
        <f>L84+L85+L86</f>
        <v>10978.480392921501</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47573.415035993166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0.15</v>
      </c>
      <c r="N41" s="353">
        <f>N77*M41</f>
        <v>1915.0201952287498</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17019.172647400002</v>
      </c>
      <c r="N48" s="281">
        <f>K48*M48</f>
        <v>17019.172647400002</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17019.172647400002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12766.801301525</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31700.994144153752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6340.1988288307512</v>
      </c>
      <c r="M84" s="858"/>
      <c r="N84" s="57"/>
    </row>
    <row r="85" spans="1:14">
      <c r="B85" s="95" t="s">
        <v>1057</v>
      </c>
      <c r="C85" s="96"/>
      <c r="D85" s="96"/>
      <c r="E85" s="96"/>
      <c r="F85" s="96"/>
      <c r="G85" s="96"/>
      <c r="H85" s="96"/>
      <c r="I85" s="93"/>
      <c r="J85" s="94"/>
      <c r="K85" s="313">
        <v>0.05</v>
      </c>
      <c r="L85" s="857">
        <f>N79*K85</f>
        <v>1585.0497072076878</v>
      </c>
      <c r="M85" s="858"/>
      <c r="N85" s="57"/>
    </row>
    <row r="86" spans="1:14" ht="15" thickBot="1">
      <c r="B86" s="97" t="s">
        <v>1058</v>
      </c>
      <c r="C86" s="98"/>
      <c r="D86" s="98"/>
      <c r="E86" s="98"/>
      <c r="F86" s="98"/>
      <c r="G86" s="98"/>
      <c r="H86" s="98"/>
      <c r="I86" s="99"/>
      <c r="J86" s="100"/>
      <c r="K86" s="314">
        <v>0.05</v>
      </c>
      <c r="L86" s="859">
        <f>N79*K86</f>
        <v>1585.0497072076878</v>
      </c>
      <c r="M86" s="860"/>
      <c r="N86" s="57"/>
    </row>
    <row r="87" spans="1:14" ht="15" thickBot="1">
      <c r="B87" s="822" t="s">
        <v>1037</v>
      </c>
      <c r="C87" s="823"/>
      <c r="D87" s="823"/>
      <c r="E87" s="823"/>
      <c r="F87" s="823"/>
      <c r="G87" s="823"/>
      <c r="H87" s="823"/>
      <c r="I87" s="823"/>
      <c r="J87" s="823"/>
      <c r="K87" s="823"/>
      <c r="L87" s="823"/>
      <c r="M87" s="824"/>
      <c r="N87" s="58">
        <f>L84+L85+L86</f>
        <v>9510.2982432461267</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41211.292387399881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0.15</v>
      </c>
      <c r="N41" s="353">
        <f>N77*M41</f>
        <v>10728.404455063024</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45000</v>
      </c>
      <c r="N48" s="281">
        <f>K48*M48</f>
        <v>94500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17019.172647400002</v>
      </c>
      <c r="N49" s="281">
        <f>K49*M49</f>
        <v>17019.172647400002</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111519.1726474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71522.696367086828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193770.27346954984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38754.054693909966</v>
      </c>
      <c r="M84" s="858"/>
      <c r="N84" s="57"/>
    </row>
    <row r="85" spans="1:14">
      <c r="B85" s="95" t="s">
        <v>1057</v>
      </c>
      <c r="C85" s="96"/>
      <c r="D85" s="96"/>
      <c r="E85" s="96"/>
      <c r="F85" s="96"/>
      <c r="G85" s="96"/>
      <c r="H85" s="96"/>
      <c r="I85" s="93"/>
      <c r="J85" s="94"/>
      <c r="K85" s="313">
        <v>0.05</v>
      </c>
      <c r="L85" s="857">
        <f>N79*K85</f>
        <v>9688.5136734774915</v>
      </c>
      <c r="M85" s="858"/>
      <c r="N85" s="57"/>
    </row>
    <row r="86" spans="1:14" ht="15" thickBot="1">
      <c r="B86" s="97" t="s">
        <v>1058</v>
      </c>
      <c r="C86" s="98"/>
      <c r="D86" s="98"/>
      <c r="E86" s="98"/>
      <c r="F86" s="98"/>
      <c r="G86" s="98"/>
      <c r="H86" s="98"/>
      <c r="I86" s="99"/>
      <c r="J86" s="100"/>
      <c r="K86" s="314">
        <v>0.05</v>
      </c>
      <c r="L86" s="859">
        <f>N79*K86</f>
        <v>9688.5136734774915</v>
      </c>
      <c r="M86" s="860"/>
      <c r="N86" s="57"/>
    </row>
    <row r="87" spans="1:14" ht="15" thickBot="1">
      <c r="B87" s="822" t="s">
        <v>1037</v>
      </c>
      <c r="C87" s="823"/>
      <c r="D87" s="823"/>
      <c r="E87" s="823"/>
      <c r="F87" s="823"/>
      <c r="G87" s="823"/>
      <c r="H87" s="823"/>
      <c r="I87" s="823"/>
      <c r="J87" s="823"/>
      <c r="K87" s="823"/>
      <c r="L87" s="823"/>
      <c r="M87" s="824"/>
      <c r="N87" s="58">
        <f>L84+L85+L86</f>
        <v>58131.082040864952</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251901.35551041478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0.15</v>
      </c>
      <c r="N41" s="353">
        <f>N77*M41</f>
        <v>10728.404455063024</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45000</v>
      </c>
      <c r="N48" s="281">
        <f>K48*M48</f>
        <v>90000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17019.172647400002</v>
      </c>
      <c r="N49" s="281">
        <f>K49*M49</f>
        <v>17019.172647400002</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107019.1726474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71522.696367086828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189270.27346954984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37854.054693909966</v>
      </c>
      <c r="M84" s="858"/>
      <c r="N84" s="57"/>
    </row>
    <row r="85" spans="1:14">
      <c r="B85" s="95" t="s">
        <v>1057</v>
      </c>
      <c r="C85" s="96"/>
      <c r="D85" s="96"/>
      <c r="E85" s="96"/>
      <c r="F85" s="96"/>
      <c r="G85" s="96"/>
      <c r="H85" s="96"/>
      <c r="I85" s="93"/>
      <c r="J85" s="94"/>
      <c r="K85" s="313">
        <v>0.05</v>
      </c>
      <c r="L85" s="857">
        <f>N79*K85</f>
        <v>9463.5136734774915</v>
      </c>
      <c r="M85" s="858"/>
      <c r="N85" s="57"/>
    </row>
    <row r="86" spans="1:14" ht="15" thickBot="1">
      <c r="B86" s="97" t="s">
        <v>1058</v>
      </c>
      <c r="C86" s="98"/>
      <c r="D86" s="98"/>
      <c r="E86" s="98"/>
      <c r="F86" s="98"/>
      <c r="G86" s="98"/>
      <c r="H86" s="98"/>
      <c r="I86" s="99"/>
      <c r="J86" s="100"/>
      <c r="K86" s="314">
        <v>0.05</v>
      </c>
      <c r="L86" s="859">
        <f>N79*K86</f>
        <v>9463.5136734774915</v>
      </c>
      <c r="M86" s="860"/>
      <c r="N86" s="57"/>
    </row>
    <row r="87" spans="1:14" ht="15" thickBot="1">
      <c r="B87" s="822" t="s">
        <v>1037</v>
      </c>
      <c r="C87" s="823"/>
      <c r="D87" s="823"/>
      <c r="E87" s="823"/>
      <c r="F87" s="823"/>
      <c r="G87" s="823"/>
      <c r="H87" s="823"/>
      <c r="I87" s="823"/>
      <c r="J87" s="823"/>
      <c r="K87" s="823"/>
      <c r="L87" s="823"/>
      <c r="M87" s="824"/>
      <c r="N87" s="58">
        <f>L84+L85+L86</f>
        <v>56781.082040864952</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246051.35551041478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N77*M41</f>
        <v>4479.5794040438586</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45000</v>
      </c>
      <c r="N48" s="281">
        <f>K48*M48</f>
        <v>58950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17019.172647400002</v>
      </c>
      <c r="N49" s="281">
        <f>K49*M49</f>
        <v>17019.172647400002</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75969.172647400002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44795.794040438588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125244.54609188245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25048.909218376491</v>
      </c>
      <c r="M84" s="858"/>
      <c r="N84" s="57"/>
    </row>
    <row r="85" spans="1:14">
      <c r="B85" s="95" t="s">
        <v>1057</v>
      </c>
      <c r="C85" s="96"/>
      <c r="D85" s="96"/>
      <c r="E85" s="96"/>
      <c r="F85" s="96"/>
      <c r="G85" s="96"/>
      <c r="H85" s="96"/>
      <c r="I85" s="93"/>
      <c r="J85" s="94"/>
      <c r="K85" s="313">
        <v>0.05</v>
      </c>
      <c r="L85" s="857">
        <f>N79*K85</f>
        <v>6262.2273045941229</v>
      </c>
      <c r="M85" s="858"/>
      <c r="N85" s="57"/>
    </row>
    <row r="86" spans="1:14" ht="15" thickBot="1">
      <c r="B86" s="97" t="s">
        <v>1058</v>
      </c>
      <c r="C86" s="98"/>
      <c r="D86" s="98"/>
      <c r="E86" s="98"/>
      <c r="F86" s="98"/>
      <c r="G86" s="98"/>
      <c r="H86" s="98"/>
      <c r="I86" s="99"/>
      <c r="J86" s="100"/>
      <c r="K86" s="314">
        <v>0.05</v>
      </c>
      <c r="L86" s="859">
        <f>N79*K86</f>
        <v>6262.2273045941229</v>
      </c>
      <c r="M86" s="860"/>
      <c r="N86" s="57"/>
    </row>
    <row r="87" spans="1:14" ht="15" thickBot="1">
      <c r="B87" s="822" t="s">
        <v>1037</v>
      </c>
      <c r="C87" s="823"/>
      <c r="D87" s="823"/>
      <c r="E87" s="823"/>
      <c r="F87" s="823"/>
      <c r="G87" s="823"/>
      <c r="H87" s="823"/>
      <c r="I87" s="823"/>
      <c r="J87" s="823"/>
      <c r="K87" s="823"/>
      <c r="L87" s="823"/>
      <c r="M87" s="824"/>
      <c r="N87" s="58">
        <f>L84+L85+L86</f>
        <v>37573.363827564739</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162817.90991944721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N77*M41</f>
        <v>3754.9415592720588</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45000</v>
      </c>
      <c r="N48" s="281">
        <f>K48*M48</f>
        <v>49500.000000000007</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17019.172647400002</v>
      </c>
      <c r="N49" s="281">
        <f>K49*M49</f>
        <v>17019.172647400002</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66519.172647400002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37549.415592720587</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107823.52979939265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21564.705959878531</v>
      </c>
      <c r="M84" s="858"/>
      <c r="N84" s="57"/>
    </row>
    <row r="85" spans="1:14">
      <c r="B85" s="95" t="s">
        <v>1057</v>
      </c>
      <c r="C85" s="96"/>
      <c r="D85" s="96"/>
      <c r="E85" s="96"/>
      <c r="F85" s="96"/>
      <c r="G85" s="96"/>
      <c r="H85" s="96"/>
      <c r="I85" s="93"/>
      <c r="J85" s="94"/>
      <c r="K85" s="313">
        <v>0.05</v>
      </c>
      <c r="L85" s="857">
        <f>N79*K85</f>
        <v>5391.1764899696327</v>
      </c>
      <c r="M85" s="858"/>
      <c r="N85" s="57"/>
    </row>
    <row r="86" spans="1:14" ht="15" thickBot="1">
      <c r="B86" s="97" t="s">
        <v>1058</v>
      </c>
      <c r="C86" s="98"/>
      <c r="D86" s="98"/>
      <c r="E86" s="98"/>
      <c r="F86" s="98"/>
      <c r="G86" s="98"/>
      <c r="H86" s="98"/>
      <c r="I86" s="99"/>
      <c r="J86" s="100"/>
      <c r="K86" s="314">
        <v>0.05</v>
      </c>
      <c r="L86" s="859">
        <f>N79*K86</f>
        <v>5391.1764899696327</v>
      </c>
      <c r="M86" s="860"/>
      <c r="N86" s="57"/>
    </row>
    <row r="87" spans="1:14" ht="15" thickBot="1">
      <c r="B87" s="822" t="s">
        <v>1037</v>
      </c>
      <c r="C87" s="823"/>
      <c r="D87" s="823"/>
      <c r="E87" s="823"/>
      <c r="F87" s="823"/>
      <c r="G87" s="823"/>
      <c r="H87" s="823"/>
      <c r="I87" s="823"/>
      <c r="J87" s="823"/>
      <c r="K87" s="823"/>
      <c r="L87" s="823"/>
      <c r="M87" s="824"/>
      <c r="N87" s="58">
        <f>L84+L85+L86</f>
        <v>32347.058939817794</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140170.58873921045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A38" s="119"/>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N77*M41</f>
        <v>255.33602603049999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45000</v>
      </c>
      <c r="N48" s="281">
        <f>K48*M48</f>
        <v>2250</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0</v>
      </c>
      <c r="N49" s="281">
        <f>K49*M49</f>
        <v>0</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8800</v>
      </c>
      <c r="N50" s="281">
        <f>K50*M50</f>
        <v>8800</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11050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2553.3602603049999</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13858.6962863355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2771.7392572671001</v>
      </c>
      <c r="M84" s="858"/>
      <c r="N84" s="57"/>
    </row>
    <row r="85" spans="1:14">
      <c r="B85" s="95" t="s">
        <v>1057</v>
      </c>
      <c r="C85" s="96"/>
      <c r="D85" s="96"/>
      <c r="E85" s="96"/>
      <c r="F85" s="96"/>
      <c r="G85" s="96"/>
      <c r="H85" s="96"/>
      <c r="I85" s="93"/>
      <c r="J85" s="94"/>
      <c r="K85" s="313">
        <v>0.05</v>
      </c>
      <c r="L85" s="857">
        <f>N79*K85</f>
        <v>692.93481431677503</v>
      </c>
      <c r="M85" s="858"/>
      <c r="N85" s="57"/>
    </row>
    <row r="86" spans="1:14" ht="15" thickBot="1">
      <c r="B86" s="97" t="s">
        <v>1058</v>
      </c>
      <c r="C86" s="98"/>
      <c r="D86" s="98"/>
      <c r="E86" s="98"/>
      <c r="F86" s="98"/>
      <c r="G86" s="98"/>
      <c r="H86" s="98"/>
      <c r="I86" s="99"/>
      <c r="J86" s="100"/>
      <c r="K86" s="314">
        <v>0.05</v>
      </c>
      <c r="L86" s="859">
        <f>N79*K86</f>
        <v>692.93481431677503</v>
      </c>
      <c r="M86" s="860"/>
      <c r="N86" s="57"/>
    </row>
    <row r="87" spans="1:14" ht="15" thickBot="1">
      <c r="B87" s="822" t="s">
        <v>1037</v>
      </c>
      <c r="C87" s="823"/>
      <c r="D87" s="823"/>
      <c r="E87" s="823"/>
      <c r="F87" s="823"/>
      <c r="G87" s="823"/>
      <c r="H87" s="823"/>
      <c r="I87" s="823"/>
      <c r="J87" s="823"/>
      <c r="K87" s="823"/>
      <c r="L87" s="823"/>
      <c r="M87" s="824"/>
      <c r="N87" s="58">
        <f>L84+L85+L86</f>
        <v>4157.6088859006504</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18016.305172236149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0.1</v>
      </c>
      <c r="N41" s="353">
        <f>N77*M41</f>
        <v>102.1344104122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1214.06826</v>
      </c>
      <c r="N48" s="281">
        <f>K48*M48</f>
        <v>1214.06826</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35000</v>
      </c>
      <c r="N49" s="281">
        <f>K49*M49</f>
        <v>1750</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45000</v>
      </c>
      <c r="N50" s="281">
        <f>K50*M50</f>
        <v>3375</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0</v>
      </c>
      <c r="N51" s="281">
        <f>K51*M51</f>
        <v>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6339.06826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1021.344104122</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7462.5467745342003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1492.5093549068401</v>
      </c>
      <c r="M84" s="858"/>
      <c r="N84" s="57"/>
    </row>
    <row r="85" spans="1:14">
      <c r="B85" s="95" t="s">
        <v>1057</v>
      </c>
      <c r="C85" s="96"/>
      <c r="D85" s="96"/>
      <c r="E85" s="96"/>
      <c r="F85" s="96"/>
      <c r="G85" s="96"/>
      <c r="H85" s="96"/>
      <c r="I85" s="93"/>
      <c r="J85" s="94"/>
      <c r="K85" s="313">
        <v>0.05</v>
      </c>
      <c r="L85" s="857">
        <f>N79*K85</f>
        <v>373.12733872671004</v>
      </c>
      <c r="M85" s="858"/>
      <c r="N85" s="57"/>
    </row>
    <row r="86" spans="1:14" ht="15" thickBot="1">
      <c r="B86" s="97" t="s">
        <v>1058</v>
      </c>
      <c r="C86" s="98"/>
      <c r="D86" s="98"/>
      <c r="E86" s="98"/>
      <c r="F86" s="98"/>
      <c r="G86" s="98"/>
      <c r="H86" s="98"/>
      <c r="I86" s="99"/>
      <c r="J86" s="100"/>
      <c r="K86" s="314">
        <v>0.05</v>
      </c>
      <c r="L86" s="859">
        <f>N79*K86</f>
        <v>373.12733872671004</v>
      </c>
      <c r="M86" s="860"/>
      <c r="N86" s="57"/>
    </row>
    <row r="87" spans="1:14" ht="15" thickBot="1">
      <c r="B87" s="822" t="s">
        <v>1037</v>
      </c>
      <c r="C87" s="823"/>
      <c r="D87" s="823"/>
      <c r="E87" s="823"/>
      <c r="F87" s="823"/>
      <c r="G87" s="823"/>
      <c r="H87" s="823"/>
      <c r="I87" s="823"/>
      <c r="J87" s="823"/>
      <c r="K87" s="823"/>
      <c r="L87" s="823"/>
      <c r="M87" s="824"/>
      <c r="N87" s="58">
        <f>L84+L85+L86</f>
        <v>2238.7640323602604</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9701.3108068944603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253</v>
      </c>
      <c r="B36" s="871" t="str">
        <f>VLOOKUP(A36,EQUIPOS!A6:D154,3,FALSE)</f>
        <v>Máquina hidrosembradora</v>
      </c>
      <c r="C36" s="872"/>
      <c r="D36" s="872"/>
      <c r="E36" s="872"/>
      <c r="F36" s="872"/>
      <c r="G36" s="872"/>
      <c r="H36" s="873"/>
      <c r="I36" s="276"/>
      <c r="J36" s="277"/>
      <c r="K36" s="278">
        <f>VLOOKUP(A36,EQUIPOS!A6:D163,4,FALSE)</f>
        <v>26180</v>
      </c>
      <c r="L36" s="279"/>
      <c r="M36" s="345">
        <v>350</v>
      </c>
      <c r="N36" s="281">
        <f>K36/M36</f>
        <v>74.8</v>
      </c>
    </row>
    <row r="37" spans="1:14">
      <c r="A37" s="119" t="s">
        <v>138</v>
      </c>
      <c r="B37" s="871" t="str">
        <f>VLOOKUP(A37,EQUIPOS!A7:D154,3,FALSE)</f>
        <v>Camioneta D-300</v>
      </c>
      <c r="C37" s="872"/>
      <c r="D37" s="872"/>
      <c r="E37" s="872"/>
      <c r="F37" s="872"/>
      <c r="G37" s="872"/>
      <c r="H37" s="873"/>
      <c r="I37" s="430"/>
      <c r="J37" s="431"/>
      <c r="K37" s="278">
        <f>VLOOKUP(A37,EQUIPOS!A7:D164,4,FALSE)</f>
        <v>48000</v>
      </c>
      <c r="L37" s="344"/>
      <c r="M37" s="345">
        <v>350</v>
      </c>
      <c r="N37" s="281">
        <f>K37/M37</f>
        <v>137.14285714285714</v>
      </c>
    </row>
    <row r="38" spans="1:14">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4.5595718934017855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216.50242903625892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1214.06826</v>
      </c>
      <c r="N48" s="281">
        <f>K48*M48</f>
        <v>1214.06826</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3339.8004023999997</v>
      </c>
      <c r="N49" s="281">
        <f>K49*M49</f>
        <v>1335.92016096</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0</v>
      </c>
      <c r="N50" s="281">
        <f>K50*M50</f>
        <v>0</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35000</v>
      </c>
      <c r="N51" s="281">
        <f>K51*M51</f>
        <v>1750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4299.9884209600004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91.191437868035706</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4607.6822878642952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921.53645757285904</v>
      </c>
      <c r="M84" s="858"/>
      <c r="N84" s="57"/>
    </row>
    <row r="85" spans="1:14">
      <c r="B85" s="95" t="s">
        <v>1057</v>
      </c>
      <c r="C85" s="96"/>
      <c r="D85" s="96"/>
      <c r="E85" s="96"/>
      <c r="F85" s="96"/>
      <c r="G85" s="96"/>
      <c r="H85" s="96"/>
      <c r="I85" s="93"/>
      <c r="J85" s="94"/>
      <c r="K85" s="313">
        <v>0.05</v>
      </c>
      <c r="L85" s="857">
        <f>N79*K85</f>
        <v>230.38411439321476</v>
      </c>
      <c r="M85" s="858"/>
      <c r="N85" s="57"/>
    </row>
    <row r="86" spans="1:14" ht="15" thickBot="1">
      <c r="B86" s="97" t="s">
        <v>1058</v>
      </c>
      <c r="C86" s="98"/>
      <c r="D86" s="98"/>
      <c r="E86" s="98"/>
      <c r="F86" s="98"/>
      <c r="G86" s="98"/>
      <c r="H86" s="98"/>
      <c r="I86" s="99"/>
      <c r="J86" s="100"/>
      <c r="K86" s="314">
        <v>0.05</v>
      </c>
      <c r="L86" s="859">
        <f>N79*K86</f>
        <v>230.38411439321476</v>
      </c>
      <c r="M86" s="860"/>
      <c r="N86" s="57"/>
    </row>
    <row r="87" spans="1:14" ht="15" thickBot="1">
      <c r="B87" s="822" t="s">
        <v>1037</v>
      </c>
      <c r="C87" s="823"/>
      <c r="D87" s="823"/>
      <c r="E87" s="823"/>
      <c r="F87" s="823"/>
      <c r="G87" s="823"/>
      <c r="H87" s="823"/>
      <c r="I87" s="823"/>
      <c r="J87" s="823"/>
      <c r="K87" s="823"/>
      <c r="L87" s="823"/>
      <c r="M87" s="824"/>
      <c r="N87" s="58">
        <f>L84+L85+L86</f>
        <v>1382.3046863592886</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5989.9869742235842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29.25" customHeight="1" thickBot="1">
      <c r="A31" t="s">
        <v>1929</v>
      </c>
      <c r="B31" s="86" t="s">
        <v>1810</v>
      </c>
      <c r="C31" s="964" t="s">
        <v>2155</v>
      </c>
      <c r="D31" s="965"/>
      <c r="E31" s="965"/>
      <c r="F31" s="965"/>
      <c r="G31" s="965"/>
      <c r="H31" s="965"/>
      <c r="I31" s="965"/>
      <c r="J31" s="965"/>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6"/>
      <c r="J36" s="277"/>
      <c r="K36" s="278">
        <f>VLOOKUP(A36,EQUIPOS!A6:D163,4,FALSE)</f>
        <v>48000</v>
      </c>
      <c r="L36" s="279"/>
      <c r="M36" s="345">
        <v>8000</v>
      </c>
      <c r="N36" s="281">
        <f>K36/M36</f>
        <v>6</v>
      </c>
    </row>
    <row r="37" spans="1:14">
      <c r="A37" s="119"/>
      <c r="B37" s="871"/>
      <c r="C37" s="872"/>
      <c r="D37" s="872"/>
      <c r="E37" s="872"/>
      <c r="F37" s="872"/>
      <c r="G37" s="872"/>
      <c r="H37" s="873"/>
      <c r="I37" s="430"/>
      <c r="J37" s="431"/>
      <c r="K37" s="278"/>
      <c r="L37" s="344"/>
      <c r="M37" s="345"/>
      <c r="N37" s="281"/>
    </row>
    <row r="38" spans="1:14">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25.533602603049999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31.533602603049999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5548.6860968000001</v>
      </c>
      <c r="N48" s="281">
        <f>K48*M48</f>
        <v>5826.1204016400006</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23048.534124000002</v>
      </c>
      <c r="N49" s="281">
        <f>K49*M49</f>
        <v>23048.534124000002</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1296.5887703999999</v>
      </c>
      <c r="N50" s="281">
        <f>K50*M50</f>
        <v>2593.1775407999999</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31467.832066440002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2553.3602603049999</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34052.725929348053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6810.5451858696106</v>
      </c>
      <c r="M84" s="858"/>
      <c r="N84" s="57"/>
    </row>
    <row r="85" spans="1:14">
      <c r="B85" s="95" t="s">
        <v>1057</v>
      </c>
      <c r="C85" s="96"/>
      <c r="D85" s="96"/>
      <c r="E85" s="96"/>
      <c r="F85" s="96"/>
      <c r="G85" s="96"/>
      <c r="H85" s="96"/>
      <c r="I85" s="93"/>
      <c r="J85" s="94"/>
      <c r="K85" s="313">
        <v>0.05</v>
      </c>
      <c r="L85" s="857">
        <f>N79*K85</f>
        <v>1702.6362964674026</v>
      </c>
      <c r="M85" s="858"/>
      <c r="N85" s="57"/>
    </row>
    <row r="86" spans="1:14" ht="15" thickBot="1">
      <c r="B86" s="97" t="s">
        <v>1058</v>
      </c>
      <c r="C86" s="98"/>
      <c r="D86" s="98"/>
      <c r="E86" s="98"/>
      <c r="F86" s="98"/>
      <c r="G86" s="98"/>
      <c r="H86" s="98"/>
      <c r="I86" s="99"/>
      <c r="J86" s="100"/>
      <c r="K86" s="314">
        <v>0.05</v>
      </c>
      <c r="L86" s="859">
        <f>N79*K86</f>
        <v>1702.6362964674026</v>
      </c>
      <c r="M86" s="860"/>
      <c r="N86" s="57"/>
    </row>
    <row r="87" spans="1:14" ht="15" thickBot="1">
      <c r="B87" s="822" t="s">
        <v>1037</v>
      </c>
      <c r="C87" s="823"/>
      <c r="D87" s="823"/>
      <c r="E87" s="823"/>
      <c r="F87" s="823"/>
      <c r="G87" s="823"/>
      <c r="H87" s="823"/>
      <c r="I87" s="823"/>
      <c r="J87" s="823"/>
      <c r="K87" s="823"/>
      <c r="L87" s="823"/>
      <c r="M87" s="824"/>
      <c r="N87" s="58">
        <f>L84+L85+L86</f>
        <v>10215.817778804416</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44268.543708152472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28.5" customHeight="1" thickBot="1">
      <c r="A31" t="s">
        <v>1929</v>
      </c>
      <c r="B31" s="86" t="s">
        <v>1811</v>
      </c>
      <c r="C31" s="964" t="s">
        <v>2158</v>
      </c>
      <c r="D31" s="965"/>
      <c r="E31" s="965"/>
      <c r="F31" s="965"/>
      <c r="G31" s="965"/>
      <c r="H31" s="965"/>
      <c r="I31" s="965"/>
      <c r="J31" s="965"/>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6"/>
      <c r="J36" s="277"/>
      <c r="K36" s="278">
        <f>VLOOKUP(A36,EQUIPOS!A6:D163,4,FALSE)</f>
        <v>48000</v>
      </c>
      <c r="L36" s="279"/>
      <c r="M36" s="345">
        <v>8000</v>
      </c>
      <c r="N36" s="281">
        <f>K36/M36</f>
        <v>6</v>
      </c>
    </row>
    <row r="37" spans="1:14">
      <c r="A37" s="119"/>
      <c r="B37" s="871"/>
      <c r="C37" s="872"/>
      <c r="D37" s="872"/>
      <c r="E37" s="872"/>
      <c r="F37" s="872"/>
      <c r="G37" s="872"/>
      <c r="H37" s="873"/>
      <c r="I37" s="430"/>
      <c r="J37" s="431"/>
      <c r="K37" s="278"/>
      <c r="L37" s="344"/>
      <c r="M37" s="345"/>
      <c r="N37" s="281"/>
    </row>
    <row r="38" spans="1:14">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25.533602603049999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31.533602603049999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10714.4629592</v>
      </c>
      <c r="N48" s="281">
        <f>K48*M48</f>
        <v>11250.186107160001</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23048.534124000002</v>
      </c>
      <c r="N49" s="281">
        <f>K49*M49</f>
        <v>23048.534124000002</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1296.5887703999999</v>
      </c>
      <c r="N50" s="281">
        <f>K50*M50</f>
        <v>2593.1775407999999</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36891.897771960008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2553.3602603049999</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39476.791634868059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7895.3583269736118</v>
      </c>
      <c r="M84" s="858"/>
      <c r="N84" s="57"/>
    </row>
    <row r="85" spans="1:14">
      <c r="B85" s="95" t="s">
        <v>1057</v>
      </c>
      <c r="C85" s="96"/>
      <c r="D85" s="96"/>
      <c r="E85" s="96"/>
      <c r="F85" s="96"/>
      <c r="G85" s="96"/>
      <c r="H85" s="96"/>
      <c r="I85" s="93"/>
      <c r="J85" s="94"/>
      <c r="K85" s="313">
        <v>0.05</v>
      </c>
      <c r="L85" s="857">
        <f>N79*K85</f>
        <v>1973.839581743403</v>
      </c>
      <c r="M85" s="858"/>
      <c r="N85" s="57"/>
    </row>
    <row r="86" spans="1:14" ht="15" thickBot="1">
      <c r="B86" s="97" t="s">
        <v>1058</v>
      </c>
      <c r="C86" s="98"/>
      <c r="D86" s="98"/>
      <c r="E86" s="98"/>
      <c r="F86" s="98"/>
      <c r="G86" s="98"/>
      <c r="H86" s="98"/>
      <c r="I86" s="99"/>
      <c r="J86" s="100"/>
      <c r="K86" s="314">
        <v>0.05</v>
      </c>
      <c r="L86" s="859">
        <f>N79*K86</f>
        <v>1973.839581743403</v>
      </c>
      <c r="M86" s="860"/>
      <c r="N86" s="57"/>
    </row>
    <row r="87" spans="1:14" ht="15" thickBot="1">
      <c r="B87" s="822" t="s">
        <v>1037</v>
      </c>
      <c r="C87" s="823"/>
      <c r="D87" s="823"/>
      <c r="E87" s="823"/>
      <c r="F87" s="823"/>
      <c r="G87" s="823"/>
      <c r="H87" s="823"/>
      <c r="I87" s="823"/>
      <c r="J87" s="823"/>
      <c r="K87" s="823"/>
      <c r="L87" s="823"/>
      <c r="M87" s="824"/>
      <c r="N87" s="58">
        <f>L84+L85+L86</f>
        <v>11843.037490460418</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51319.829125328477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119</v>
      </c>
      <c r="B36" s="871" t="str">
        <f>VLOOKUP(A36,EQUIPOS!A6:D154,3,FALSE)</f>
        <v xml:space="preserve">Bomba de concreto, Producción: 30 m3/h, POTENCIA: 67 HP, MAX PRESION DE CONCRETO: 1150 PSI
</v>
      </c>
      <c r="C36" s="872"/>
      <c r="D36" s="872"/>
      <c r="E36" s="872"/>
      <c r="F36" s="872"/>
      <c r="G36" s="872"/>
      <c r="H36" s="873"/>
      <c r="I36" s="276"/>
      <c r="J36" s="277"/>
      <c r="K36" s="278">
        <f>VLOOKUP(A36,EQUIPOS!A6:D163,4,FALSE)</f>
        <v>56925</v>
      </c>
      <c r="L36" s="279"/>
      <c r="M36" s="345">
        <v>100</v>
      </c>
      <c r="N36" s="281">
        <f>K36/M36</f>
        <v>569.25</v>
      </c>
    </row>
    <row r="37" spans="1:14">
      <c r="A37" s="119" t="s">
        <v>138</v>
      </c>
      <c r="B37" s="871" t="str">
        <f>VLOOKUP(A37,EQUIPOS!A7:D154,3,FALSE)</f>
        <v>Camioneta D-300</v>
      </c>
      <c r="C37" s="872"/>
      <c r="D37" s="872"/>
      <c r="E37" s="872"/>
      <c r="F37" s="872"/>
      <c r="G37" s="872"/>
      <c r="H37" s="873"/>
      <c r="I37" s="430"/>
      <c r="J37" s="431"/>
      <c r="K37" s="278">
        <f>VLOOKUP(A37,EQUIPOS!A7:D164,4,FALSE)</f>
        <v>48000</v>
      </c>
      <c r="L37" s="344"/>
      <c r="M37" s="345">
        <v>1000</v>
      </c>
      <c r="N37" s="281">
        <f>K37/M37</f>
        <v>48</v>
      </c>
    </row>
    <row r="38" spans="1:14">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0.01</v>
      </c>
      <c r="N41" s="353">
        <f>N77*M41</f>
        <v>3.8300403904575</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621.0800403904575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424238</v>
      </c>
      <c r="N48" s="281">
        <f>K48*M48</f>
        <v>42423.8</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3128</v>
      </c>
      <c r="N49" s="281">
        <f>K49*M49</f>
        <v>3440.8</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17113</v>
      </c>
      <c r="N50" s="281">
        <f>K50*M50</f>
        <v>17113</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62977.600000000006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383.00403904575001</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63981.684079436214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12796.336815887244</v>
      </c>
      <c r="M84" s="858"/>
      <c r="N84" s="57"/>
    </row>
    <row r="85" spans="1:14">
      <c r="B85" s="95" t="s">
        <v>1057</v>
      </c>
      <c r="C85" s="96"/>
      <c r="D85" s="96"/>
      <c r="E85" s="96"/>
      <c r="F85" s="96"/>
      <c r="G85" s="96"/>
      <c r="H85" s="96"/>
      <c r="I85" s="93"/>
      <c r="J85" s="94"/>
      <c r="K85" s="313">
        <v>0.05</v>
      </c>
      <c r="L85" s="857">
        <f>N79*K85</f>
        <v>3199.0842039718109</v>
      </c>
      <c r="M85" s="858"/>
      <c r="N85" s="57"/>
    </row>
    <row r="86" spans="1:14" ht="15" thickBot="1">
      <c r="B86" s="97" t="s">
        <v>1058</v>
      </c>
      <c r="C86" s="98"/>
      <c r="D86" s="98"/>
      <c r="E86" s="98"/>
      <c r="F86" s="98"/>
      <c r="G86" s="98"/>
      <c r="H86" s="98"/>
      <c r="I86" s="99"/>
      <c r="J86" s="100"/>
      <c r="K86" s="314">
        <v>0.05</v>
      </c>
      <c r="L86" s="859">
        <f>N79*K86</f>
        <v>3199.0842039718109</v>
      </c>
      <c r="M86" s="860"/>
      <c r="N86" s="57"/>
    </row>
    <row r="87" spans="1:14" ht="15" thickBot="1">
      <c r="B87" s="822" t="s">
        <v>1037</v>
      </c>
      <c r="C87" s="823"/>
      <c r="D87" s="823"/>
      <c r="E87" s="823"/>
      <c r="F87" s="823"/>
      <c r="G87" s="823"/>
      <c r="H87" s="823"/>
      <c r="I87" s="823"/>
      <c r="J87" s="823"/>
      <c r="K87" s="823"/>
      <c r="L87" s="823"/>
      <c r="M87" s="824"/>
      <c r="N87" s="58">
        <f>L84+L85+L86</f>
        <v>19194.505223830867</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83176.189303267078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1" t="s">
        <v>2321</v>
      </c>
      <c r="L29" s="798" t="s">
        <v>1029</v>
      </c>
      <c r="M29" s="799"/>
      <c r="N29" s="77" t="s">
        <v>1030</v>
      </c>
    </row>
    <row r="30" spans="1:14" ht="17.25" hidden="1" customHeight="1">
      <c r="B30" s="77" t="s">
        <v>1027</v>
      </c>
      <c r="C30" s="801" t="s">
        <v>1028</v>
      </c>
      <c r="D30" s="802"/>
      <c r="E30" s="802"/>
      <c r="F30" s="802"/>
      <c r="G30" s="802"/>
      <c r="H30" s="802"/>
      <c r="I30" s="802"/>
      <c r="J30" s="78"/>
      <c r="K30" s="316"/>
      <c r="L30" s="798" t="s">
        <v>1029</v>
      </c>
      <c r="M30" s="799"/>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N77*M41</f>
        <v>255.33602603049999</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45000</v>
      </c>
      <c r="N48" s="281">
        <f>K48*M48</f>
        <v>22500</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15000</v>
      </c>
      <c r="N49" s="281">
        <f>K49*M49</f>
        <v>15000</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2" t="s">
        <v>1037</v>
      </c>
      <c r="C55" s="823"/>
      <c r="D55" s="823"/>
      <c r="E55" s="823"/>
      <c r="F55" s="823"/>
      <c r="G55" s="823"/>
      <c r="H55" s="823"/>
      <c r="I55" s="823"/>
      <c r="J55" s="823"/>
      <c r="K55" s="823"/>
      <c r="L55" s="823"/>
      <c r="M55" s="824"/>
      <c r="N55" s="403">
        <f>SUM(N48:N54)</f>
        <v>37500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8" t="s">
        <v>1045</v>
      </c>
      <c r="M59" s="887"/>
      <c r="N59" s="82" t="s">
        <v>1035</v>
      </c>
    </row>
    <row r="60" spans="1:14">
      <c r="B60" s="52"/>
      <c r="C60" s="326"/>
      <c r="D60" s="326"/>
      <c r="E60" s="326"/>
      <c r="F60" s="326"/>
      <c r="G60" s="326"/>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320"/>
      <c r="I63" s="288"/>
      <c r="J63" s="295"/>
      <c r="K63" s="288"/>
      <c r="L63" s="909"/>
      <c r="M63" s="91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2" t="s">
        <v>1037</v>
      </c>
      <c r="C66" s="823"/>
      <c r="D66" s="823"/>
      <c r="E66" s="823"/>
      <c r="F66" s="823"/>
      <c r="G66" s="823"/>
      <c r="H66" s="823"/>
      <c r="I66" s="823"/>
      <c r="J66" s="823"/>
      <c r="K66" s="823"/>
      <c r="L66" s="823"/>
      <c r="M66" s="824"/>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1" t="s">
        <v>1047</v>
      </c>
      <c r="C70" s="862"/>
      <c r="D70" s="862"/>
      <c r="E70" s="862"/>
      <c r="F70" s="862"/>
      <c r="G70" s="862"/>
      <c r="H70" s="862"/>
      <c r="I70" s="79" t="s">
        <v>1048</v>
      </c>
      <c r="J70" s="81" t="s">
        <v>1494</v>
      </c>
      <c r="K70" s="80" t="s">
        <v>1050</v>
      </c>
      <c r="L70" s="863" t="s">
        <v>1034</v>
      </c>
      <c r="M70" s="976"/>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7"/>
      <c r="C76" s="998"/>
      <c r="D76" s="998"/>
      <c r="E76" s="998"/>
      <c r="F76" s="998"/>
      <c r="G76" s="998"/>
      <c r="H76" s="998"/>
      <c r="I76" s="175"/>
      <c r="J76" s="175"/>
      <c r="K76" s="175"/>
      <c r="L76" s="999"/>
      <c r="M76" s="1000"/>
      <c r="N76" s="494"/>
    </row>
    <row r="77" spans="1:15" ht="15" thickBot="1">
      <c r="B77" s="822" t="s">
        <v>1037</v>
      </c>
      <c r="C77" s="823"/>
      <c r="D77" s="823"/>
      <c r="E77" s="823"/>
      <c r="F77" s="823"/>
      <c r="G77" s="823"/>
      <c r="H77" s="823"/>
      <c r="I77" s="823"/>
      <c r="J77" s="823"/>
      <c r="K77" s="823"/>
      <c r="L77" s="823"/>
      <c r="M77" s="824"/>
      <c r="N77" s="310">
        <f>SUM(N71:N76)</f>
        <v>5106.7205206099998</v>
      </c>
    </row>
    <row r="78" spans="1:15" ht="15" thickBot="1">
      <c r="B78" s="39"/>
      <c r="C78" s="40"/>
      <c r="D78" s="40"/>
      <c r="E78" s="40"/>
      <c r="F78" s="40"/>
      <c r="G78" s="40"/>
      <c r="H78" s="40"/>
      <c r="I78" s="40"/>
      <c r="J78" s="40"/>
      <c r="K78" s="40"/>
      <c r="L78" s="40"/>
      <c r="M78" s="40"/>
      <c r="N78" s="41"/>
    </row>
    <row r="79" spans="1:15" ht="15" thickBot="1">
      <c r="B79" s="822" t="s">
        <v>1051</v>
      </c>
      <c r="C79" s="823"/>
      <c r="D79" s="823"/>
      <c r="E79" s="823"/>
      <c r="F79" s="823"/>
      <c r="G79" s="823"/>
      <c r="H79" s="823"/>
      <c r="I79" s="823"/>
      <c r="J79" s="823"/>
      <c r="K79" s="823"/>
      <c r="L79" s="823"/>
      <c r="M79" s="824"/>
      <c r="N79" s="105">
        <f>N43+N55+N66+N77</f>
        <v>42862.056546640495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3"/>
      <c r="J83" s="343"/>
      <c r="K83" s="311" t="s">
        <v>1054</v>
      </c>
      <c r="L83" s="869" t="s">
        <v>1055</v>
      </c>
      <c r="M83" s="870"/>
      <c r="N83" s="312"/>
    </row>
    <row r="84" spans="1:14">
      <c r="B84" s="855" t="s">
        <v>1056</v>
      </c>
      <c r="C84" s="856"/>
      <c r="D84" s="856"/>
      <c r="E84" s="856"/>
      <c r="F84" s="856"/>
      <c r="G84" s="856"/>
      <c r="H84" s="856"/>
      <c r="I84" s="93"/>
      <c r="J84" s="94"/>
      <c r="K84" s="313">
        <v>0.2</v>
      </c>
      <c r="L84" s="857">
        <f>N79*K84</f>
        <v>8572.4113093280994</v>
      </c>
      <c r="M84" s="858"/>
      <c r="N84" s="57"/>
    </row>
    <row r="85" spans="1:14">
      <c r="B85" s="95" t="s">
        <v>1057</v>
      </c>
      <c r="C85" s="96"/>
      <c r="D85" s="96"/>
      <c r="E85" s="96"/>
      <c r="F85" s="96"/>
      <c r="G85" s="96"/>
      <c r="H85" s="96"/>
      <c r="I85" s="93"/>
      <c r="J85" s="94"/>
      <c r="K85" s="313">
        <v>0.05</v>
      </c>
      <c r="L85" s="857">
        <f>N79*K85</f>
        <v>2143.1028273320248</v>
      </c>
      <c r="M85" s="858"/>
      <c r="N85" s="57"/>
    </row>
    <row r="86" spans="1:14" ht="15" thickBot="1">
      <c r="B86" s="97" t="s">
        <v>1058</v>
      </c>
      <c r="C86" s="98"/>
      <c r="D86" s="98"/>
      <c r="E86" s="98"/>
      <c r="F86" s="98"/>
      <c r="G86" s="98"/>
      <c r="H86" s="98"/>
      <c r="I86" s="99"/>
      <c r="J86" s="100"/>
      <c r="K86" s="314">
        <v>0.05</v>
      </c>
      <c r="L86" s="859">
        <f>N79*K86</f>
        <v>2143.1028273320248</v>
      </c>
      <c r="M86" s="860"/>
      <c r="N86" s="57"/>
    </row>
    <row r="87" spans="1:14" ht="15" thickBot="1">
      <c r="B87" s="822" t="s">
        <v>1037</v>
      </c>
      <c r="C87" s="823"/>
      <c r="D87" s="823"/>
      <c r="E87" s="823"/>
      <c r="F87" s="823"/>
      <c r="G87" s="823"/>
      <c r="H87" s="823"/>
      <c r="I87" s="823"/>
      <c r="J87" s="823"/>
      <c r="K87" s="823"/>
      <c r="L87" s="823"/>
      <c r="M87" s="824"/>
      <c r="N87" s="58">
        <f>L84+L85+L86</f>
        <v>12858.616963992148</v>
      </c>
    </row>
    <row r="88" spans="1:14" ht="15" thickBot="1">
      <c r="B88" s="39"/>
      <c r="C88" s="40"/>
      <c r="D88" s="40"/>
      <c r="E88" s="40"/>
      <c r="F88" s="40"/>
      <c r="G88" s="40"/>
      <c r="H88" s="40"/>
      <c r="I88" s="40"/>
      <c r="J88" s="40"/>
      <c r="K88" s="40"/>
      <c r="L88" s="40"/>
      <c r="M88" s="40"/>
      <c r="N88" s="41"/>
    </row>
    <row r="89" spans="1:14" ht="15" thickBot="1">
      <c r="A89" t="s">
        <v>2122</v>
      </c>
      <c r="B89" s="822" t="s">
        <v>1059</v>
      </c>
      <c r="C89" s="823"/>
      <c r="D89" s="823"/>
      <c r="E89" s="823"/>
      <c r="F89" s="823"/>
      <c r="G89" s="823"/>
      <c r="H89" s="823"/>
      <c r="I89" s="823"/>
      <c r="J89" s="823"/>
      <c r="K89" s="823"/>
      <c r="L89" s="823"/>
      <c r="M89" s="824"/>
      <c r="N89" s="196">
        <f>N79+N87</f>
        <v>55720.673510632645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2"/>
      <c r="K119" s="972"/>
      <c r="L119" s="972"/>
      <c r="M119" s="972"/>
      <c r="N119" s="973"/>
    </row>
    <row r="120" spans="2:14" ht="15" thickBot="1">
      <c r="B120" s="428" t="s">
        <v>2327</v>
      </c>
      <c r="C120" s="429"/>
      <c r="D120" s="429"/>
      <c r="E120" s="268"/>
      <c r="F120" s="268"/>
      <c r="G120" s="268"/>
      <c r="H120" s="268"/>
      <c r="I120" s="268"/>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t="17.25" hidden="1" customHeight="1" thickBot="1">
      <c r="B30" s="77" t="s">
        <v>1027</v>
      </c>
      <c r="C30" s="801" t="s">
        <v>1028</v>
      </c>
      <c r="D30" s="802"/>
      <c r="E30" s="802"/>
      <c r="F30" s="802"/>
      <c r="G30" s="802"/>
      <c r="H30" s="802"/>
      <c r="I30" s="802"/>
      <c r="J30" s="78"/>
      <c r="K30" s="316"/>
      <c r="L30" s="798" t="s">
        <v>1029</v>
      </c>
      <c r="M30" s="799"/>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6"/>
      <c r="J36" s="277"/>
      <c r="K36" s="278"/>
      <c r="L36" s="279"/>
      <c r="M36" s="345"/>
      <c r="N36" s="281"/>
    </row>
    <row r="37" spans="1:14">
      <c r="A37" s="119"/>
      <c r="B37" s="871"/>
      <c r="C37" s="872"/>
      <c r="D37" s="872"/>
      <c r="E37" s="872"/>
      <c r="F37" s="872"/>
      <c r="G37" s="872"/>
      <c r="H37" s="873"/>
      <c r="I37" s="430"/>
      <c r="J37" s="431"/>
      <c r="K37" s="278"/>
      <c r="L37" s="344"/>
      <c r="M37" s="345"/>
      <c r="N37" s="281"/>
    </row>
    <row r="38" spans="1:14">
      <c r="B38" s="871"/>
      <c r="C38" s="872"/>
      <c r="D38" s="872"/>
      <c r="E38" s="872"/>
      <c r="F38" s="872"/>
      <c r="G38" s="872"/>
      <c r="H38" s="873"/>
      <c r="I38" s="337"/>
      <c r="J38" s="339"/>
      <c r="K38" s="278"/>
      <c r="L38" s="432"/>
      <c r="M38" s="433"/>
      <c r="N38" s="281"/>
    </row>
    <row r="39" spans="1:14">
      <c r="B39" s="871"/>
      <c r="C39" s="872"/>
      <c r="D39" s="872"/>
      <c r="E39" s="872"/>
      <c r="F39" s="872"/>
      <c r="G39" s="872"/>
      <c r="H39" s="873"/>
      <c r="I39" s="42"/>
      <c r="J39" s="43"/>
      <c r="K39" s="278"/>
      <c r="L39" s="285"/>
      <c r="M39" s="345"/>
      <c r="N39" s="281"/>
    </row>
    <row r="40" spans="1:14">
      <c r="B40" s="329"/>
      <c r="C40" s="330"/>
      <c r="D40" s="330"/>
      <c r="E40" s="330"/>
      <c r="F40" s="332"/>
      <c r="G40" s="332"/>
      <c r="H40" s="131"/>
      <c r="I40" s="42"/>
      <c r="J40" s="43"/>
      <c r="K40" s="278"/>
      <c r="L40" s="285"/>
      <c r="M40" s="286"/>
      <c r="N40" s="282"/>
    </row>
    <row r="41" spans="1:14">
      <c r="B41" s="879" t="s">
        <v>1036</v>
      </c>
      <c r="C41" s="880"/>
      <c r="D41" s="880"/>
      <c r="E41" s="44"/>
      <c r="F41" s="45"/>
      <c r="G41" s="45"/>
      <c r="H41" s="46"/>
      <c r="I41" s="42"/>
      <c r="J41" s="43"/>
      <c r="K41" s="288"/>
      <c r="L41" s="285"/>
      <c r="M41" s="410">
        <v>0.05</v>
      </c>
      <c r="N41" s="353">
        <f>N76*M41</f>
        <v>85112.008676833342</v>
      </c>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3000</v>
      </c>
      <c r="N48" s="281">
        <f>K48*M48</f>
        <v>3300000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22" t="s">
        <v>1037</v>
      </c>
      <c r="C54" s="823"/>
      <c r="D54" s="823"/>
      <c r="E54" s="823"/>
      <c r="F54" s="823"/>
      <c r="G54" s="823"/>
      <c r="H54" s="823"/>
      <c r="I54" s="823"/>
      <c r="J54" s="823"/>
      <c r="K54" s="823"/>
      <c r="L54" s="823"/>
      <c r="M54" s="824"/>
      <c r="N54" s="403">
        <f>SUM(N48:N53)</f>
        <v>3300000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8" t="s">
        <v>1045</v>
      </c>
      <c r="M58" s="887"/>
      <c r="N58" s="82" t="s">
        <v>1035</v>
      </c>
    </row>
    <row r="59" spans="1:14">
      <c r="B59" s="52"/>
      <c r="C59" s="326"/>
      <c r="D59" s="326"/>
      <c r="E59" s="326"/>
      <c r="F59" s="326"/>
      <c r="G59" s="326"/>
      <c r="H59" s="320"/>
      <c r="I59" s="288"/>
      <c r="J59" s="295"/>
      <c r="K59" s="288"/>
      <c r="L59" s="909"/>
      <c r="M59" s="910"/>
      <c r="N59" s="296"/>
    </row>
    <row r="60" spans="1:14">
      <c r="B60" s="52"/>
      <c r="C60" s="53"/>
      <c r="D60" s="53"/>
      <c r="E60" s="53"/>
      <c r="F60" s="53"/>
      <c r="G60" s="53"/>
      <c r="H60" s="320"/>
      <c r="I60" s="288"/>
      <c r="J60" s="295"/>
      <c r="K60" s="288"/>
      <c r="L60" s="909"/>
      <c r="M60" s="910"/>
      <c r="N60" s="296"/>
    </row>
    <row r="61" spans="1:14">
      <c r="B61" s="52"/>
      <c r="C61" s="53"/>
      <c r="D61" s="53"/>
      <c r="E61" s="53"/>
      <c r="F61" s="53"/>
      <c r="G61" s="53"/>
      <c r="H61" s="320"/>
      <c r="I61" s="288"/>
      <c r="J61" s="295"/>
      <c r="K61" s="288"/>
      <c r="L61" s="909"/>
      <c r="M61" s="910"/>
      <c r="N61" s="296"/>
    </row>
    <row r="62" spans="1:14">
      <c r="B62" s="52"/>
      <c r="C62" s="53"/>
      <c r="D62" s="53"/>
      <c r="E62" s="53"/>
      <c r="F62" s="53"/>
      <c r="G62" s="53"/>
      <c r="H62" s="320"/>
      <c r="I62" s="288"/>
      <c r="J62" s="295"/>
      <c r="K62" s="288"/>
      <c r="L62" s="909"/>
      <c r="M62" s="910"/>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995"/>
      <c r="M64" s="996"/>
      <c r="N64" s="494"/>
    </row>
    <row r="65" spans="1:15" ht="15" thickBot="1">
      <c r="B65" s="822" t="s">
        <v>1037</v>
      </c>
      <c r="C65" s="823"/>
      <c r="D65" s="823"/>
      <c r="E65" s="823"/>
      <c r="F65" s="823"/>
      <c r="G65" s="823"/>
      <c r="H65" s="823"/>
      <c r="I65" s="823"/>
      <c r="J65" s="823"/>
      <c r="K65" s="823"/>
      <c r="L65" s="823"/>
      <c r="M65" s="824"/>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1" t="s">
        <v>1047</v>
      </c>
      <c r="C69" s="862"/>
      <c r="D69" s="862"/>
      <c r="E69" s="862"/>
      <c r="F69" s="862"/>
      <c r="G69" s="862"/>
      <c r="H69" s="862"/>
      <c r="I69" s="79" t="s">
        <v>1048</v>
      </c>
      <c r="J69" s="81" t="s">
        <v>1494</v>
      </c>
      <c r="K69" s="80" t="s">
        <v>1050</v>
      </c>
      <c r="L69" s="863" t="s">
        <v>1034</v>
      </c>
      <c r="M69" s="976"/>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997"/>
      <c r="C75" s="998"/>
      <c r="D75" s="998"/>
      <c r="E75" s="998"/>
      <c r="F75" s="998"/>
      <c r="G75" s="998"/>
      <c r="H75" s="998"/>
      <c r="I75" s="175"/>
      <c r="J75" s="175"/>
      <c r="K75" s="175"/>
      <c r="L75" s="999"/>
      <c r="M75" s="1000"/>
      <c r="N75" s="51"/>
    </row>
    <row r="76" spans="1:15" ht="15" thickBot="1">
      <c r="B76" s="822" t="s">
        <v>1037</v>
      </c>
      <c r="C76" s="823"/>
      <c r="D76" s="823"/>
      <c r="E76" s="823"/>
      <c r="F76" s="823"/>
      <c r="G76" s="823"/>
      <c r="H76" s="823"/>
      <c r="I76" s="823"/>
      <c r="J76" s="823"/>
      <c r="K76" s="823"/>
      <c r="L76" s="823"/>
      <c r="M76" s="824"/>
      <c r="N76" s="310">
        <f>SUM(N70:N75)</f>
        <v>1702240.1735366667</v>
      </c>
    </row>
    <row r="77" spans="1:15" ht="15" thickBot="1">
      <c r="B77" s="39"/>
      <c r="C77" s="40"/>
      <c r="D77" s="40"/>
      <c r="E77" s="40"/>
      <c r="F77" s="40"/>
      <c r="G77" s="40"/>
      <c r="H77" s="40"/>
      <c r="I77" s="40"/>
      <c r="J77" s="40"/>
      <c r="K77" s="40"/>
      <c r="L77" s="40"/>
      <c r="M77" s="40"/>
      <c r="N77" s="41"/>
    </row>
    <row r="78" spans="1:15" ht="15" thickBot="1">
      <c r="B78" s="822" t="s">
        <v>1051</v>
      </c>
      <c r="C78" s="823"/>
      <c r="D78" s="823"/>
      <c r="E78" s="823"/>
      <c r="F78" s="823"/>
      <c r="G78" s="823"/>
      <c r="H78" s="823"/>
      <c r="I78" s="823"/>
      <c r="J78" s="823"/>
      <c r="K78" s="823"/>
      <c r="L78" s="823"/>
      <c r="M78" s="824"/>
      <c r="N78" s="105">
        <f>N43+N54+N65+N76</f>
        <v>5087352.1822135001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1017470.4364427001</v>
      </c>
      <c r="M83" s="858"/>
      <c r="N83" s="57"/>
    </row>
    <row r="84" spans="1:14">
      <c r="B84" s="95" t="s">
        <v>1057</v>
      </c>
      <c r="C84" s="96"/>
      <c r="D84" s="96"/>
      <c r="E84" s="96"/>
      <c r="F84" s="96"/>
      <c r="G84" s="96"/>
      <c r="H84" s="96"/>
      <c r="I84" s="93"/>
      <c r="J84" s="94"/>
      <c r="K84" s="313">
        <v>0.05</v>
      </c>
      <c r="L84" s="857">
        <f>N78*K84</f>
        <v>254367.60911067502</v>
      </c>
      <c r="M84" s="858"/>
      <c r="N84" s="57"/>
    </row>
    <row r="85" spans="1:14" ht="15" thickBot="1">
      <c r="B85" s="97" t="s">
        <v>1058</v>
      </c>
      <c r="C85" s="98"/>
      <c r="D85" s="98"/>
      <c r="E85" s="98"/>
      <c r="F85" s="98"/>
      <c r="G85" s="98"/>
      <c r="H85" s="98"/>
      <c r="I85" s="99"/>
      <c r="J85" s="100"/>
      <c r="K85" s="314">
        <v>0.05</v>
      </c>
      <c r="L85" s="859">
        <f>N78*K85</f>
        <v>254367.60911067502</v>
      </c>
      <c r="M85" s="860"/>
      <c r="N85" s="57"/>
    </row>
    <row r="86" spans="1:14" ht="15" thickBot="1">
      <c r="B86" s="822" t="s">
        <v>1037</v>
      </c>
      <c r="C86" s="823"/>
      <c r="D86" s="823"/>
      <c r="E86" s="823"/>
      <c r="F86" s="823"/>
      <c r="G86" s="823"/>
      <c r="H86" s="823"/>
      <c r="I86" s="823"/>
      <c r="J86" s="823"/>
      <c r="K86" s="823"/>
      <c r="L86" s="823"/>
      <c r="M86" s="824"/>
      <c r="N86" s="58">
        <f>L83+L84+L85</f>
        <v>1526205.6546640501</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6613557.83687755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2"/>
      <c r="K118" s="972"/>
      <c r="L118" s="972"/>
      <c r="M118" s="972"/>
      <c r="N118" s="973"/>
    </row>
    <row r="119" spans="2:14" ht="15" thickBot="1">
      <c r="B119" s="428" t="s">
        <v>2327</v>
      </c>
      <c r="C119" s="429"/>
      <c r="D119" s="429"/>
      <c r="E119" s="268"/>
      <c r="F119" s="268"/>
      <c r="G119" s="268"/>
      <c r="H119" s="268"/>
      <c r="I119" s="268"/>
      <c r="J119" s="974"/>
      <c r="K119" s="974"/>
      <c r="L119" s="974"/>
      <c r="M119" s="974"/>
      <c r="N119" s="975"/>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28.5" customHeight="1" thickBot="1">
      <c r="A31" t="s">
        <v>1929</v>
      </c>
      <c r="B31" s="113" t="s">
        <v>1250</v>
      </c>
      <c r="C31" s="1001" t="s">
        <v>2299</v>
      </c>
      <c r="D31" s="1002"/>
      <c r="E31" s="1002"/>
      <c r="F31" s="1002"/>
      <c r="G31" s="1002"/>
      <c r="H31" s="1002"/>
      <c r="I31" s="1002"/>
      <c r="J31" s="1002"/>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77" t="s">
        <v>373</v>
      </c>
      <c r="B36" s="871" t="str">
        <f>VLOOKUP(A36,EQUIPOS!A6:D154,3,FALSE)</f>
        <v>Volqueta 6 m3</v>
      </c>
      <c r="C36" s="872"/>
      <c r="D36" s="872"/>
      <c r="E36" s="872"/>
      <c r="F36" s="872"/>
      <c r="G36" s="872"/>
      <c r="H36" s="873"/>
      <c r="I36" s="276"/>
      <c r="J36" s="277"/>
      <c r="K36" s="278">
        <f>VLOOKUP(A36,EQUIPOS!A6:D161,4,FALSE)</f>
        <v>70000</v>
      </c>
      <c r="L36" s="279"/>
      <c r="M36" s="464">
        <v>81</v>
      </c>
      <c r="N36" s="281">
        <f>K36/M36</f>
        <v>864.19753086419757</v>
      </c>
    </row>
    <row r="37" span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2"/>
    </row>
    <row r="39" spans="1:14">
      <c r="B39" s="871"/>
      <c r="C39" s="872"/>
      <c r="D39" s="872"/>
      <c r="E39" s="872"/>
      <c r="F39" s="872"/>
      <c r="G39" s="872"/>
      <c r="H39" s="873"/>
      <c r="I39" s="874"/>
      <c r="J39" s="875"/>
      <c r="K39" s="283"/>
      <c r="L39" s="876"/>
      <c r="M39" s="877"/>
      <c r="N39" s="284"/>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105">
        <f>SUM(N36:N42)</f>
        <v>864.19753086419757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4"/>
      <c r="C53" s="905"/>
      <c r="D53" s="905"/>
      <c r="E53" s="905"/>
      <c r="F53" s="905"/>
      <c r="G53" s="905"/>
      <c r="H53" s="905"/>
      <c r="I53" s="875"/>
      <c r="J53" s="48"/>
      <c r="K53" s="50"/>
      <c r="L53" s="906"/>
      <c r="M53" s="907"/>
      <c r="N53" s="51"/>
    </row>
    <row r="54" spans="2:14" ht="15" thickBot="1">
      <c r="B54" s="822" t="s">
        <v>1037</v>
      </c>
      <c r="C54" s="823"/>
      <c r="D54" s="823"/>
      <c r="E54" s="823"/>
      <c r="F54" s="823"/>
      <c r="G54" s="823"/>
      <c r="H54" s="823"/>
      <c r="I54" s="823"/>
      <c r="J54" s="823"/>
      <c r="K54" s="823"/>
      <c r="L54" s="823"/>
      <c r="M54" s="824"/>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8" t="s">
        <v>1045</v>
      </c>
      <c r="M58" s="887"/>
      <c r="N58" s="82" t="s">
        <v>1035</v>
      </c>
    </row>
    <row r="59" spans="2:14">
      <c r="B59" s="52"/>
      <c r="C59" s="326"/>
      <c r="D59" s="326"/>
      <c r="E59" s="326"/>
      <c r="F59" s="326"/>
      <c r="G59" s="326"/>
      <c r="H59" s="320"/>
      <c r="I59" s="288"/>
      <c r="J59" s="295"/>
      <c r="K59" s="288"/>
      <c r="L59" s="909"/>
      <c r="M59" s="91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5"/>
      <c r="M64" s="996"/>
      <c r="N64" s="494"/>
    </row>
    <row r="65" spans="2:15" ht="15" thickBot="1">
      <c r="B65" s="822" t="s">
        <v>1037</v>
      </c>
      <c r="C65" s="823"/>
      <c r="D65" s="823"/>
      <c r="E65" s="823"/>
      <c r="F65" s="823"/>
      <c r="G65" s="823"/>
      <c r="H65" s="823"/>
      <c r="I65" s="823"/>
      <c r="J65" s="823"/>
      <c r="K65" s="823"/>
      <c r="L65" s="823"/>
      <c r="M65" s="824"/>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7"/>
      <c r="C75" s="998"/>
      <c r="D75" s="998"/>
      <c r="E75" s="998"/>
      <c r="F75" s="998"/>
      <c r="G75" s="998"/>
      <c r="H75" s="998"/>
      <c r="I75" s="175"/>
      <c r="J75" s="175"/>
      <c r="K75" s="175"/>
      <c r="L75" s="999"/>
      <c r="M75" s="1000"/>
      <c r="N75" s="51"/>
    </row>
    <row r="76" spans="2:15" ht="15" thickBot="1">
      <c r="B76" s="822" t="s">
        <v>1037</v>
      </c>
      <c r="C76" s="823"/>
      <c r="D76" s="823"/>
      <c r="E76" s="823"/>
      <c r="F76" s="823"/>
      <c r="G76" s="823"/>
      <c r="H76" s="823"/>
      <c r="I76" s="823"/>
      <c r="J76" s="823"/>
      <c r="K76" s="823"/>
      <c r="L76" s="823"/>
      <c r="M76" s="824"/>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864.19753086419757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172.83950617283952</v>
      </c>
      <c r="M83" s="858"/>
      <c r="N83" s="57"/>
    </row>
    <row r="84" spans="1:14">
      <c r="B84" s="95" t="s">
        <v>1057</v>
      </c>
      <c r="C84" s="96"/>
      <c r="D84" s="96"/>
      <c r="E84" s="96"/>
      <c r="F84" s="96"/>
      <c r="G84" s="96"/>
      <c r="H84" s="96"/>
      <c r="I84" s="93"/>
      <c r="J84" s="94"/>
      <c r="K84" s="313">
        <v>0.05</v>
      </c>
      <c r="L84" s="857">
        <f>N78*K84</f>
        <v>43.20987654320988</v>
      </c>
      <c r="M84" s="858"/>
      <c r="N84" s="57"/>
    </row>
    <row r="85" spans="1:14" ht="15" thickBot="1">
      <c r="B85" s="97" t="s">
        <v>1058</v>
      </c>
      <c r="C85" s="98"/>
      <c r="D85" s="98"/>
      <c r="E85" s="98"/>
      <c r="F85" s="98"/>
      <c r="G85" s="98"/>
      <c r="H85" s="98"/>
      <c r="I85" s="99"/>
      <c r="J85" s="100"/>
      <c r="K85" s="314">
        <v>0.05</v>
      </c>
      <c r="L85" s="859">
        <f>N78*K85</f>
        <v>43.20987654320988</v>
      </c>
      <c r="M85" s="860"/>
      <c r="N85" s="57"/>
    </row>
    <row r="86" spans="1:14" ht="15" thickBot="1">
      <c r="B86" s="822" t="s">
        <v>1037</v>
      </c>
      <c r="C86" s="823"/>
      <c r="D86" s="823"/>
      <c r="E86" s="823"/>
      <c r="F86" s="823"/>
      <c r="G86" s="823"/>
      <c r="H86" s="823"/>
      <c r="I86" s="823"/>
      <c r="J86" s="823"/>
      <c r="K86" s="823"/>
      <c r="L86" s="823"/>
      <c r="M86" s="824"/>
      <c r="N86" s="58">
        <f>L83+L84+L85</f>
        <v>259.2592592592593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1123.4567901234568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2"/>
      <c r="K118" s="972"/>
      <c r="L118" s="972"/>
      <c r="M118" s="972"/>
      <c r="N118" s="973"/>
    </row>
    <row r="119" spans="2:14" ht="15" thickBot="1">
      <c r="B119" s="428" t="s">
        <v>2327</v>
      </c>
      <c r="C119" s="429"/>
      <c r="D119" s="429"/>
      <c r="E119" s="268"/>
      <c r="F119" s="268"/>
      <c r="G119" s="268"/>
      <c r="H119" s="268"/>
      <c r="I119" s="268"/>
      <c r="J119" s="974"/>
      <c r="K119" s="974"/>
      <c r="L119" s="974"/>
      <c r="M119" s="974"/>
      <c r="N119" s="975"/>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 thickBot="1">
      <c r="B28" s="39"/>
      <c r="C28" s="40"/>
      <c r="D28" s="40"/>
      <c r="E28" s="40"/>
      <c r="F28" s="40"/>
      <c r="G28" s="40"/>
      <c r="H28" s="40"/>
      <c r="I28" s="40"/>
      <c r="J28" s="40"/>
      <c r="K28" s="40"/>
      <c r="L28" s="40"/>
      <c r="M28" s="40"/>
      <c r="N28" s="41"/>
    </row>
    <row r="29" spans="1:14" ht="27" thickBot="1">
      <c r="B29" s="77" t="s">
        <v>1027</v>
      </c>
      <c r="C29" s="801" t="s">
        <v>1028</v>
      </c>
      <c r="D29" s="802"/>
      <c r="E29" s="802"/>
      <c r="F29" s="802"/>
      <c r="G29" s="802"/>
      <c r="H29" s="802"/>
      <c r="I29" s="802"/>
      <c r="J29" s="78"/>
      <c r="K29" s="351" t="s">
        <v>2321</v>
      </c>
      <c r="L29" s="798" t="s">
        <v>1029</v>
      </c>
      <c r="M29" s="799"/>
      <c r="N29" s="77" t="s">
        <v>1030</v>
      </c>
    </row>
    <row r="30" spans="1:14" hidden="1">
      <c r="B30" s="77" t="s">
        <v>1027</v>
      </c>
      <c r="C30" s="801" t="s">
        <v>1028</v>
      </c>
      <c r="D30" s="802"/>
      <c r="E30" s="802"/>
      <c r="F30" s="802"/>
      <c r="G30" s="802"/>
      <c r="H30" s="802"/>
      <c r="I30" s="802"/>
      <c r="J30" s="78"/>
      <c r="K30" s="316"/>
      <c r="L30" s="798" t="s">
        <v>1029</v>
      </c>
      <c r="M30" s="799"/>
      <c r="N30" s="77" t="s">
        <v>1030</v>
      </c>
    </row>
    <row r="31" spans="1:14" ht="41.25" customHeight="1" thickBot="1">
      <c r="A31" t="s">
        <v>1929</v>
      </c>
      <c r="B31" s="113" t="s">
        <v>1251</v>
      </c>
      <c r="C31" s="1001" t="s">
        <v>2302</v>
      </c>
      <c r="D31" s="1002"/>
      <c r="E31" s="1002"/>
      <c r="F31" s="1002"/>
      <c r="G31" s="1002"/>
      <c r="H31" s="1002"/>
      <c r="I31" s="1002"/>
      <c r="J31" s="1002"/>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373</v>
      </c>
      <c r="B36" s="871" t="str">
        <f>VLOOKUP(A36,EQUIPOS!A6:D154,3,FALSE)</f>
        <v>Volqueta 6 m3</v>
      </c>
      <c r="C36" s="872"/>
      <c r="D36" s="872"/>
      <c r="E36" s="872"/>
      <c r="F36" s="872"/>
      <c r="G36" s="872"/>
      <c r="H36" s="873"/>
      <c r="I36" s="276"/>
      <c r="J36" s="277"/>
      <c r="K36" s="278">
        <f>VLOOKUP(A36,EQUIPOS!A6:D161,4,FALSE)</f>
        <v>70000</v>
      </c>
      <c r="L36" s="279"/>
      <c r="M36" s="292">
        <v>66</v>
      </c>
      <c r="N36" s="281">
        <f>K36/M36</f>
        <v>1060.6060606060605</v>
      </c>
    </row>
    <row r="37" span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2"/>
    </row>
    <row r="39" spans="1:14">
      <c r="B39" s="871"/>
      <c r="C39" s="872"/>
      <c r="D39" s="872"/>
      <c r="E39" s="872"/>
      <c r="F39" s="872"/>
      <c r="G39" s="872"/>
      <c r="H39" s="873"/>
      <c r="I39" s="874"/>
      <c r="J39" s="875"/>
      <c r="K39" s="283"/>
      <c r="L39" s="876"/>
      <c r="M39" s="877"/>
      <c r="N39" s="284"/>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105">
        <f>SUM(N36:N42)</f>
        <v>1060.6060606060605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4"/>
      <c r="C53" s="905"/>
      <c r="D53" s="905"/>
      <c r="E53" s="905"/>
      <c r="F53" s="905"/>
      <c r="G53" s="905"/>
      <c r="H53" s="905"/>
      <c r="I53" s="875"/>
      <c r="J53" s="48"/>
      <c r="K53" s="50"/>
      <c r="L53" s="906"/>
      <c r="M53" s="907"/>
      <c r="N53" s="51"/>
    </row>
    <row r="54" spans="2:14" ht="15" thickBot="1">
      <c r="B54" s="822" t="s">
        <v>1037</v>
      </c>
      <c r="C54" s="823"/>
      <c r="D54" s="823"/>
      <c r="E54" s="823"/>
      <c r="F54" s="823"/>
      <c r="G54" s="823"/>
      <c r="H54" s="823"/>
      <c r="I54" s="823"/>
      <c r="J54" s="823"/>
      <c r="K54" s="823"/>
      <c r="L54" s="823"/>
      <c r="M54" s="824"/>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8" t="s">
        <v>1045</v>
      </c>
      <c r="M58" s="887"/>
      <c r="N58" s="82" t="s">
        <v>1035</v>
      </c>
    </row>
    <row r="59" spans="2:14">
      <c r="B59" s="52"/>
      <c r="C59" s="326"/>
      <c r="D59" s="326"/>
      <c r="E59" s="326"/>
      <c r="F59" s="326"/>
      <c r="G59" s="326"/>
      <c r="H59" s="320"/>
      <c r="I59" s="288"/>
      <c r="J59" s="295"/>
      <c r="K59" s="288"/>
      <c r="L59" s="909"/>
      <c r="M59" s="91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5"/>
      <c r="M64" s="996"/>
      <c r="N64" s="494"/>
    </row>
    <row r="65" spans="2:15" ht="15" thickBot="1">
      <c r="B65" s="822" t="s">
        <v>1037</v>
      </c>
      <c r="C65" s="823"/>
      <c r="D65" s="823"/>
      <c r="E65" s="823"/>
      <c r="F65" s="823"/>
      <c r="G65" s="823"/>
      <c r="H65" s="823"/>
      <c r="I65" s="823"/>
      <c r="J65" s="823"/>
      <c r="K65" s="823"/>
      <c r="L65" s="823"/>
      <c r="M65" s="824"/>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7"/>
      <c r="C75" s="998"/>
      <c r="D75" s="998"/>
      <c r="E75" s="998"/>
      <c r="F75" s="998"/>
      <c r="G75" s="998"/>
      <c r="H75" s="998"/>
      <c r="I75" s="175"/>
      <c r="J75" s="175"/>
      <c r="K75" s="175"/>
      <c r="L75" s="999"/>
      <c r="M75" s="1000"/>
      <c r="N75" s="51"/>
    </row>
    <row r="76" spans="2:15" ht="15" thickBot="1">
      <c r="B76" s="822" t="s">
        <v>1037</v>
      </c>
      <c r="C76" s="823"/>
      <c r="D76" s="823"/>
      <c r="E76" s="823"/>
      <c r="F76" s="823"/>
      <c r="G76" s="823"/>
      <c r="H76" s="823"/>
      <c r="I76" s="823"/>
      <c r="J76" s="823"/>
      <c r="K76" s="823"/>
      <c r="L76" s="823"/>
      <c r="M76" s="824"/>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1060.6060606060605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212.12121212121212</v>
      </c>
      <c r="M83" s="858"/>
      <c r="N83" s="57"/>
    </row>
    <row r="84" spans="1:14">
      <c r="B84" s="95" t="s">
        <v>1057</v>
      </c>
      <c r="C84" s="96"/>
      <c r="D84" s="96"/>
      <c r="E84" s="96"/>
      <c r="F84" s="96"/>
      <c r="G84" s="96"/>
      <c r="H84" s="96"/>
      <c r="I84" s="93"/>
      <c r="J84" s="94"/>
      <c r="K84" s="313">
        <v>0.05</v>
      </c>
      <c r="L84" s="857">
        <f>N78*K84</f>
        <v>53.030303030303031</v>
      </c>
      <c r="M84" s="858"/>
      <c r="N84" s="57"/>
    </row>
    <row r="85" spans="1:14" ht="15" thickBot="1">
      <c r="B85" s="97" t="s">
        <v>1058</v>
      </c>
      <c r="C85" s="98"/>
      <c r="D85" s="98"/>
      <c r="E85" s="98"/>
      <c r="F85" s="98"/>
      <c r="G85" s="98"/>
      <c r="H85" s="98"/>
      <c r="I85" s="99"/>
      <c r="J85" s="100"/>
      <c r="K85" s="314">
        <v>0.05</v>
      </c>
      <c r="L85" s="859">
        <f>N78*K85</f>
        <v>53.030303030303031</v>
      </c>
      <c r="M85" s="860"/>
      <c r="N85" s="57"/>
    </row>
    <row r="86" spans="1:14" ht="15" thickBot="1">
      <c r="B86" s="822" t="s">
        <v>1037</v>
      </c>
      <c r="C86" s="823"/>
      <c r="D86" s="823"/>
      <c r="E86" s="823"/>
      <c r="F86" s="823"/>
      <c r="G86" s="823"/>
      <c r="H86" s="823"/>
      <c r="I86" s="823"/>
      <c r="J86" s="823"/>
      <c r="K86" s="823"/>
      <c r="L86" s="823"/>
      <c r="M86" s="824"/>
      <c r="N86" s="58">
        <f>L83+L84+L85</f>
        <v>318.18181818181813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1378.7878787878785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2"/>
      <c r="K118" s="972"/>
      <c r="L118" s="972"/>
      <c r="M118" s="972"/>
      <c r="N118" s="973"/>
    </row>
    <row r="119" spans="2:14" ht="15" thickBot="1">
      <c r="B119" s="428" t="s">
        <v>2327</v>
      </c>
      <c r="C119" s="429"/>
      <c r="D119" s="429"/>
      <c r="E119" s="268"/>
      <c r="F119" s="268"/>
      <c r="G119" s="268"/>
      <c r="H119" s="268"/>
      <c r="I119" s="268"/>
      <c r="J119" s="974"/>
      <c r="K119" s="974"/>
      <c r="L119" s="974"/>
      <c r="M119" s="974"/>
      <c r="N119" s="975"/>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 thickBot="1">
      <c r="B6" s="918"/>
      <c r="C6" s="925"/>
      <c r="D6" s="926"/>
      <c r="E6" s="926"/>
      <c r="F6" s="926"/>
      <c r="G6" s="926"/>
      <c r="H6" s="926"/>
      <c r="I6" s="926"/>
      <c r="J6" s="927"/>
      <c r="K6" s="920"/>
      <c r="L6" s="922"/>
      <c r="M6" s="922"/>
      <c r="N6" s="924"/>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3" t="s">
        <v>2311</v>
      </c>
      <c r="C10" s="914"/>
      <c r="D10" s="914"/>
      <c r="E10" s="914"/>
      <c r="F10" s="397" t="s">
        <v>2312</v>
      </c>
      <c r="G10" s="392"/>
      <c r="H10" s="398"/>
      <c r="I10" s="915" t="s">
        <v>2313</v>
      </c>
      <c r="J10" s="915"/>
      <c r="K10" s="399" t="s">
        <v>2312</v>
      </c>
      <c r="L10" s="395"/>
      <c r="M10" s="395"/>
      <c r="N10" s="396"/>
    </row>
    <row r="11" spans="2:14">
      <c r="B11" s="370" t="s">
        <v>1023</v>
      </c>
      <c r="C11" s="371"/>
      <c r="D11" s="800"/>
      <c r="E11" s="800"/>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5" t="s">
        <v>2328</v>
      </c>
      <c r="G25" s="815"/>
      <c r="H25" s="81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1003" t="s">
        <v>1026</v>
      </c>
      <c r="C27" s="1004"/>
      <c r="D27" s="1004"/>
      <c r="E27" s="1004"/>
      <c r="F27" s="1004"/>
      <c r="G27" s="1004"/>
      <c r="H27" s="1004"/>
      <c r="I27" s="1004"/>
      <c r="J27" s="1004"/>
      <c r="K27" s="1004"/>
      <c r="L27" s="1004"/>
      <c r="M27" s="1004"/>
      <c r="N27" s="1005"/>
    </row>
    <row r="28" spans="1:14" ht="15" thickBot="1">
      <c r="B28" s="39"/>
      <c r="C28" s="40"/>
      <c r="D28" s="40"/>
      <c r="E28" s="40"/>
      <c r="F28" s="40"/>
      <c r="G28" s="40"/>
      <c r="H28" s="40"/>
      <c r="I28" s="40"/>
      <c r="J28" s="40"/>
      <c r="K28" s="40"/>
      <c r="L28" s="40"/>
      <c r="M28" s="40"/>
      <c r="N28" s="41"/>
    </row>
    <row r="29" spans="1:14" ht="27" thickBot="1">
      <c r="B29" s="77" t="s">
        <v>1027</v>
      </c>
      <c r="C29" s="1008" t="s">
        <v>1028</v>
      </c>
      <c r="D29" s="1009"/>
      <c r="E29" s="1009"/>
      <c r="F29" s="1009"/>
      <c r="G29" s="1009"/>
      <c r="H29" s="1009"/>
      <c r="I29" s="1009"/>
      <c r="J29" s="78"/>
      <c r="K29" s="351" t="s">
        <v>2321</v>
      </c>
      <c r="L29" s="1006" t="s">
        <v>1029</v>
      </c>
      <c r="M29" s="1007"/>
      <c r="N29" s="77" t="s">
        <v>1030</v>
      </c>
    </row>
    <row r="30" spans="1:14" hidden="1">
      <c r="B30" s="77" t="s">
        <v>1027</v>
      </c>
      <c r="C30" s="801" t="s">
        <v>1028</v>
      </c>
      <c r="D30" s="802"/>
      <c r="E30" s="802"/>
      <c r="F30" s="802"/>
      <c r="G30" s="802"/>
      <c r="H30" s="802"/>
      <c r="I30" s="802"/>
      <c r="J30" s="78"/>
      <c r="K30" s="316"/>
      <c r="L30" s="798" t="s">
        <v>1029</v>
      </c>
      <c r="M30" s="799"/>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373</v>
      </c>
      <c r="B36" s="871" t="str">
        <f>VLOOKUP(A36,EQUIPOS!A6:D154,3,FALSE)</f>
        <v>Volqueta 6 m3</v>
      </c>
      <c r="C36" s="872"/>
      <c r="D36" s="872"/>
      <c r="E36" s="872"/>
      <c r="F36" s="872"/>
      <c r="G36" s="872"/>
      <c r="H36" s="873"/>
      <c r="I36" s="276"/>
      <c r="J36" s="277"/>
      <c r="K36" s="278">
        <f>VLOOKUP(A36,EQUIPOS!A6:D161,4,FALSE)</f>
        <v>70000</v>
      </c>
      <c r="L36" s="279"/>
      <c r="M36" s="292">
        <v>66</v>
      </c>
      <c r="N36" s="281">
        <f>K36/M36</f>
        <v>1060.6060606060605</v>
      </c>
    </row>
    <row r="37" spans="1:14">
      <c r="B37" s="871"/>
      <c r="C37" s="872"/>
      <c r="D37" s="872"/>
      <c r="E37" s="872"/>
      <c r="F37" s="872"/>
      <c r="G37" s="872"/>
      <c r="H37" s="873"/>
      <c r="I37" s="276"/>
      <c r="J37" s="277"/>
      <c r="K37" s="278"/>
      <c r="L37" s="279"/>
      <c r="M37" s="280"/>
      <c r="N37" s="281"/>
    </row>
    <row r="38" spans="1:14">
      <c r="B38" s="871"/>
      <c r="C38" s="872"/>
      <c r="D38" s="872"/>
      <c r="E38" s="872"/>
      <c r="F38" s="872"/>
      <c r="G38" s="872"/>
      <c r="H38" s="873"/>
      <c r="I38" s="276"/>
      <c r="J38" s="277"/>
      <c r="K38" s="278"/>
      <c r="L38" s="279"/>
      <c r="M38" s="280"/>
      <c r="N38" s="282"/>
    </row>
    <row r="39" spans="1:14">
      <c r="B39" s="871"/>
      <c r="C39" s="872"/>
      <c r="D39" s="872"/>
      <c r="E39" s="872"/>
      <c r="F39" s="872"/>
      <c r="G39" s="872"/>
      <c r="H39" s="873"/>
      <c r="I39" s="874"/>
      <c r="J39" s="875"/>
      <c r="K39" s="283"/>
      <c r="L39" s="876"/>
      <c r="M39" s="877"/>
      <c r="N39" s="284"/>
    </row>
    <row r="40" spans="1:14">
      <c r="B40" s="871"/>
      <c r="C40" s="872"/>
      <c r="D40" s="872"/>
      <c r="E40" s="878"/>
      <c r="F40" s="872"/>
      <c r="G40" s="872"/>
      <c r="H40" s="873"/>
      <c r="I40" s="42"/>
      <c r="J40" s="43"/>
      <c r="K40" s="283"/>
      <c r="L40" s="285"/>
      <c r="M40" s="286"/>
      <c r="N40" s="287"/>
    </row>
    <row r="41" spans="1:14">
      <c r="B41" s="879"/>
      <c r="C41" s="880"/>
      <c r="D41" s="880"/>
      <c r="E41" s="44"/>
      <c r="F41" s="45"/>
      <c r="G41" s="45"/>
      <c r="H41" s="46"/>
      <c r="I41" s="42"/>
      <c r="J41" s="43"/>
      <c r="K41" s="288"/>
      <c r="L41" s="285"/>
      <c r="M41" s="286"/>
      <c r="N41" s="353"/>
    </row>
    <row r="42" spans="1:14" ht="15" thickBot="1">
      <c r="B42" s="871"/>
      <c r="C42" s="872"/>
      <c r="D42" s="872"/>
      <c r="E42" s="872"/>
      <c r="F42" s="872"/>
      <c r="G42" s="872"/>
      <c r="H42" s="873"/>
      <c r="I42" s="881"/>
      <c r="J42" s="882"/>
      <c r="K42" s="47"/>
      <c r="L42" s="883"/>
      <c r="M42" s="884"/>
      <c r="N42" s="111"/>
    </row>
    <row r="43" spans="1:14" ht="15" thickBot="1">
      <c r="B43" s="822" t="s">
        <v>1037</v>
      </c>
      <c r="C43" s="823"/>
      <c r="D43" s="823"/>
      <c r="E43" s="823"/>
      <c r="F43" s="823"/>
      <c r="G43" s="823"/>
      <c r="H43" s="823"/>
      <c r="I43" s="823"/>
      <c r="J43" s="823"/>
      <c r="K43" s="823"/>
      <c r="L43" s="823"/>
      <c r="M43" s="824"/>
      <c r="N43" s="105">
        <f>SUM(N36:N42)</f>
        <v>1060.6060606060605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4" t="s">
        <v>1029</v>
      </c>
      <c r="K47" s="91" t="s">
        <v>1030</v>
      </c>
      <c r="L47" s="903" t="s">
        <v>1039</v>
      </c>
      <c r="M47" s="902"/>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4"/>
      <c r="C53" s="905"/>
      <c r="D53" s="905"/>
      <c r="E53" s="905"/>
      <c r="F53" s="905"/>
      <c r="G53" s="905"/>
      <c r="H53" s="905"/>
      <c r="I53" s="875"/>
      <c r="J53" s="48"/>
      <c r="K53" s="50"/>
      <c r="L53" s="906"/>
      <c r="M53" s="907"/>
      <c r="N53" s="51"/>
    </row>
    <row r="54" spans="2:14" ht="15" thickBot="1">
      <c r="B54" s="822" t="s">
        <v>1037</v>
      </c>
      <c r="C54" s="823"/>
      <c r="D54" s="823"/>
      <c r="E54" s="823"/>
      <c r="F54" s="823"/>
      <c r="G54" s="823"/>
      <c r="H54" s="823"/>
      <c r="I54" s="823"/>
      <c r="J54" s="823"/>
      <c r="K54" s="823"/>
      <c r="L54" s="823"/>
      <c r="M54" s="824"/>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8" t="s">
        <v>1045</v>
      </c>
      <c r="M58" s="887"/>
      <c r="N58" s="82" t="s">
        <v>1035</v>
      </c>
    </row>
    <row r="59" spans="2:14">
      <c r="B59" s="52"/>
      <c r="C59" s="326"/>
      <c r="D59" s="326"/>
      <c r="E59" s="326"/>
      <c r="F59" s="326"/>
      <c r="G59" s="326"/>
      <c r="H59" s="320"/>
      <c r="I59" s="288"/>
      <c r="J59" s="295"/>
      <c r="K59" s="288"/>
      <c r="L59" s="909"/>
      <c r="M59" s="91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5"/>
      <c r="M64" s="996"/>
      <c r="N64" s="494"/>
    </row>
    <row r="65" spans="2:15" ht="15" thickBot="1">
      <c r="B65" s="822" t="s">
        <v>1037</v>
      </c>
      <c r="C65" s="823"/>
      <c r="D65" s="823"/>
      <c r="E65" s="823"/>
      <c r="F65" s="823"/>
      <c r="G65" s="823"/>
      <c r="H65" s="823"/>
      <c r="I65" s="823"/>
      <c r="J65" s="823"/>
      <c r="K65" s="823"/>
      <c r="L65" s="823"/>
      <c r="M65" s="824"/>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7"/>
      <c r="C75" s="998"/>
      <c r="D75" s="998"/>
      <c r="E75" s="998"/>
      <c r="F75" s="998"/>
      <c r="G75" s="998"/>
      <c r="H75" s="998"/>
      <c r="I75" s="175"/>
      <c r="J75" s="175"/>
      <c r="K75" s="175"/>
      <c r="L75" s="999"/>
      <c r="M75" s="1000"/>
      <c r="N75" s="51"/>
    </row>
    <row r="76" spans="2:15" ht="15" thickBot="1">
      <c r="B76" s="822" t="s">
        <v>1037</v>
      </c>
      <c r="C76" s="823"/>
      <c r="D76" s="823"/>
      <c r="E76" s="823"/>
      <c r="F76" s="823"/>
      <c r="G76" s="823"/>
      <c r="H76" s="823"/>
      <c r="I76" s="823"/>
      <c r="J76" s="823"/>
      <c r="K76" s="823"/>
      <c r="L76" s="823"/>
      <c r="M76" s="824"/>
      <c r="N76" s="310"/>
    </row>
    <row r="77" spans="2:15" ht="15" thickBot="1">
      <c r="B77" s="39"/>
      <c r="C77" s="40"/>
      <c r="D77" s="40"/>
      <c r="E77" s="40"/>
      <c r="F77" s="40"/>
      <c r="G77" s="40"/>
      <c r="H77" s="40"/>
      <c r="I77" s="40"/>
      <c r="J77" s="40"/>
      <c r="K77" s="40"/>
      <c r="L77" s="40"/>
      <c r="M77" s="40"/>
      <c r="N77" s="41"/>
    </row>
    <row r="78" spans="2:15" ht="15" thickBot="1">
      <c r="B78" s="822" t="s">
        <v>1051</v>
      </c>
      <c r="C78" s="823"/>
      <c r="D78" s="823"/>
      <c r="E78" s="823"/>
      <c r="F78" s="823"/>
      <c r="G78" s="823"/>
      <c r="H78" s="823"/>
      <c r="I78" s="823"/>
      <c r="J78" s="823"/>
      <c r="K78" s="823"/>
      <c r="L78" s="823"/>
      <c r="M78" s="824"/>
      <c r="N78" s="105">
        <f>N43+N54+N65+N76</f>
        <v>1060.6060606060605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3"/>
      <c r="J82" s="343"/>
      <c r="K82" s="311" t="s">
        <v>1054</v>
      </c>
      <c r="L82" s="869" t="s">
        <v>1055</v>
      </c>
      <c r="M82" s="870"/>
      <c r="N82" s="312"/>
    </row>
    <row r="83" spans="1:14">
      <c r="B83" s="855" t="s">
        <v>1056</v>
      </c>
      <c r="C83" s="856"/>
      <c r="D83" s="856"/>
      <c r="E83" s="856"/>
      <c r="F83" s="856"/>
      <c r="G83" s="856"/>
      <c r="H83" s="856"/>
      <c r="I83" s="93"/>
      <c r="J83" s="94"/>
      <c r="K83" s="313">
        <v>0.2</v>
      </c>
      <c r="L83" s="857">
        <f>N78*K83</f>
        <v>212.12121212121212</v>
      </c>
      <c r="M83" s="858"/>
      <c r="N83" s="57"/>
    </row>
    <row r="84" spans="1:14">
      <c r="B84" s="95" t="s">
        <v>1057</v>
      </c>
      <c r="C84" s="96"/>
      <c r="D84" s="96"/>
      <c r="E84" s="96"/>
      <c r="F84" s="96"/>
      <c r="G84" s="96"/>
      <c r="H84" s="96"/>
      <c r="I84" s="93"/>
      <c r="J84" s="94"/>
      <c r="K84" s="313">
        <v>0.05</v>
      </c>
      <c r="L84" s="857">
        <f>N78*K84</f>
        <v>53.030303030303031</v>
      </c>
      <c r="M84" s="858"/>
      <c r="N84" s="57"/>
    </row>
    <row r="85" spans="1:14" ht="15" thickBot="1">
      <c r="B85" s="97" t="s">
        <v>1058</v>
      </c>
      <c r="C85" s="98"/>
      <c r="D85" s="98"/>
      <c r="E85" s="98"/>
      <c r="F85" s="98"/>
      <c r="G85" s="98"/>
      <c r="H85" s="98"/>
      <c r="I85" s="99"/>
      <c r="J85" s="100"/>
      <c r="K85" s="314">
        <v>0.05</v>
      </c>
      <c r="L85" s="859">
        <f>N78*K85</f>
        <v>53.030303030303031</v>
      </c>
      <c r="M85" s="860"/>
      <c r="N85" s="57"/>
    </row>
    <row r="86" spans="1:14" ht="15" thickBot="1">
      <c r="B86" s="822" t="s">
        <v>1037</v>
      </c>
      <c r="C86" s="823"/>
      <c r="D86" s="823"/>
      <c r="E86" s="823"/>
      <c r="F86" s="823"/>
      <c r="G86" s="823"/>
      <c r="H86" s="823"/>
      <c r="I86" s="823"/>
      <c r="J86" s="823"/>
      <c r="K86" s="823"/>
      <c r="L86" s="823"/>
      <c r="M86" s="824"/>
      <c r="N86" s="58">
        <f>L83+L84+L85</f>
        <v>318.18181818181813</v>
      </c>
    </row>
    <row r="87" spans="1:14" ht="15" thickBot="1">
      <c r="B87" s="39"/>
      <c r="C87" s="40"/>
      <c r="D87" s="40"/>
      <c r="E87" s="40"/>
      <c r="F87" s="40"/>
      <c r="G87" s="40"/>
      <c r="H87" s="40"/>
      <c r="I87" s="40"/>
      <c r="J87" s="40"/>
      <c r="K87" s="40"/>
      <c r="L87" s="40"/>
      <c r="M87" s="40"/>
      <c r="N87" s="41"/>
    </row>
    <row r="88" spans="1:14" ht="15" thickBot="1">
      <c r="A88" t="s">
        <v>2122</v>
      </c>
      <c r="B88" s="822" t="s">
        <v>1059</v>
      </c>
      <c r="C88" s="823"/>
      <c r="D88" s="823"/>
      <c r="E88" s="823"/>
      <c r="F88" s="823"/>
      <c r="G88" s="823"/>
      <c r="H88" s="823"/>
      <c r="I88" s="823"/>
      <c r="J88" s="823"/>
      <c r="K88" s="823"/>
      <c r="L88" s="823"/>
      <c r="M88" s="824"/>
      <c r="N88" s="196">
        <f>N78+N86</f>
        <v>1378.7878787878785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2"/>
      <c r="K118" s="972"/>
      <c r="L118" s="972"/>
      <c r="M118" s="972"/>
      <c r="N118" s="973"/>
    </row>
    <row r="119" spans="2:14" ht="15" thickBot="1">
      <c r="B119" s="428" t="s">
        <v>2327</v>
      </c>
      <c r="C119" s="429"/>
      <c r="D119" s="429"/>
      <c r="E119" s="268"/>
      <c r="F119" s="268"/>
      <c r="G119" s="268"/>
      <c r="H119" s="268"/>
      <c r="I119" s="268"/>
      <c r="J119" s="974"/>
      <c r="K119" s="974"/>
      <c r="L119" s="974"/>
      <c r="M119" s="974"/>
      <c r="N119" s="975"/>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2019-06-28T15:39:08Z</dcterms:modified>
</cp:coreProperties>
</file>