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8AF819FC-71C1-4E7B-BA62-F9EEE3AD6357}"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D213" i="4" l="1"/>
  <c r="M48" i="64" l="1"/>
  <c r="M70" i="374" l="1"/>
  <c r="B79" i="244" l="1"/>
  <c r="M58" i="244"/>
  <c r="N58" i="244" s="1"/>
  <c r="J58" i="244"/>
  <c r="B58" i="244"/>
  <c r="B57" i="244"/>
  <c r="K44" i="244"/>
  <c r="N44" i="244" s="1"/>
  <c r="B44" i="244"/>
  <c r="K79" i="244" l="1"/>
  <c r="N79" i="244" l="1"/>
  <c r="I79" i="244"/>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K59" i="287"/>
  <c r="B59" i="287"/>
  <c r="B58" i="287"/>
  <c r="K59" i="286"/>
  <c r="K58" i="286"/>
  <c r="B59" i="286"/>
  <c r="B58" i="286"/>
  <c r="B58" i="285"/>
  <c r="K58" i="284"/>
  <c r="B58" i="284"/>
  <c r="K58" i="283"/>
  <c r="B58" i="283"/>
  <c r="B61" i="270" l="1"/>
  <c r="K66" i="268"/>
  <c r="B66" i="268"/>
  <c r="B65" i="268"/>
  <c r="K69" i="252"/>
  <c r="B69" i="252"/>
  <c r="B68" i="252"/>
  <c r="K65" i="248"/>
  <c r="B65" i="248"/>
  <c r="B64" i="248"/>
  <c r="B63" i="249"/>
  <c r="K63" i="249"/>
  <c r="B55" i="248" l="1"/>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K61" i="273"/>
  <c r="B61" i="273"/>
  <c r="M49" i="273"/>
  <c r="N49" i="273" s="1"/>
  <c r="J49" i="273"/>
  <c r="B49" i="273"/>
  <c r="M48" i="273"/>
  <c r="N48" i="273" s="1"/>
  <c r="J48" i="273"/>
  <c r="B48" i="273"/>
  <c r="K36" i="273"/>
  <c r="N36" i="273" s="1"/>
  <c r="B36" i="273"/>
  <c r="K73" i="272"/>
  <c r="N73" i="272" s="1"/>
  <c r="B73" i="272"/>
  <c r="K72" i="272"/>
  <c r="N72" i="272" s="1"/>
  <c r="B72"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K65" i="249"/>
  <c r="B65"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K59" i="33"/>
  <c r="B59" i="33"/>
  <c r="N54" i="33"/>
  <c r="K36" i="33"/>
  <c r="N36" i="33" s="1"/>
  <c r="B36" i="33"/>
  <c r="K70" i="32"/>
  <c r="N70" i="32" s="1"/>
  <c r="N76" i="32" s="1"/>
  <c r="N42" i="32" s="1"/>
  <c r="N43" i="32" s="1"/>
  <c r="B70" i="32"/>
  <c r="B59" i="32"/>
  <c r="N54" i="32"/>
  <c r="K70" i="31"/>
  <c r="N70" i="31" s="1"/>
  <c r="N76" i="31" s="1"/>
  <c r="N42" i="31" s="1"/>
  <c r="B70"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H59" i="7"/>
  <c r="B59" i="7"/>
  <c r="K38" i="7"/>
  <c r="N38" i="7" s="1"/>
  <c r="B38" i="7"/>
  <c r="K37" i="7"/>
  <c r="N37" i="7" s="1"/>
  <c r="B37" i="7"/>
  <c r="K36" i="7"/>
  <c r="N36" i="7" s="1"/>
  <c r="B36" i="7"/>
  <c r="N77" i="295" l="1"/>
  <c r="N41" i="295" s="1"/>
  <c r="N43" i="295" s="1"/>
  <c r="N77" i="329"/>
  <c r="N41" i="329" s="1"/>
  <c r="N76" i="56"/>
  <c r="N42" i="56" s="1"/>
  <c r="N43" i="56" s="1"/>
  <c r="N75" i="325"/>
  <c r="N41" i="325" s="1"/>
  <c r="N81" i="170"/>
  <c r="N47" i="170" s="1"/>
  <c r="N81" i="178"/>
  <c r="N47" i="178" s="1"/>
  <c r="N80" i="179"/>
  <c r="N46" i="179" s="1"/>
  <c r="N48" i="179" s="1"/>
  <c r="N83" i="279"/>
  <c r="N46" i="279" s="1"/>
  <c r="N81" i="282"/>
  <c r="N44" i="282" s="1"/>
  <c r="N77" i="337"/>
  <c r="N41" i="337" s="1"/>
  <c r="N81" i="171"/>
  <c r="N47" i="171" s="1"/>
  <c r="N49" i="171" s="1"/>
  <c r="N77" i="308"/>
  <c r="N41" i="308" s="1"/>
  <c r="N77" i="362"/>
  <c r="N41" i="362" s="1"/>
  <c r="N76" i="67"/>
  <c r="N41" i="67" s="1"/>
  <c r="N43" i="67" s="1"/>
  <c r="N78" i="67" s="1"/>
  <c r="N76" i="68"/>
  <c r="N41" i="68" s="1"/>
  <c r="N43" i="306"/>
  <c r="N75" i="292"/>
  <c r="N41" i="292" s="1"/>
  <c r="N43" i="292" s="1"/>
  <c r="N75" i="302"/>
  <c r="N41" i="302" s="1"/>
  <c r="N43" i="302" s="1"/>
  <c r="N77" i="328"/>
  <c r="N41" i="328" s="1"/>
  <c r="N43" i="328" s="1"/>
  <c r="N77" i="333"/>
  <c r="N41" i="333" s="1"/>
  <c r="N83" i="165"/>
  <c r="N49" i="165" s="1"/>
  <c r="N77" i="250"/>
  <c r="N41" i="250" s="1"/>
  <c r="N43" i="250" s="1"/>
  <c r="N79" i="250" s="1"/>
  <c r="N80" i="164"/>
  <c r="N46" i="164" s="1"/>
  <c r="N48" i="164" s="1"/>
  <c r="N81" i="176"/>
  <c r="N47" i="176" s="1"/>
  <c r="N76" i="26"/>
  <c r="N42" i="26" s="1"/>
  <c r="N76" i="65"/>
  <c r="N41" i="65" s="1"/>
  <c r="N43" i="65" s="1"/>
  <c r="N75" i="133"/>
  <c r="N41" i="133" s="1"/>
  <c r="N43" i="133" s="1"/>
  <c r="N76" i="134"/>
  <c r="N41" i="134" s="1"/>
  <c r="N84" i="220"/>
  <c r="N46" i="220" s="1"/>
  <c r="N83" i="221"/>
  <c r="N46" i="221" s="1"/>
  <c r="N48" i="221" s="1"/>
  <c r="N72" i="227"/>
  <c r="N41" i="227" s="1"/>
  <c r="N43" i="227" s="1"/>
  <c r="N78" i="273"/>
  <c r="N41" i="273" s="1"/>
  <c r="N81" i="267"/>
  <c r="N41" i="267" s="1"/>
  <c r="N43" i="267" s="1"/>
  <c r="L59" i="7"/>
  <c r="N59" i="7" s="1"/>
  <c r="N65" i="7" s="1"/>
  <c r="L60" i="261"/>
  <c r="N60" i="261" s="1"/>
  <c r="N66" i="261" s="1"/>
  <c r="L59" i="33"/>
  <c r="L55" i="228"/>
  <c r="N55" i="228" s="1"/>
  <c r="L64" i="244"/>
  <c r="N64" i="244" s="1"/>
  <c r="N70" i="244" s="1"/>
  <c r="N75" i="283"/>
  <c r="N41" i="283" s="1"/>
  <c r="N43" i="283" s="1"/>
  <c r="N76" i="92"/>
  <c r="N41" i="92" s="1"/>
  <c r="N76" i="96"/>
  <c r="N41" i="96" s="1"/>
  <c r="N43" i="96" s="1"/>
  <c r="N76" i="98"/>
  <c r="N41" i="98" s="1"/>
  <c r="N76" i="101"/>
  <c r="N41" i="101" s="1"/>
  <c r="N43" i="101" s="1"/>
  <c r="N76" i="107"/>
  <c r="N41" i="107" s="1"/>
  <c r="N76" i="135"/>
  <c r="N41" i="135" s="1"/>
  <c r="N76" i="136"/>
  <c r="N41" i="136" s="1"/>
  <c r="N43" i="136" s="1"/>
  <c r="N76" i="146"/>
  <c r="N41" i="146" s="1"/>
  <c r="N43" i="146" s="1"/>
  <c r="N76" i="144"/>
  <c r="N41" i="144" s="1"/>
  <c r="N75" i="72"/>
  <c r="N41" i="72" s="1"/>
  <c r="N43" i="72" s="1"/>
  <c r="N77" i="72" s="1"/>
  <c r="L84" i="72" s="1"/>
  <c r="N75" i="74"/>
  <c r="N41" i="74" s="1"/>
  <c r="N43" i="74" s="1"/>
  <c r="N77" i="74" s="1"/>
  <c r="N76" i="79"/>
  <c r="N41" i="79" s="1"/>
  <c r="N43" i="79" s="1"/>
  <c r="N76" i="81"/>
  <c r="N41" i="81" s="1"/>
  <c r="N76" i="83"/>
  <c r="N41" i="83" s="1"/>
  <c r="N43" i="83" s="1"/>
  <c r="N76" i="85"/>
  <c r="N41" i="85" s="1"/>
  <c r="N43" i="85" s="1"/>
  <c r="N76" i="87"/>
  <c r="N41" i="87" s="1"/>
  <c r="N43" i="87" s="1"/>
  <c r="N76" i="89"/>
  <c r="N41" i="89" s="1"/>
  <c r="N76" i="91"/>
  <c r="N41" i="91" s="1"/>
  <c r="N76" i="100"/>
  <c r="N41" i="100" s="1"/>
  <c r="N76" i="106"/>
  <c r="N41" i="106" s="1"/>
  <c r="N43" i="106" s="1"/>
  <c r="N77" i="193"/>
  <c r="N43" i="193" s="1"/>
  <c r="N78" i="232"/>
  <c r="N41" i="232" s="1"/>
  <c r="N76" i="234"/>
  <c r="N40" i="234" s="1"/>
  <c r="N42" i="234" s="1"/>
  <c r="N81" i="244"/>
  <c r="N45" i="244" s="1"/>
  <c r="N47" i="244" s="1"/>
  <c r="N87" i="246"/>
  <c r="N45" i="246" s="1"/>
  <c r="N77" i="259"/>
  <c r="N41" i="259" s="1"/>
  <c r="N77" i="323"/>
  <c r="N79" i="323" s="1"/>
  <c r="N53" i="325"/>
  <c r="N76" i="19"/>
  <c r="N42" i="19" s="1"/>
  <c r="N43" i="22"/>
  <c r="N76" i="24"/>
  <c r="N42" i="24" s="1"/>
  <c r="N43" i="24" s="1"/>
  <c r="N76" i="25"/>
  <c r="N42" i="25" s="1"/>
  <c r="N43" i="25" s="1"/>
  <c r="N76" i="61"/>
  <c r="N42" i="61" s="1"/>
  <c r="N76" i="64"/>
  <c r="N41" i="64" s="1"/>
  <c r="N43" i="64" s="1"/>
  <c r="N80" i="160"/>
  <c r="N46" i="160" s="1"/>
  <c r="N77" i="254"/>
  <c r="N41" i="254" s="1"/>
  <c r="N43" i="254" s="1"/>
  <c r="N91" i="260"/>
  <c r="N47" i="260" s="1"/>
  <c r="N81" i="266"/>
  <c r="N41" i="266" s="1"/>
  <c r="N78" i="272"/>
  <c r="N41" i="272" s="1"/>
  <c r="N43" i="272" s="1"/>
  <c r="N81" i="280"/>
  <c r="N44" i="280" s="1"/>
  <c r="N46" i="280" s="1"/>
  <c r="N75" i="290"/>
  <c r="N41" i="290" s="1"/>
  <c r="N43" i="290" s="1"/>
  <c r="N77" i="294"/>
  <c r="N41" i="294" s="1"/>
  <c r="N75" i="299"/>
  <c r="N41" i="299" s="1"/>
  <c r="N43" i="299" s="1"/>
  <c r="N77" i="321"/>
  <c r="N79" i="321" s="1"/>
  <c r="L85" i="321" s="1"/>
  <c r="N77" i="342"/>
  <c r="N41" i="342" s="1"/>
  <c r="N77" i="347"/>
  <c r="N41" i="347" s="1"/>
  <c r="N43" i="347" s="1"/>
  <c r="N77" i="364"/>
  <c r="N41" i="364" s="1"/>
  <c r="N43" i="364" s="1"/>
  <c r="N76" i="63"/>
  <c r="N41" i="63" s="1"/>
  <c r="N43" i="63" s="1"/>
  <c r="N78" i="63" s="1"/>
  <c r="L83" i="63" s="1"/>
  <c r="N76" i="95"/>
  <c r="N41" i="95" s="1"/>
  <c r="N76" i="97"/>
  <c r="N41" i="97" s="1"/>
  <c r="N76" i="99"/>
  <c r="N41" i="99" s="1"/>
  <c r="N43" i="99" s="1"/>
  <c r="N76" i="103"/>
  <c r="N41" i="103" s="1"/>
  <c r="N43" i="103" s="1"/>
  <c r="N81" i="154"/>
  <c r="N47" i="154" s="1"/>
  <c r="N77" i="258"/>
  <c r="N41" i="258" s="1"/>
  <c r="N78" i="271"/>
  <c r="N41" i="271" s="1"/>
  <c r="N43" i="271" s="1"/>
  <c r="N75" i="286"/>
  <c r="N41" i="286" s="1"/>
  <c r="N43" i="286" s="1"/>
  <c r="N77" i="334"/>
  <c r="N41" i="334" s="1"/>
  <c r="N77" i="348"/>
  <c r="N41" i="348" s="1"/>
  <c r="N43" i="348" s="1"/>
  <c r="N77" i="354"/>
  <c r="N41" i="354" s="1"/>
  <c r="N43" i="354" s="1"/>
  <c r="N77" i="363"/>
  <c r="N41" i="363" s="1"/>
  <c r="N43" i="363" s="1"/>
  <c r="N77" i="365"/>
  <c r="N41" i="365" s="1"/>
  <c r="N79" i="50"/>
  <c r="N42" i="50" s="1"/>
  <c r="N43" i="50" s="1"/>
  <c r="N75" i="75"/>
  <c r="N41" i="75" s="1"/>
  <c r="N43" i="75" s="1"/>
  <c r="N76" i="80"/>
  <c r="N41" i="80" s="1"/>
  <c r="N43" i="80" s="1"/>
  <c r="N76" i="82"/>
  <c r="N41" i="82" s="1"/>
  <c r="N76" i="84"/>
  <c r="N41" i="84" s="1"/>
  <c r="N76" i="86"/>
  <c r="N41" i="86" s="1"/>
  <c r="N43" i="86" s="1"/>
  <c r="N76" i="88"/>
  <c r="N41" i="88" s="1"/>
  <c r="N43" i="88" s="1"/>
  <c r="N76" i="90"/>
  <c r="N41" i="90" s="1"/>
  <c r="N76" i="94"/>
  <c r="N41" i="94" s="1"/>
  <c r="N76" i="102"/>
  <c r="N41" i="102" s="1"/>
  <c r="N43" i="102" s="1"/>
  <c r="N76" i="105"/>
  <c r="N41" i="105" s="1"/>
  <c r="N43" i="105" s="1"/>
  <c r="N76" i="108"/>
  <c r="N41" i="108" s="1"/>
  <c r="N80" i="180"/>
  <c r="N46" i="180" s="1"/>
  <c r="N80" i="177"/>
  <c r="N46" i="177" s="1"/>
  <c r="N80" i="181"/>
  <c r="N46" i="181" s="1"/>
  <c r="N48" i="181" s="1"/>
  <c r="N80" i="183"/>
  <c r="N46" i="183" s="1"/>
  <c r="N80" i="184"/>
  <c r="N46" i="184" s="1"/>
  <c r="N48" i="184" s="1"/>
  <c r="N81" i="185"/>
  <c r="N47" i="185" s="1"/>
  <c r="N49" i="185" s="1"/>
  <c r="N81" i="186"/>
  <c r="N47" i="186" s="1"/>
  <c r="N49" i="186" s="1"/>
  <c r="N80" i="188"/>
  <c r="N46" i="188" s="1"/>
  <c r="N81" i="187"/>
  <c r="N47" i="187" s="1"/>
  <c r="N76" i="231"/>
  <c r="N40" i="231" s="1"/>
  <c r="N42" i="231" s="1"/>
  <c r="N77" i="233"/>
  <c r="N41" i="233" s="1"/>
  <c r="N43" i="233" s="1"/>
  <c r="N76" i="243"/>
  <c r="N40" i="243" s="1"/>
  <c r="N61" i="221"/>
  <c r="N43" i="31"/>
  <c r="N76" i="137"/>
  <c r="N41" i="137" s="1"/>
  <c r="N76" i="242"/>
  <c r="N40" i="242" s="1"/>
  <c r="N73" i="229"/>
  <c r="N40" i="229" s="1"/>
  <c r="N78" i="270"/>
  <c r="N41" i="270" s="1"/>
  <c r="N77" i="262"/>
  <c r="N41" i="262" s="1"/>
  <c r="N43" i="262" s="1"/>
  <c r="N75" i="291"/>
  <c r="N41" i="291" s="1"/>
  <c r="N43" i="291" s="1"/>
  <c r="N75" i="293"/>
  <c r="N41" i="293" s="1"/>
  <c r="N43" i="293" s="1"/>
  <c r="N75" i="289"/>
  <c r="N41" i="289" s="1"/>
  <c r="N43" i="289" s="1"/>
  <c r="N77" i="289" s="1"/>
  <c r="L84" i="289" s="1"/>
  <c r="N43" i="29"/>
  <c r="N43" i="236"/>
  <c r="N43" i="238"/>
  <c r="N43" i="27"/>
  <c r="N43" i="30"/>
  <c r="N43" i="235"/>
  <c r="L84" i="11"/>
  <c r="L57" i="227"/>
  <c r="N57" i="227" s="1"/>
  <c r="N62" i="227" s="1"/>
  <c r="L61" i="150"/>
  <c r="N61" i="150" s="1"/>
  <c r="L64" i="188"/>
  <c r="N64" i="188" s="1"/>
  <c r="L58" i="75"/>
  <c r="N58" i="75" s="1"/>
  <c r="N64" i="75" s="1"/>
  <c r="L65" i="155"/>
  <c r="N65" i="155" s="1"/>
  <c r="L65" i="186"/>
  <c r="L65" i="187"/>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I71" i="262"/>
  <c r="I72" i="262"/>
  <c r="I71" i="265"/>
  <c r="I72" i="265"/>
  <c r="N43" i="270"/>
  <c r="I72" i="271"/>
  <c r="I73" i="271"/>
  <c r="N53" i="309"/>
  <c r="I71" i="339"/>
  <c r="I71" i="340"/>
  <c r="I71" i="343"/>
  <c r="I71" i="347"/>
  <c r="I72" i="347"/>
  <c r="N56" i="48"/>
  <c r="N54" i="41"/>
  <c r="N53" i="298"/>
  <c r="N55" i="334"/>
  <c r="N43" i="53"/>
  <c r="N42" i="242"/>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N43" i="94"/>
  <c r="I70" i="96"/>
  <c r="I71" i="96"/>
  <c r="N43" i="100"/>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3" i="232"/>
  <c r="N55" i="233"/>
  <c r="I71" i="233"/>
  <c r="I72" i="233"/>
  <c r="I70" i="234"/>
  <c r="I71" i="234"/>
  <c r="I71" i="236"/>
  <c r="I71" i="238"/>
  <c r="I71" i="240"/>
  <c r="N42" i="243"/>
  <c r="I70" i="243"/>
  <c r="I71" i="243"/>
  <c r="I72" i="243"/>
  <c r="I79" i="252"/>
  <c r="I80" i="252"/>
  <c r="I81" i="252"/>
  <c r="I82" i="252"/>
  <c r="I71" i="253"/>
  <c r="I72" i="253"/>
  <c r="N43" i="258"/>
  <c r="I71" i="259"/>
  <c r="I72" i="259"/>
  <c r="I85" i="260"/>
  <c r="I86" i="260"/>
  <c r="I75" i="267"/>
  <c r="I76" i="267"/>
  <c r="I72" i="273"/>
  <c r="I73" i="273"/>
  <c r="I72" i="274"/>
  <c r="I73" i="274"/>
  <c r="I72" i="275"/>
  <c r="I73" i="275"/>
  <c r="I72" i="277"/>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82"/>
  <c r="N43" i="84"/>
  <c r="N43" i="90"/>
  <c r="N43" i="91"/>
  <c r="N43" i="95"/>
  <c r="N43" i="98"/>
  <c r="N43" i="107"/>
  <c r="N43" i="108"/>
  <c r="N43" i="135"/>
  <c r="N43" i="209"/>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I70" i="23"/>
  <c r="I70" i="26"/>
  <c r="I71" i="26"/>
  <c r="I70" i="27"/>
  <c r="I70" i="29"/>
  <c r="I70" i="30"/>
  <c r="I70" i="3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9" i="17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52"/>
  <c r="N65" i="186"/>
  <c r="I75" i="186"/>
  <c r="I76" i="186"/>
  <c r="I77" i="186"/>
  <c r="N65" i="187"/>
  <c r="I75" i="187"/>
  <c r="I76" i="187"/>
  <c r="I77" i="187"/>
  <c r="N43" i="191"/>
  <c r="I70" i="192"/>
  <c r="I70" i="231"/>
  <c r="I71" i="231"/>
  <c r="I72" i="232"/>
  <c r="I73" i="232"/>
  <c r="N54" i="234"/>
  <c r="N54" i="242"/>
  <c r="I70" i="242"/>
  <c r="I71" i="242"/>
  <c r="I72" i="242"/>
  <c r="I76" i="245"/>
  <c r="I77" i="245"/>
  <c r="I79" i="245"/>
  <c r="I80" i="245"/>
  <c r="N43" i="265"/>
  <c r="N43" i="266"/>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N79" i="306" l="1"/>
  <c r="L86" i="306" s="1"/>
  <c r="N79" i="328"/>
  <c r="L84" i="328" s="1"/>
  <c r="N78" i="34"/>
  <c r="L83" i="34" s="1"/>
  <c r="L83" i="78"/>
  <c r="N78" i="37"/>
  <c r="L85" i="37" s="1"/>
  <c r="L85" i="323"/>
  <c r="L86" i="323"/>
  <c r="L84" i="65"/>
  <c r="N79" i="354"/>
  <c r="L85" i="354" s="1"/>
  <c r="N81" i="248"/>
  <c r="N43" i="248" s="1"/>
  <c r="N45" i="248" s="1"/>
  <c r="L84" i="78"/>
  <c r="N78" i="7"/>
  <c r="L84" i="7" s="1"/>
  <c r="L83" i="67"/>
  <c r="L84" i="67"/>
  <c r="L85" i="67"/>
  <c r="L84" i="63"/>
  <c r="L82" i="289"/>
  <c r="L84" i="208"/>
  <c r="N79" i="333"/>
  <c r="L84" i="333" s="1"/>
  <c r="N78" i="22"/>
  <c r="N78" i="43"/>
  <c r="L85" i="43" s="1"/>
  <c r="N43" i="137"/>
  <c r="L84" i="74"/>
  <c r="L82" i="74"/>
  <c r="L68" i="252"/>
  <c r="N68" i="252" s="1"/>
  <c r="L63" i="248"/>
  <c r="N63" i="248" s="1"/>
  <c r="L64" i="249"/>
  <c r="N64" i="249" s="1"/>
  <c r="L59" i="23"/>
  <c r="N59" i="23" s="1"/>
  <c r="N65" i="23" s="1"/>
  <c r="L61" i="272"/>
  <c r="N61" i="272" s="1"/>
  <c r="N67" i="272" s="1"/>
  <c r="L61" i="273"/>
  <c r="N61" i="273" s="1"/>
  <c r="N67" i="273" s="1"/>
  <c r="L58" i="287"/>
  <c r="N58" i="287" s="1"/>
  <c r="L58" i="286"/>
  <c r="N58" i="286" s="1"/>
  <c r="L59" i="25"/>
  <c r="N59" i="25" s="1"/>
  <c r="N65" i="25" s="1"/>
  <c r="N78" i="25" s="1"/>
  <c r="L85" i="25" s="1"/>
  <c r="L59" i="32"/>
  <c r="N59" i="32" s="1"/>
  <c r="N65" i="32" s="1"/>
  <c r="N78" i="32" s="1"/>
  <c r="L83" i="32" s="1"/>
  <c r="L61" i="281"/>
  <c r="N61" i="281" s="1"/>
  <c r="N67" i="281" s="1"/>
  <c r="N80" i="281" s="1"/>
  <c r="L86" i="281" s="1"/>
  <c r="L59" i="31"/>
  <c r="N59" i="31" s="1"/>
  <c r="N65" i="31" s="1"/>
  <c r="N78" i="31" s="1"/>
  <c r="L83" i="31" s="1"/>
  <c r="L69" i="246"/>
  <c r="N69" i="246" s="1"/>
  <c r="L65" i="245"/>
  <c r="N65" i="245" s="1"/>
  <c r="L59" i="242"/>
  <c r="N59" i="242" s="1"/>
  <c r="N65" i="242" s="1"/>
  <c r="N78" i="242" s="1"/>
  <c r="L85" i="242" s="1"/>
  <c r="L59" i="243"/>
  <c r="N59" i="243" s="1"/>
  <c r="N65" i="243" s="1"/>
  <c r="L64" i="248"/>
  <c r="N64" i="248" s="1"/>
  <c r="L65" i="249"/>
  <c r="N65" i="249" s="1"/>
  <c r="L65" i="248"/>
  <c r="N65" i="248" s="1"/>
  <c r="L69" i="252"/>
  <c r="N69" i="252" s="1"/>
  <c r="L63" i="249"/>
  <c r="N63" i="249" s="1"/>
  <c r="L58" i="284"/>
  <c r="N58" i="284" s="1"/>
  <c r="N64" i="284" s="1"/>
  <c r="L58" i="285"/>
  <c r="N58" i="285" s="1"/>
  <c r="L58" i="283"/>
  <c r="N58" i="283" s="1"/>
  <c r="N64" i="283" s="1"/>
  <c r="N81" i="50"/>
  <c r="L87" i="50" s="1"/>
  <c r="L83" i="7"/>
  <c r="L83" i="47"/>
  <c r="N78" i="39"/>
  <c r="L85" i="39" s="1"/>
  <c r="N93" i="260"/>
  <c r="L99" i="260" s="1"/>
  <c r="N78" i="42"/>
  <c r="L85" i="42" s="1"/>
  <c r="L86" i="333"/>
  <c r="N78" i="21"/>
  <c r="L85" i="21" s="1"/>
  <c r="L86" i="253"/>
  <c r="L84" i="253"/>
  <c r="L85" i="51"/>
  <c r="N86" i="51" s="1"/>
  <c r="N88" i="51" s="1"/>
  <c r="D43" i="5" s="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N78" i="94" s="1"/>
  <c r="L85" i="94" s="1"/>
  <c r="L59" i="92"/>
  <c r="N59" i="92" s="1"/>
  <c r="N65" i="92" s="1"/>
  <c r="N78" i="92" s="1"/>
  <c r="L84" i="92" s="1"/>
  <c r="L59" i="287"/>
  <c r="N59" i="287" s="1"/>
  <c r="L59" i="286"/>
  <c r="N59" i="286" s="1"/>
  <c r="L59" i="285"/>
  <c r="N59"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N69" i="164" s="1"/>
  <c r="N82"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N86" i="7" s="1"/>
  <c r="N88" i="7" s="1"/>
  <c r="D3" i="5" s="1"/>
  <c r="L84" i="46"/>
  <c r="L84" i="339"/>
  <c r="N83" i="282"/>
  <c r="L90" i="282" s="1"/>
  <c r="N79" i="256"/>
  <c r="L84" i="256" s="1"/>
  <c r="N78" i="35"/>
  <c r="N77" i="284"/>
  <c r="L84" i="284" s="1"/>
  <c r="L88" i="218"/>
  <c r="L85" i="253"/>
  <c r="N78" i="100"/>
  <c r="L85" i="100" s="1"/>
  <c r="N78" i="33"/>
  <c r="L83" i="33" s="1"/>
  <c r="L84" i="64"/>
  <c r="N78" i="53"/>
  <c r="L85" i="53" s="1"/>
  <c r="N78" i="215"/>
  <c r="L84" i="215" s="1"/>
  <c r="N78" i="107"/>
  <c r="L85" i="107" s="1"/>
  <c r="L84" i="348"/>
  <c r="L86" i="328"/>
  <c r="N78" i="213"/>
  <c r="L83" i="213" s="1"/>
  <c r="N78" i="84"/>
  <c r="L83" i="84" s="1"/>
  <c r="N80" i="272"/>
  <c r="L85" i="272" s="1"/>
  <c r="L85" i="32"/>
  <c r="L84" i="31"/>
  <c r="L84" i="32"/>
  <c r="N78" i="83"/>
  <c r="L83" i="83" s="1"/>
  <c r="L85" i="31"/>
  <c r="N74" i="227"/>
  <c r="L79" i="227" s="1"/>
  <c r="N69" i="160"/>
  <c r="N82" i="160" s="1"/>
  <c r="N79" i="261"/>
  <c r="L84" i="261" s="1"/>
  <c r="L82" i="305"/>
  <c r="L83" i="305"/>
  <c r="L87" i="281"/>
  <c r="N78" i="243"/>
  <c r="L83" i="243" s="1"/>
  <c r="N70" i="185"/>
  <c r="N83" i="185" s="1"/>
  <c r="L90" i="185" s="1"/>
  <c r="L83" i="39"/>
  <c r="L85" i="128"/>
  <c r="L84" i="306"/>
  <c r="N78" i="231"/>
  <c r="L84" i="231" s="1"/>
  <c r="N74" i="246"/>
  <c r="N89" i="246" s="1"/>
  <c r="L84" i="39"/>
  <c r="N79" i="332"/>
  <c r="L84" i="332" s="1"/>
  <c r="N78" i="9"/>
  <c r="L84" i="9" s="1"/>
  <c r="N80" i="273"/>
  <c r="L86" i="273" s="1"/>
  <c r="N78" i="19"/>
  <c r="L85" i="19"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79" i="342"/>
  <c r="L85" i="342" s="1"/>
  <c r="N78" i="40"/>
  <c r="L84" i="40" s="1"/>
  <c r="N77" i="309"/>
  <c r="L84" i="309" s="1"/>
  <c r="L87" i="277"/>
  <c r="L86" i="277"/>
  <c r="L85" i="250"/>
  <c r="L84" i="250"/>
  <c r="N78" i="101"/>
  <c r="N78" i="95"/>
  <c r="N69" i="181"/>
  <c r="N82" i="181" s="1"/>
  <c r="L89" i="181" s="1"/>
  <c r="N78" i="96"/>
  <c r="L85" i="96" s="1"/>
  <c r="N78" i="45"/>
  <c r="L85" i="45" s="1"/>
  <c r="N78" i="36"/>
  <c r="N80" i="274"/>
  <c r="L86" i="274" s="1"/>
  <c r="N79" i="259"/>
  <c r="L84" i="259" s="1"/>
  <c r="N78" i="90"/>
  <c r="L85" i="90" s="1"/>
  <c r="N77" i="283"/>
  <c r="N85" i="279"/>
  <c r="N83" i="244"/>
  <c r="L90" i="244" s="1"/>
  <c r="N79" i="346"/>
  <c r="L86" i="346" s="1"/>
  <c r="N78" i="17"/>
  <c r="N78" i="23"/>
  <c r="L85" i="367"/>
  <c r="L83" i="367"/>
  <c r="L84" i="367"/>
  <c r="N78" i="20"/>
  <c r="L83" i="20" s="1"/>
  <c r="L84" i="305"/>
  <c r="L85" i="124"/>
  <c r="N79" i="362"/>
  <c r="N79" i="329"/>
  <c r="L84" i="55"/>
  <c r="L83" i="55"/>
  <c r="L85" i="55"/>
  <c r="L85" i="57"/>
  <c r="L83" i="57"/>
  <c r="L85" i="49"/>
  <c r="L83" i="49"/>
  <c r="L84" i="49"/>
  <c r="N79" i="345"/>
  <c r="N80" i="174"/>
  <c r="N46" i="174" s="1"/>
  <c r="N48" i="174" s="1"/>
  <c r="N79" i="247"/>
  <c r="L84" i="247" s="1"/>
  <c r="N78" i="41"/>
  <c r="L84" i="41" s="1"/>
  <c r="L84" i="43"/>
  <c r="L84" i="57"/>
  <c r="L86" i="347"/>
  <c r="L85" i="371"/>
  <c r="L86" i="343"/>
  <c r="L86" i="321"/>
  <c r="L85" i="328"/>
  <c r="L84" i="323"/>
  <c r="L86" i="250"/>
  <c r="L85" i="224"/>
  <c r="L84" i="132"/>
  <c r="L83" i="131"/>
  <c r="L83" i="127"/>
  <c r="L83" i="129"/>
  <c r="L84" i="129"/>
  <c r="L85" i="129"/>
  <c r="L84" i="52"/>
  <c r="L85" i="52"/>
  <c r="L83" i="52"/>
  <c r="L85" i="306"/>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L83" i="38"/>
  <c r="N86" i="28"/>
  <c r="N88" i="28" s="1"/>
  <c r="D20" i="5" s="1"/>
  <c r="L85" i="18"/>
  <c r="L83" i="18"/>
  <c r="L85" i="15"/>
  <c r="L83" i="15"/>
  <c r="N78" i="12"/>
  <c r="L85" i="12" s="1"/>
  <c r="N70" i="268" l="1"/>
  <c r="N83" i="268" s="1"/>
  <c r="L90" i="268" s="1"/>
  <c r="N69" i="177"/>
  <c r="N82" i="177" s="1"/>
  <c r="L89" i="177" s="1"/>
  <c r="N64" i="285"/>
  <c r="N77" i="285" s="1"/>
  <c r="N64" i="287"/>
  <c r="N86" i="121"/>
  <c r="N88" i="121" s="1"/>
  <c r="D111" i="5" s="1"/>
  <c r="L84" i="42"/>
  <c r="L84" i="37"/>
  <c r="N86" i="37" s="1"/>
  <c r="N88" i="37" s="1"/>
  <c r="D28" i="5" s="1"/>
  <c r="L83" i="37"/>
  <c r="L100" i="260"/>
  <c r="N86" i="67"/>
  <c r="N88" i="67" s="1"/>
  <c r="D58" i="5" s="1"/>
  <c r="L84" i="354"/>
  <c r="L86" i="354"/>
  <c r="N87" i="323"/>
  <c r="N89" i="323" s="1"/>
  <c r="D279" i="5" s="1"/>
  <c r="L85" i="363"/>
  <c r="N87" i="328"/>
  <c r="N89" i="328" s="1"/>
  <c r="D282" i="5" s="1"/>
  <c r="N86" i="64"/>
  <c r="N88" i="64" s="1"/>
  <c r="D55" i="5" s="1"/>
  <c r="L83" i="21"/>
  <c r="N86" i="63"/>
  <c r="N88" i="63" s="1"/>
  <c r="D54" i="5" s="1"/>
  <c r="N86" i="65"/>
  <c r="N88" i="65" s="1"/>
  <c r="D56" i="5" s="1"/>
  <c r="L84" i="21"/>
  <c r="L83" i="92"/>
  <c r="L88" i="282"/>
  <c r="L88" i="50"/>
  <c r="N70" i="266"/>
  <c r="N83" i="266" s="1"/>
  <c r="L88" i="266" s="1"/>
  <c r="N70" i="171"/>
  <c r="N83" i="171" s="1"/>
  <c r="L90" i="171" s="1"/>
  <c r="L85" i="135"/>
  <c r="N86" i="47"/>
  <c r="N88" i="47" s="1"/>
  <c r="D39" i="5" s="1"/>
  <c r="L85" i="333"/>
  <c r="N87" i="333" s="1"/>
  <c r="N89" i="333" s="1"/>
  <c r="D287" i="5" s="1"/>
  <c r="L83" i="75"/>
  <c r="N85" i="75" s="1"/>
  <c r="N87" i="75" s="1"/>
  <c r="D66" i="5" s="1"/>
  <c r="L83" i="25"/>
  <c r="N70" i="176"/>
  <c r="N83" i="176" s="1"/>
  <c r="L88" i="176" s="1"/>
  <c r="N64" i="286"/>
  <c r="N77" i="286" s="1"/>
  <c r="L84" i="286" s="1"/>
  <c r="N79" i="311"/>
  <c r="L84" i="311" s="1"/>
  <c r="N86" i="58"/>
  <c r="N88" i="58" s="1"/>
  <c r="D49" i="5" s="1"/>
  <c r="L84" i="25"/>
  <c r="L83" i="43"/>
  <c r="N86" i="43" s="1"/>
  <c r="N88" i="43" s="1"/>
  <c r="D34" i="5" s="1"/>
  <c r="L83" i="147"/>
  <c r="L84" i="147"/>
  <c r="N79" i="239"/>
  <c r="L84" i="239" s="1"/>
  <c r="L83" i="30"/>
  <c r="N66" i="294"/>
  <c r="N79" i="294" s="1"/>
  <c r="L86" i="294" s="1"/>
  <c r="L84" i="27"/>
  <c r="N79" i="319"/>
  <c r="L84" i="319" s="1"/>
  <c r="L84" i="30"/>
  <c r="L85" i="240"/>
  <c r="L85" i="27"/>
  <c r="L83" i="135"/>
  <c r="N72" i="165"/>
  <c r="N85" i="165" s="1"/>
  <c r="L91" i="165" s="1"/>
  <c r="N79" i="318"/>
  <c r="L86" i="318" s="1"/>
  <c r="L83" i="298"/>
  <c r="L84" i="298"/>
  <c r="N69" i="172"/>
  <c r="N68" i="249"/>
  <c r="N83" i="249" s="1"/>
  <c r="L90" i="249" s="1"/>
  <c r="L85" i="215"/>
  <c r="N69" i="179"/>
  <c r="N82" i="179" s="1"/>
  <c r="L88" i="179" s="1"/>
  <c r="N87" i="340"/>
  <c r="N89" i="340" s="1"/>
  <c r="D294" i="5" s="1"/>
  <c r="N86" i="123"/>
  <c r="N88" i="123" s="1"/>
  <c r="D114" i="5" s="1"/>
  <c r="N85" i="289"/>
  <c r="N87" i="289" s="1"/>
  <c r="D245" i="5" s="1"/>
  <c r="L85" i="364"/>
  <c r="L84" i="365"/>
  <c r="N87" i="371"/>
  <c r="N89" i="371" s="1"/>
  <c r="D293" i="5" s="1"/>
  <c r="L86" i="364"/>
  <c r="L83" i="42"/>
  <c r="N86" i="42" s="1"/>
  <c r="N88" i="42" s="1"/>
  <c r="D33" i="5" s="1"/>
  <c r="L86" i="50"/>
  <c r="N87" i="339"/>
  <c r="N89" i="339" s="1"/>
  <c r="D292" i="5" s="1"/>
  <c r="L92" i="221"/>
  <c r="N86" i="224"/>
  <c r="N88" i="224" s="1"/>
  <c r="D185" i="5" s="1"/>
  <c r="N86" i="208"/>
  <c r="N88" i="208" s="1"/>
  <c r="D119" i="5" s="1"/>
  <c r="L85" i="332"/>
  <c r="L84" i="24"/>
  <c r="L86" i="332"/>
  <c r="N85" i="74"/>
  <c r="N87" i="74" s="1"/>
  <c r="D65" i="5" s="1"/>
  <c r="N79" i="314"/>
  <c r="N82" i="174"/>
  <c r="L89" i="174" s="1"/>
  <c r="L84" i="251"/>
  <c r="L86" i="251"/>
  <c r="N77" i="287"/>
  <c r="L84" i="287" s="1"/>
  <c r="N70" i="157"/>
  <c r="N83" i="157" s="1"/>
  <c r="L90" i="157" s="1"/>
  <c r="L83" i="24"/>
  <c r="L85" i="213"/>
  <c r="N79" i="315"/>
  <c r="L84" i="315" s="1"/>
  <c r="N68" i="248"/>
  <c r="N83" i="248" s="1"/>
  <c r="L88" i="248" s="1"/>
  <c r="L85" i="69"/>
  <c r="L89" i="282"/>
  <c r="N74" i="252"/>
  <c r="N88" i="252" s="1"/>
  <c r="L93" i="252" s="1"/>
  <c r="N87" i="343"/>
  <c r="N89" i="343" s="1"/>
  <c r="D296" i="5" s="1"/>
  <c r="L85" i="41"/>
  <c r="N69" i="180"/>
  <c r="N82" i="180" s="1"/>
  <c r="L87" i="180" s="1"/>
  <c r="N70" i="168"/>
  <c r="N83" i="168" s="1"/>
  <c r="L90" i="168" s="1"/>
  <c r="N70" i="178"/>
  <c r="N83" i="178" s="1"/>
  <c r="L88" i="178" s="1"/>
  <c r="N86" i="131"/>
  <c r="N88" i="131" s="1"/>
  <c r="D122" i="5" s="1"/>
  <c r="L85" i="262"/>
  <c r="N86" i="130"/>
  <c r="N88" i="130" s="1"/>
  <c r="D121" i="5" s="1"/>
  <c r="L86" i="363"/>
  <c r="N87" i="363" s="1"/>
  <c r="N89" i="363" s="1"/>
  <c r="D313" i="5" s="1"/>
  <c r="N86" i="124"/>
  <c r="N88" i="124" s="1"/>
  <c r="D113" i="5" s="1"/>
  <c r="L87" i="274"/>
  <c r="L82" i="284"/>
  <c r="L86" i="240"/>
  <c r="N87" i="321"/>
  <c r="N89" i="321" s="1"/>
  <c r="D277" i="5" s="1"/>
  <c r="L86" i="365"/>
  <c r="L91" i="221"/>
  <c r="L84" i="103"/>
  <c r="L83" i="102"/>
  <c r="L85" i="254"/>
  <c r="N87" i="327"/>
  <c r="N89" i="327" s="1"/>
  <c r="D281" i="5" s="1"/>
  <c r="N85" i="303"/>
  <c r="N87" i="303" s="1"/>
  <c r="D259" i="5" s="1"/>
  <c r="L87" i="232"/>
  <c r="L85" i="232"/>
  <c r="L86" i="232"/>
  <c r="L85" i="142"/>
  <c r="L83" i="302"/>
  <c r="N83" i="155"/>
  <c r="L88" i="155" s="1"/>
  <c r="N79" i="313"/>
  <c r="N79" i="317"/>
  <c r="L85" i="317" s="1"/>
  <c r="L98" i="260"/>
  <c r="N101" i="260" s="1"/>
  <c r="N103" i="260" s="1"/>
  <c r="D219" i="5" s="1"/>
  <c r="L83" i="105"/>
  <c r="L85" i="92"/>
  <c r="N86" i="92" s="1"/>
  <c r="N88" i="92" s="1"/>
  <c r="D83" i="5" s="1"/>
  <c r="N87" i="253"/>
  <c r="N89" i="253" s="1"/>
  <c r="D213" i="5" s="1"/>
  <c r="N86" i="46"/>
  <c r="N88" i="46" s="1"/>
  <c r="D38" i="5" s="1"/>
  <c r="L84" i="100"/>
  <c r="L85" i="147"/>
  <c r="L85" i="138"/>
  <c r="L83" i="215"/>
  <c r="L82" i="298"/>
  <c r="L84" i="342"/>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5" i="72"/>
  <c r="N87" i="72" s="1"/>
  <c r="D63" i="5" s="1"/>
  <c r="L83" i="284"/>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7" i="183"/>
  <c r="L88" i="177"/>
  <c r="L87" i="177"/>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N86" i="216"/>
  <c r="N88" i="216" s="1"/>
  <c r="D178" i="5" s="1"/>
  <c r="N86" i="14"/>
  <c r="N88" i="14" s="1"/>
  <c r="D6" i="5" s="1"/>
  <c r="N86" i="129"/>
  <c r="N88" i="129" s="1"/>
  <c r="D118" i="5" s="1"/>
  <c r="L86" i="271"/>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183"/>
  <c r="L81" i="229"/>
  <c r="L83" i="69"/>
  <c r="L87" i="181"/>
  <c r="L83" i="145"/>
  <c r="L84" i="193"/>
  <c r="L86" i="193"/>
  <c r="L82" i="229"/>
  <c r="L85" i="44"/>
  <c r="L83" i="44"/>
  <c r="L84" i="44"/>
  <c r="L84" i="337"/>
  <c r="L86" i="337"/>
  <c r="L85" i="337"/>
  <c r="L90" i="280"/>
  <c r="L88" i="280"/>
  <c r="L89" i="280"/>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5"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2" i="285" l="1"/>
  <c r="L84" i="285"/>
  <c r="L83" i="285"/>
  <c r="L86" i="319"/>
  <c r="N87" i="364"/>
  <c r="N89" i="364" s="1"/>
  <c r="D314" i="5" s="1"/>
  <c r="N87" i="336"/>
  <c r="N89" i="336" s="1"/>
  <c r="D290" i="5" s="1"/>
  <c r="L82" i="287"/>
  <c r="L83" i="287"/>
  <c r="L94" i="252"/>
  <c r="L90" i="155"/>
  <c r="L89" i="266"/>
  <c r="L82" i="286"/>
  <c r="L83" i="286"/>
  <c r="L90" i="266"/>
  <c r="N86" i="30"/>
  <c r="N88" i="30" s="1"/>
  <c r="D22" i="5" s="1"/>
  <c r="L89" i="179"/>
  <c r="L90" i="178"/>
  <c r="L89" i="178"/>
  <c r="L87" i="174"/>
  <c r="L88" i="174"/>
  <c r="L90" i="248"/>
  <c r="L89" i="248"/>
  <c r="N86" i="26"/>
  <c r="N88" i="26" s="1"/>
  <c r="D18" i="5" s="1"/>
  <c r="N86" i="21"/>
  <c r="N88" i="21" s="1"/>
  <c r="D13" i="5" s="1"/>
  <c r="N86" i="69"/>
  <c r="N88" i="69" s="1"/>
  <c r="D60" i="5" s="1"/>
  <c r="N86" i="24"/>
  <c r="N88" i="24" s="1"/>
  <c r="D16" i="5" s="1"/>
  <c r="N86" i="135"/>
  <c r="N88" i="135" s="1"/>
  <c r="D126" i="5" s="1"/>
  <c r="N85" i="298"/>
  <c r="N87" i="298" s="1"/>
  <c r="D254" i="5" s="1"/>
  <c r="N86" i="27"/>
  <c r="N88" i="27" s="1"/>
  <c r="D19" i="5" s="1"/>
  <c r="N87" i="332"/>
  <c r="N89" i="332" s="1"/>
  <c r="D286" i="5" s="1"/>
  <c r="L87" i="179"/>
  <c r="N89" i="50"/>
  <c r="N91" i="50" s="1"/>
  <c r="D42" i="5" s="1"/>
  <c r="L90" i="176"/>
  <c r="L89" i="176"/>
  <c r="L89" i="157"/>
  <c r="N86" i="215"/>
  <c r="N88" i="215" s="1"/>
  <c r="D177" i="5" s="1"/>
  <c r="N91" i="282"/>
  <c r="N93" i="282" s="1"/>
  <c r="D239" i="5" s="1"/>
  <c r="L85" i="239"/>
  <c r="L88" i="157"/>
  <c r="L86" i="239"/>
  <c r="N86" i="103"/>
  <c r="N88" i="103" s="1"/>
  <c r="D93" i="5" s="1"/>
  <c r="N86" i="147"/>
  <c r="N88" i="147" s="1"/>
  <c r="D137" i="5" s="1"/>
  <c r="N86" i="140"/>
  <c r="N88" i="140" s="1"/>
  <c r="D132" i="5" s="1"/>
  <c r="N93" i="221"/>
  <c r="N95" i="221" s="1"/>
  <c r="D184" i="5" s="1"/>
  <c r="L90" i="165"/>
  <c r="L92" i="165"/>
  <c r="N86" i="100"/>
  <c r="N88" i="100" s="1"/>
  <c r="D90" i="5" s="1"/>
  <c r="N87" i="365"/>
  <c r="N89" i="365" s="1"/>
  <c r="D315" i="5" s="1"/>
  <c r="N86" i="41"/>
  <c r="N88" i="41" s="1"/>
  <c r="D32" i="5" s="1"/>
  <c r="N87" i="256"/>
  <c r="N89" i="256" s="1"/>
  <c r="D215" i="5" s="1"/>
  <c r="N87" i="342"/>
  <c r="N89" i="342" s="1"/>
  <c r="D295" i="5" s="1"/>
  <c r="L95" i="252"/>
  <c r="N96" i="252" s="1"/>
  <c r="N98" i="252" s="1"/>
  <c r="D212" i="5" s="1"/>
  <c r="N87" i="254"/>
  <c r="N89" i="254" s="1"/>
  <c r="D214" i="5" s="1"/>
  <c r="L86" i="311"/>
  <c r="L85" i="311"/>
  <c r="L84" i="317"/>
  <c r="L84" i="294"/>
  <c r="L89" i="249"/>
  <c r="N87" i="240"/>
  <c r="N89" i="240" s="1"/>
  <c r="D200" i="5" s="1"/>
  <c r="L85" i="318"/>
  <c r="L88" i="249"/>
  <c r="L85" i="294"/>
  <c r="L84" i="318"/>
  <c r="N87" i="251"/>
  <c r="N89" i="251" s="1"/>
  <c r="D211" i="5" s="1"/>
  <c r="N86" i="213"/>
  <c r="N88" i="213" s="1"/>
  <c r="D175" i="5" s="1"/>
  <c r="L88" i="180"/>
  <c r="N88" i="274"/>
  <c r="N90" i="274" s="1"/>
  <c r="D232" i="5" s="1"/>
  <c r="N87" i="238"/>
  <c r="N89" i="238" s="1"/>
  <c r="D198" i="5" s="1"/>
  <c r="N86" i="59"/>
  <c r="N88" i="59" s="1"/>
  <c r="D50" i="5" s="1"/>
  <c r="N86" i="102"/>
  <c r="N88" i="102" s="1"/>
  <c r="D92" i="5" s="1"/>
  <c r="N86" i="105"/>
  <c r="N88" i="105" s="1"/>
  <c r="D95" i="5" s="1"/>
  <c r="N87" i="262"/>
  <c r="N89" i="262" s="1"/>
  <c r="D221" i="5" s="1"/>
  <c r="L86" i="317"/>
  <c r="L89" i="180"/>
  <c r="N86" i="142"/>
  <c r="N88" i="142" s="1"/>
  <c r="D134" i="5" s="1"/>
  <c r="N86" i="149"/>
  <c r="N88" i="149" s="1"/>
  <c r="D135" i="5" s="1"/>
  <c r="N85" i="302"/>
  <c r="N87" i="302" s="1"/>
  <c r="L83" i="60"/>
  <c r="N86" i="209"/>
  <c r="N88" i="209" s="1"/>
  <c r="D131" i="5" s="1"/>
  <c r="N87" i="235"/>
  <c r="N89" i="235" s="1"/>
  <c r="D195" i="5" s="1"/>
  <c r="N85" i="284"/>
  <c r="N87" i="284" s="1"/>
  <c r="D241" i="5" s="1"/>
  <c r="N87" i="264"/>
  <c r="N89" i="264" s="1"/>
  <c r="D223" i="5" s="1"/>
  <c r="N87" i="241"/>
  <c r="N89" i="241" s="1"/>
  <c r="D201" i="5" s="1"/>
  <c r="N86" i="80"/>
  <c r="N88" i="80" s="1"/>
  <c r="D71" i="5" s="1"/>
  <c r="N86" i="53"/>
  <c r="N88" i="53" s="1"/>
  <c r="D45" i="5" s="1"/>
  <c r="N86" i="19"/>
  <c r="N88" i="19" s="1"/>
  <c r="D11" i="5" s="1"/>
  <c r="N86" i="231"/>
  <c r="N88" i="231" s="1"/>
  <c r="D191" i="5" s="1"/>
  <c r="N88" i="232"/>
  <c r="N90" i="232" s="1"/>
  <c r="D192" i="5" s="1"/>
  <c r="L89" i="155"/>
  <c r="N86" i="9"/>
  <c r="N88" i="9" s="1"/>
  <c r="D4" i="5" s="1"/>
  <c r="N86" i="83"/>
  <c r="N88" i="83" s="1"/>
  <c r="D74" i="5" s="1"/>
  <c r="N86" i="88"/>
  <c r="N88" i="88" s="1"/>
  <c r="D79" i="5" s="1"/>
  <c r="N82" i="227"/>
  <c r="N84" i="227" s="1"/>
  <c r="D188" i="5" s="1"/>
  <c r="N90" i="217"/>
  <c r="N92" i="217" s="1"/>
  <c r="D179" i="5" s="1"/>
  <c r="N85" i="325"/>
  <c r="N87" i="325" s="1"/>
  <c r="D280" i="5" s="1"/>
  <c r="L89" i="189"/>
  <c r="N86" i="99"/>
  <c r="N88" i="99" s="1"/>
  <c r="D89" i="5" s="1"/>
  <c r="N86" i="138"/>
  <c r="N88" i="138" s="1"/>
  <c r="D129" i="5" s="1"/>
  <c r="N86" i="33"/>
  <c r="N88" i="33" s="1"/>
  <c r="D25" i="5" s="1"/>
  <c r="N86" i="29"/>
  <c r="N88" i="29" s="1"/>
  <c r="D21" i="5" s="1"/>
  <c r="L87" i="189"/>
  <c r="N91" i="268"/>
  <c r="N93" i="268" s="1"/>
  <c r="D227" i="5" s="1"/>
  <c r="N87" i="295"/>
  <c r="N89" i="295" s="1"/>
  <c r="D251" i="5" s="1"/>
  <c r="N86" i="96"/>
  <c r="N88" i="96" s="1"/>
  <c r="D86"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74" l="1"/>
  <c r="N92" i="174" s="1"/>
  <c r="D154" i="5" s="1"/>
  <c r="N91" i="266"/>
  <c r="N93" i="266" s="1"/>
  <c r="D225" i="5" s="1"/>
  <c r="N91" i="155"/>
  <c r="N93" i="155" s="1"/>
  <c r="D144" i="5" s="1"/>
  <c r="N91" i="176"/>
  <c r="N93" i="176" s="1"/>
  <c r="D155" i="5" s="1"/>
  <c r="N91" i="248"/>
  <c r="N93" i="248" s="1"/>
  <c r="D208" i="5" s="1"/>
  <c r="N91" i="178"/>
  <c r="N93" i="178" s="1"/>
  <c r="D157" i="5" s="1"/>
  <c r="N87" i="317"/>
  <c r="N89" i="317" s="1"/>
  <c r="D273" i="5" s="1"/>
  <c r="N87" i="239"/>
  <c r="N89" i="239" s="1"/>
  <c r="D199" i="5" s="1"/>
  <c r="N91" i="157"/>
  <c r="N93" i="157" s="1"/>
  <c r="D145" i="5" s="1"/>
  <c r="N87" i="318"/>
  <c r="N89" i="318" s="1"/>
  <c r="D274" i="5" s="1"/>
  <c r="N90" i="179"/>
  <c r="N92" i="179" s="1"/>
  <c r="D158" i="5" s="1"/>
  <c r="N93" i="165"/>
  <c r="N95" i="165" s="1"/>
  <c r="D150" i="5" s="1"/>
  <c r="N85" i="286"/>
  <c r="N87" i="286" s="1"/>
  <c r="D243" i="5" s="1"/>
  <c r="N90" i="180"/>
  <c r="N92" i="180" s="1"/>
  <c r="D159" i="5" s="1"/>
  <c r="N91" i="249"/>
  <c r="N93" i="249" s="1"/>
  <c r="D209" i="5" s="1"/>
  <c r="N87" i="311"/>
  <c r="N89" i="311" s="1"/>
  <c r="D267" i="5" s="1"/>
  <c r="N87" i="294"/>
  <c r="N89" i="294" s="1"/>
  <c r="D250" i="5" s="1"/>
  <c r="N90" i="172"/>
  <c r="N92" i="172" s="1"/>
  <c r="D153" i="5" s="1"/>
  <c r="N90" i="189"/>
  <c r="N92" i="189" s="1"/>
  <c r="D169"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<sst xmlns="http://schemas.openxmlformats.org/spreadsheetml/2006/main" count="38555" uniqueCount="2343">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</sst>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00"/>
    <numFmt numFmtId="169" formatCode="_([$$-240A]\ * #,##0.00_);_([$$-240A]\ * \(#,##0.00\);_([$$-240A]\ * &quot;-&quot;??_);_(@_)"/>
    <numFmt numFmtId="170" formatCode="_-[$$-240A]* #,##0.00_-;\-[$$-240A]* #,##0.00_-;_-[$$-240A]* &quot;-&quot;??_-;_-@_-"/>
    <numFmt numFmtId="171" formatCode="0.00000000"/>
    <numFmt numFmtId="172" formatCode="_(* #,##0_);_(* \(#,##0\);_(* &quot;-&quot;??_);_(@_)"/>
    <numFmt numFmtId="173" formatCode="_([$$-240A]\ * #,##0_);_([$$-240A]\ * \(#,##0\);_([$$-240A]\ * &quot;-&quot;??_);_(@_)"/>
    <numFmt numFmtId="174" formatCode="_([$$-240A]\ * #,##0_);_([$$-240A]\ * \(#,##0\);_([$$-240A]\ * &quot;-&quot;_);_(@_)"/>
    <numFmt numFmtId="175" formatCode="0.0000"/>
    <numFmt numFmtId="176" formatCode="_(* #,##0.000_);_(* \(#,##0.000\);_(* &quot;-&quot;??_);_(@_)"/>
    <numFmt numFmtId="177" formatCode="_-&quot;$&quot;* #,##0_-;\-&quot;$&quot;* #,##0_-;_-&quot;$&quot;* &quot;-&quot;??_-;_-@_-"/>
    <numFmt numFmtId="179" formatCode="_-&quot;$&quot;* #,##0.00_-;\-&quot;$&quot;* #,##0.00_-;_-&quot;$&quot;*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69" fontId="8" fillId="7" borderId="62" xfId="0" applyNumberFormat="1" applyFont="1" applyFill="1" applyBorder="1"/>
    <xf numFmtId="4" fontId="8" fillId="7" borderId="53" xfId="0" applyNumberFormat="1" applyFont="1" applyFill="1" applyBorder="1"/>
    <xf numFmtId="169"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0"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2"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74"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69"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69" fontId="8" fillId="7" borderId="48" xfId="0" applyNumberFormat="1" applyFont="1" applyFill="1" applyBorder="1" applyAlignment="1">
      <alignment horizontal="right"/>
    </xf>
    <xf numFmtId="169"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69"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69" fontId="8" fillId="7" borderId="15" xfId="0" applyNumberFormat="1" applyFont="1" applyFill="1" applyBorder="1"/>
    <xf numFmtId="1" fontId="8" fillId="0" borderId="15" xfId="8" applyNumberFormat="1" applyFont="1" applyFill="1" applyBorder="1" applyAlignment="1">
      <alignment horizontal="center"/>
    </xf>
    <xf numFmtId="169"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69" fontId="8" fillId="7" borderId="57" xfId="0" applyNumberFormat="1" applyFont="1" applyFill="1" applyBorder="1"/>
    <xf numFmtId="169" fontId="8" fillId="0" borderId="29" xfId="7" applyNumberFormat="1" applyFont="1" applyFill="1" applyBorder="1"/>
    <xf numFmtId="171"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1"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69"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69" fontId="8" fillId="7" borderId="48" xfId="0" applyNumberFormat="1" applyFont="1" applyFill="1" applyBorder="1" applyAlignment="1">
      <alignment horizontal="right" vertical="center"/>
    </xf>
    <xf numFmtId="170" fontId="8" fillId="0" borderId="33" xfId="7" applyNumberFormat="1" applyFont="1" applyFill="1" applyBorder="1"/>
    <xf numFmtId="170"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5" fontId="8" fillId="7" borderId="23" xfId="0" applyNumberFormat="1" applyFont="1" applyFill="1" applyBorder="1" applyAlignment="1">
      <alignment horizontal="right"/>
    </xf>
    <xf numFmtId="175" fontId="8" fillId="7" borderId="15" xfId="0" applyNumberFormat="1" applyFont="1" applyFill="1" applyBorder="1"/>
    <xf numFmtId="168" fontId="8" fillId="7" borderId="23" xfId="0" applyNumberFormat="1" applyFont="1" applyFill="1" applyBorder="1" applyAlignment="1">
      <alignment horizontal="right"/>
    </xf>
    <xf numFmtId="168" fontId="8" fillId="7" borderId="15" xfId="0" applyNumberFormat="1" applyFont="1" applyFill="1" applyBorder="1"/>
    <xf numFmtId="173"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69"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5" fontId="8" fillId="7" borderId="15" xfId="0" applyNumberFormat="1" applyFont="1" applyFill="1" applyBorder="1" applyAlignment="1">
      <alignment horizontal="right"/>
    </xf>
    <xf numFmtId="176" fontId="8" fillId="0" borderId="43" xfId="4"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69" fontId="8" fillId="0" borderId="77" xfId="7" applyNumberFormat="1" applyFont="1" applyFill="1" applyBorder="1"/>
    <xf numFmtId="2" fontId="8" fillId="7" borderId="47" xfId="0" applyNumberFormat="1" applyFont="1" applyFill="1" applyBorder="1" applyAlignment="1">
      <alignment horizontal="right"/>
    </xf>
    <xf numFmtId="171"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8" fontId="8" fillId="7" borderId="15" xfId="0" applyNumberFormat="1" applyFont="1" applyFill="1" applyBorder="1" applyAlignment="1">
      <alignment horizontal="right"/>
    </xf>
    <xf numFmtId="171"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69" fontId="8" fillId="7" borderId="60" xfId="0" applyNumberFormat="1" applyFont="1" applyFill="1" applyBorder="1"/>
    <xf numFmtId="1" fontId="8" fillId="0" borderId="60" xfId="8" applyNumberFormat="1" applyFont="1" applyFill="1" applyBorder="1" applyAlignment="1">
      <alignment horizontal="center"/>
    </xf>
    <xf numFmtId="169" fontId="8" fillId="0" borderId="60" xfId="9" applyNumberFormat="1" applyFont="1" applyFill="1" applyBorder="1"/>
    <xf numFmtId="4" fontId="8" fillId="0" borderId="77" xfId="7" applyNumberFormat="1" applyFont="1" applyFill="1" applyBorder="1"/>
    <xf numFmtId="169"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69" fontId="8" fillId="7" borderId="105" xfId="0" applyNumberFormat="1" applyFont="1" applyFill="1" applyBorder="1" applyAlignment="1">
      <alignment horizontal="right"/>
    </xf>
    <xf numFmtId="164" fontId="8" fillId="7" borderId="40" xfId="9" applyFont="1" applyFill="1" applyBorder="1" applyAlignment="1">
      <alignment horizontal="right"/>
    </xf>
    <xf numFmtId="169"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 fontId="0" fillId="0" borderId="0" xfId="0" applyNumberFormat="1" applyFill="1" applyProtection="1"/>
    <xf numFmtId="0" fontId="0" fillId="29" borderId="0" xfId="0" applyFill="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69" fontId="8" fillId="7" borderId="49" xfId="0" applyNumberFormat="1" applyFont="1" applyFill="1" applyBorder="1" applyAlignment="1">
      <alignment horizontal="right"/>
    </xf>
    <xf numFmtId="169"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4" fontId="5" fillId="3" borderId="3" xfId="9" applyFont="1" applyFill="1" applyBorder="1" applyProtection="1">
      <protection locked="0"/>
    </xf>
    <xf numFmtId="164" fontId="5" fillId="29" borderId="3" xfId="9" applyFont="1" applyFill="1" applyBorder="1" applyProtection="1">
      <protection locked="0"/>
    </xf>
    <xf numFmtId="177" fontId="5" fillId="0" borderId="4" xfId="9" applyNumberFormat="1" applyFont="1" applyFill="1" applyBorder="1" applyProtection="1">
      <protection locked="0"/>
    </xf>
    <xf numFmtId="179" fontId="5" fillId="0" borderId="4" xfId="9" applyNumberFormat="1" applyFont="1" applyFill="1" applyBorder="1" applyProtection="1">
      <protection locked="0"/>
    </xf>
    <xf numFmtId="0" fontId="7" fillId="0" borderId="6" xfId="1" applyFont="1" applyFill="1" applyBorder="1" applyAlignment="1" applyProtection="1">
      <alignment horizontal="left" wrapText="1"/>
    </xf>
    <xf numFmtId="0" fontId="7" fillId="0" borderId="6" xfId="1" applyFont="1" applyFill="1" applyBorder="1" applyAlignment="1" applyProtection="1">
      <alignment horizontal="left" vertical="top" wrapText="1"/>
    </xf>
    <xf numFmtId="3" fontId="3" fillId="16" borderId="63" xfId="3" applyNumberFormat="1" applyFill="1" applyBorder="1"/>
    <xf numFmtId="4" fontId="3" fillId="16" borderId="63" xfId="3" applyNumberFormat="1" applyFill="1" applyBorder="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ANTIOQUIA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6"/>
      <c r="B32" s="656"/>
      <c r="C32" s="656"/>
      <c r="D32" s="656"/>
      <c r="E32" s="656"/>
      <c r="F32" s="656"/>
      <c r="G32" s="656"/>
      <c r="H32" s="656"/>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6"/>
      <c r="B33" s="656"/>
      <c r="C33" s="656"/>
      <c r="D33" s="656"/>
      <c r="E33" s="656"/>
      <c r="F33" s="656"/>
      <c r="G33" s="656"/>
      <c r="H33" s="656"/>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6"/>
      <c r="B34" s="656"/>
      <c r="C34" s="656"/>
      <c r="D34" s="656"/>
      <c r="E34" s="656"/>
      <c r="F34" s="656"/>
      <c r="G34" s="656"/>
      <c r="H34" s="656"/>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6"/>
      <c r="B35" s="656"/>
      <c r="C35" s="656"/>
      <c r="D35" s="656"/>
      <c r="E35" s="656"/>
      <c r="F35" s="656"/>
      <c r="G35" s="656"/>
      <c r="H35" s="656"/>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6"/>
      <c r="B36" s="656"/>
      <c r="C36" s="656"/>
      <c r="D36" s="656"/>
      <c r="E36" s="656"/>
      <c r="F36" s="656"/>
      <c r="G36" s="656"/>
      <c r="H36" s="656"/>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6"/>
      <c r="B37" s="656"/>
      <c r="C37" s="656"/>
      <c r="D37" s="656"/>
      <c r="E37" s="656"/>
      <c r="F37" s="656"/>
      <c r="G37" s="656"/>
      <c r="H37" s="656"/>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6"/>
      <c r="B38" s="656"/>
      <c r="C38" s="656"/>
      <c r="D38" s="656"/>
      <c r="E38" s="656"/>
      <c r="F38" s="656"/>
      <c r="G38" s="656"/>
      <c r="H38" s="656"/>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27" activePane="bottomRight" state="frozen"/>
      <selection activeCell="D20" sqref="D20"/>
      <selection pane="topRight" activeCell="D20" sqref="D20"/>
      <selection pane="bottomLeft" activeCell="D20" sqref="D20"/>
      <selection pane="bottomRight" activeCell="B230" sqref="B230"/>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0" customWidth="1"/>
    <col min="6" max="7" width="11.44140625" customWidth="1"/>
    <col min="8" max="8" width="1.33203125" customWidth="1"/>
    <col min="10" max="10" width="34.44140625" customWidth="1"/>
  </cols>
  <sheetData>
    <row r="1" spans="1:10" ht="96" customHeight="1" thickTop="1" thickBot="1">
      <c r="A1" s="657" t="s">
        <v>1933</v>
      </c>
      <c r="B1" s="658"/>
      <c r="C1" s="658"/>
      <c r="D1" s="659"/>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3520677.2810989339</v>
      </c>
      <c r="G3" t="s">
        <v>1064</v>
      </c>
      <c r="J3" s="1"/>
    </row>
    <row r="4" spans="1:10" ht="54" thickTop="1" thickBot="1">
      <c r="A4" s="137" t="s">
        <v>1069</v>
      </c>
      <c r="B4" s="138" t="s">
        <v>1253</v>
      </c>
      <c r="C4" s="136" t="s">
        <v>1068</v>
      </c>
      <c r="D4" s="183">
        <f>VLOOKUP('200.2'!A88,'200.2'!A37:N108,14,FALSE)</f>
        <v>219737.45885968802</v>
      </c>
      <c r="J4" s="1"/>
    </row>
    <row r="5" spans="1:10" ht="54" thickTop="1" thickBot="1">
      <c r="A5" s="137" t="s">
        <v>1070</v>
      </c>
      <c r="B5" s="138" t="s">
        <v>1254</v>
      </c>
      <c r="C5" s="139" t="s">
        <v>1071</v>
      </c>
      <c r="D5" s="183">
        <f>VLOOKUP('201.1'!A88,'201.1'!A38:N109,14,FALSE)</f>
        <v>168685.77068431576</v>
      </c>
    </row>
    <row r="6" spans="1:10" ht="54" thickTop="1" thickBot="1">
      <c r="A6" s="137" t="s">
        <v>1072</v>
      </c>
      <c r="B6" s="138" t="s">
        <v>1255</v>
      </c>
      <c r="C6" s="139" t="s">
        <v>1071</v>
      </c>
      <c r="D6" s="183">
        <f>VLOOKUP('201.2'!A88,'201.2'!A39:N110,14,FALSE)</f>
        <v>183150.39851764255</v>
      </c>
    </row>
    <row r="7" spans="1:10" ht="70.5" customHeight="1" thickTop="1" thickBot="1">
      <c r="A7" s="137" t="s">
        <v>1073</v>
      </c>
      <c r="B7" s="138" t="s">
        <v>1256</v>
      </c>
      <c r="C7" s="139" t="s">
        <v>1071</v>
      </c>
      <c r="D7" s="183">
        <f>VLOOKUP('201.3'!A88,'201.3'!A40:N111,14,FALSE)</f>
        <v>41981.77953206918</v>
      </c>
    </row>
    <row r="8" spans="1:10" ht="54" thickTop="1" thickBot="1">
      <c r="A8" s="137" t="s">
        <v>1074</v>
      </c>
      <c r="B8" s="138" t="s">
        <v>1257</v>
      </c>
      <c r="C8" s="139" t="s">
        <v>1071</v>
      </c>
      <c r="D8" s="184">
        <f>VLOOKUP('201.4'!A88,'201.4'!A41:N112,14,FALSE)</f>
        <v>69774.940836771842</v>
      </c>
    </row>
    <row r="9" spans="1:10" ht="54" thickTop="1" thickBot="1">
      <c r="A9" s="137" t="s">
        <v>1075</v>
      </c>
      <c r="B9" s="138" t="s">
        <v>1254</v>
      </c>
      <c r="C9" s="139" t="s">
        <v>1929</v>
      </c>
      <c r="D9" s="184">
        <f>VLOOKUP('201.5'!A88,'201.5'!A42:N113,14,FALSE)</f>
        <v>168685.77068431576</v>
      </c>
    </row>
    <row r="10" spans="1:10" ht="54" thickTop="1" thickBot="1">
      <c r="A10" s="137" t="s">
        <v>1076</v>
      </c>
      <c r="B10" s="138" t="s">
        <v>1255</v>
      </c>
      <c r="C10" s="139" t="s">
        <v>1929</v>
      </c>
      <c r="D10" s="184">
        <f>VLOOKUP('201.6'!A88,'201.6'!A43:N114,14,FALSE)</f>
        <v>183150.39851764255</v>
      </c>
    </row>
    <row r="11" spans="1:10" ht="54" thickTop="1" thickBot="1">
      <c r="A11" s="137" t="s">
        <v>1077</v>
      </c>
      <c r="B11" s="138" t="s">
        <v>1255</v>
      </c>
      <c r="C11" s="139" t="s">
        <v>388</v>
      </c>
      <c r="D11" s="184">
        <f>VLOOKUP('201.7'!A88,'201.7'!A44:N115,14,FALSE)</f>
        <v>180445.39680259995</v>
      </c>
    </row>
    <row r="12" spans="1:10" ht="54" thickTop="1" thickBot="1">
      <c r="A12" s="137" t="s">
        <v>1078</v>
      </c>
      <c r="B12" s="138" t="s">
        <v>1258</v>
      </c>
      <c r="C12" s="139" t="s">
        <v>233</v>
      </c>
      <c r="D12" s="184">
        <f>VLOOKUP('201.8'!A88,'201.8'!A45:N116,14,FALSE)</f>
        <v>17650.656446449404</v>
      </c>
    </row>
    <row r="13" spans="1:10" ht="54" thickTop="1" thickBot="1">
      <c r="A13" s="137" t="s">
        <v>1079</v>
      </c>
      <c r="B13" s="138" t="s">
        <v>1259</v>
      </c>
      <c r="C13" s="139" t="s">
        <v>233</v>
      </c>
      <c r="D13" s="184">
        <f>VLOOKUP('201.9'!A88,'201.9'!A46:N117,14,FALSE)</f>
        <v>17293.260601635433</v>
      </c>
    </row>
    <row r="14" spans="1:10" ht="54" thickTop="1" thickBot="1">
      <c r="A14" s="137" t="s">
        <v>1080</v>
      </c>
      <c r="B14" s="138" t="s">
        <v>1260</v>
      </c>
      <c r="C14" s="139" t="s">
        <v>144</v>
      </c>
      <c r="D14" s="184">
        <f>VLOOKUP('201.10'!A88,'201.10'!A47:N118,14,FALSE)</f>
        <v>7732.4564876487348</v>
      </c>
    </row>
    <row r="15" spans="1:10" ht="54" thickTop="1" thickBot="1">
      <c r="A15" s="137" t="s">
        <v>1081</v>
      </c>
      <c r="B15" s="138" t="s">
        <v>1261</v>
      </c>
      <c r="C15" s="139" t="s">
        <v>1082</v>
      </c>
      <c r="D15" s="184">
        <f>VLOOKUP('201.11'!A88,'201.11'!A48:N119,14,FALSE)</f>
        <v>1399.7454746351125</v>
      </c>
    </row>
    <row r="16" spans="1:10" ht="54" thickTop="1" thickBot="1">
      <c r="A16" s="137" t="s">
        <v>1083</v>
      </c>
      <c r="B16" s="138" t="s">
        <v>1262</v>
      </c>
      <c r="C16" s="139" t="s">
        <v>1929</v>
      </c>
      <c r="D16" s="184">
        <f>VLOOKUP('201.12'!A88,'201.12'!A49:N120,14,FALSE)</f>
        <v>118478.30864859058</v>
      </c>
    </row>
    <row r="17" spans="1:4" ht="67.2" thickTop="1" thickBot="1">
      <c r="A17" s="140" t="s">
        <v>1084</v>
      </c>
      <c r="B17" s="141" t="s">
        <v>1263</v>
      </c>
      <c r="C17" s="139" t="s">
        <v>1929</v>
      </c>
      <c r="D17" s="184">
        <f>VLOOKUP('201.13'!A88,'201.13'!A50:N121,14,FALSE)</f>
        <v>107719.14650062639</v>
      </c>
    </row>
    <row r="18" spans="1:4" ht="54" thickTop="1" thickBot="1">
      <c r="A18" s="137" t="s">
        <v>1085</v>
      </c>
      <c r="B18" s="138" t="s">
        <v>1264</v>
      </c>
      <c r="C18" s="139" t="s">
        <v>144</v>
      </c>
      <c r="D18" s="184">
        <f>VLOOKUP('201.14'!A88,'201.14'!A51:N122,14,FALSE)</f>
        <v>36974.748155983958</v>
      </c>
    </row>
    <row r="19" spans="1:4" ht="54" thickTop="1" thickBot="1">
      <c r="A19" s="137" t="s">
        <v>1086</v>
      </c>
      <c r="B19" s="138" t="s">
        <v>1265</v>
      </c>
      <c r="C19" s="139" t="s">
        <v>144</v>
      </c>
      <c r="D19" s="184">
        <f>VLOOKUP('201.15'!A88,'201.15'!A52:N123,14,FALSE)</f>
        <v>45660.948362541385</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102136.11948732406</v>
      </c>
    </row>
    <row r="22" spans="1:4" ht="54" thickTop="1" thickBot="1">
      <c r="A22" s="137" t="s">
        <v>1089</v>
      </c>
      <c r="B22" s="138" t="s">
        <v>1268</v>
      </c>
      <c r="C22" s="139" t="s">
        <v>1929</v>
      </c>
      <c r="D22" s="184">
        <f>VLOOKUP('201.18'!A88,'201.18'!A55:N126,14,FALSE)</f>
        <v>102136.11948732406</v>
      </c>
    </row>
    <row r="23" spans="1:4" ht="54" thickTop="1" thickBot="1">
      <c r="A23" s="137" t="s">
        <v>1090</v>
      </c>
      <c r="B23" s="138" t="s">
        <v>1269</v>
      </c>
      <c r="C23" s="139" t="s">
        <v>144</v>
      </c>
      <c r="D23" s="184">
        <f>VLOOKUP('201.19'!A88,'201.19'!A56:N127,14,FALSE)</f>
        <v>6105.237682828536</v>
      </c>
    </row>
    <row r="24" spans="1:4" ht="54" thickTop="1" thickBot="1">
      <c r="A24" s="137" t="s">
        <v>1091</v>
      </c>
      <c r="B24" s="138" t="s">
        <v>1270</v>
      </c>
      <c r="C24" s="139" t="s">
        <v>144</v>
      </c>
      <c r="D24" s="184">
        <f>VLOOKUP('201.20'!A88,'201.20'!A57:N128,14,FALSE)</f>
        <v>817.38900842490955</v>
      </c>
    </row>
    <row r="25" spans="1:4" ht="54" thickTop="1" thickBot="1">
      <c r="A25" s="137" t="s">
        <v>1092</v>
      </c>
      <c r="B25" s="138" t="s">
        <v>1271</v>
      </c>
      <c r="C25" s="139" t="s">
        <v>144</v>
      </c>
      <c r="D25" s="184">
        <f>VLOOKUP('201.21'!A88,'201.21'!A58:N129,14,FALSE)</f>
        <v>6912.1317234373964</v>
      </c>
    </row>
    <row r="26" spans="1:4" ht="54" thickTop="1" thickBot="1">
      <c r="A26" s="137" t="s">
        <v>1509</v>
      </c>
      <c r="B26" s="138" t="s">
        <v>1497</v>
      </c>
      <c r="C26" s="139" t="s">
        <v>1929</v>
      </c>
      <c r="D26" s="184">
        <f>VLOOKUP('203.1'!A88,'203.1'!A59:N130,14,FALSE)</f>
        <v>866398.89092427609</v>
      </c>
    </row>
    <row r="27" spans="1:4" ht="54" thickTop="1" thickBot="1">
      <c r="A27" s="137" t="s">
        <v>1510</v>
      </c>
      <c r="B27" s="138" t="s">
        <v>1501</v>
      </c>
      <c r="C27" s="139" t="s">
        <v>1929</v>
      </c>
      <c r="D27" s="184">
        <f>VLOOKUP('203.2'!A88,'203.2'!A60:N131,14,FALSE)</f>
        <v>1038624.0181916947</v>
      </c>
    </row>
    <row r="28" spans="1:4" ht="54" thickTop="1" thickBot="1">
      <c r="A28" s="137" t="s">
        <v>1511</v>
      </c>
      <c r="B28" s="138" t="s">
        <v>1502</v>
      </c>
      <c r="C28" s="139" t="s">
        <v>1929</v>
      </c>
      <c r="D28" s="184">
        <f>VLOOKUP('203.3'!A88,'203.3'!A61:N132,14,FALSE)</f>
        <v>1161641.966239851</v>
      </c>
    </row>
    <row r="29" spans="1:4" ht="54" thickTop="1" thickBot="1">
      <c r="A29" s="137" t="s">
        <v>1512</v>
      </c>
      <c r="B29" s="138" t="s">
        <v>1503</v>
      </c>
      <c r="C29" s="139" t="s">
        <v>1929</v>
      </c>
      <c r="D29" s="184">
        <f>VLOOKUP('203.4'!A88,'203.4'!A62:N133,14,FALSE)</f>
        <v>511222.22912896925</v>
      </c>
    </row>
    <row r="30" spans="1:4" ht="54" thickTop="1" thickBot="1">
      <c r="A30" s="137" t="s">
        <v>1513</v>
      </c>
      <c r="B30" s="138" t="s">
        <v>1504</v>
      </c>
      <c r="C30" s="139" t="s">
        <v>1929</v>
      </c>
      <c r="D30" s="184">
        <f>VLOOKUP('203.5'!A88,'203.5'!A63:N134,14,FALSE)</f>
        <v>591574.51032520854</v>
      </c>
    </row>
    <row r="31" spans="1:4" ht="54" thickTop="1" thickBot="1">
      <c r="A31" s="137" t="s">
        <v>1514</v>
      </c>
      <c r="B31" s="138" t="s">
        <v>1505</v>
      </c>
      <c r="C31" s="139" t="s">
        <v>1929</v>
      </c>
      <c r="D31" s="184">
        <f>VLOOKUP('203.6'!A88,'203.6'!A64:N135,14,FALSE)</f>
        <v>642707.78017736087</v>
      </c>
    </row>
    <row r="32" spans="1:4" ht="54" thickTop="1" thickBot="1">
      <c r="A32" s="137" t="s">
        <v>1515</v>
      </c>
      <c r="B32" s="138" t="s">
        <v>1506</v>
      </c>
      <c r="C32" s="139" t="s">
        <v>1929</v>
      </c>
      <c r="D32" s="184">
        <f>VLOOKUP('203.7'!A88,'203.7'!A65:N136,14,FALSE)</f>
        <v>200662.47233734047</v>
      </c>
    </row>
    <row r="33" spans="1:4" ht="54" thickTop="1" thickBot="1">
      <c r="A33" s="137" t="s">
        <v>1516</v>
      </c>
      <c r="B33" s="138" t="s">
        <v>1955</v>
      </c>
      <c r="C33" s="139" t="s">
        <v>1929</v>
      </c>
      <c r="D33" s="184">
        <f>VLOOKUP('203.8'!A88,'203.8'!A66:N137,14,FALSE)</f>
        <v>334431.12200567126</v>
      </c>
    </row>
    <row r="34" spans="1:4" ht="54" thickTop="1" thickBot="1">
      <c r="A34" s="137" t="s">
        <v>1517</v>
      </c>
      <c r="B34" s="138" t="s">
        <v>1508</v>
      </c>
      <c r="C34" s="139" t="s">
        <v>1929</v>
      </c>
      <c r="D34" s="184">
        <f>VLOOKUP('203.9'!A88,'203.9'!A67:N138,14,FALSE)</f>
        <v>354785.96067594708</v>
      </c>
    </row>
    <row r="35" spans="1:4" ht="54" thickTop="1" thickBot="1">
      <c r="A35" s="137" t="s">
        <v>1518</v>
      </c>
      <c r="B35" s="138" t="s">
        <v>1498</v>
      </c>
      <c r="C35" s="139" t="s">
        <v>1929</v>
      </c>
      <c r="D35" s="184">
        <f>VLOOKUP('203.10'!A88,'203.10'!A68:N139,14,FALSE)</f>
        <v>157773.98974088879</v>
      </c>
    </row>
    <row r="36" spans="1:4" ht="54" thickTop="1" thickBot="1">
      <c r="A36" s="137" t="s">
        <v>1519</v>
      </c>
      <c r="B36" s="138" t="s">
        <v>1499</v>
      </c>
      <c r="C36" s="139" t="s">
        <v>1929</v>
      </c>
      <c r="D36" s="184">
        <f>VLOOKUP('203.11'!A88,'203.11'!A69:N140,14,FALSE)</f>
        <v>251161.32744545193</v>
      </c>
    </row>
    <row r="37" spans="1:4" ht="54" thickTop="1" thickBot="1">
      <c r="A37" s="137" t="s">
        <v>1520</v>
      </c>
      <c r="B37" s="224" t="s">
        <v>1500</v>
      </c>
      <c r="C37" s="139" t="s">
        <v>1929</v>
      </c>
      <c r="D37" s="184">
        <f>VLOOKUP('203.12'!A88,'203.12'!A70:N141,14,FALSE)</f>
        <v>261735.26961182896</v>
      </c>
    </row>
    <row r="38" spans="1:4" ht="54" thickTop="1" thickBot="1">
      <c r="A38" s="137" t="s">
        <v>1093</v>
      </c>
      <c r="B38" s="138" t="s">
        <v>1272</v>
      </c>
      <c r="C38" s="139" t="s">
        <v>388</v>
      </c>
      <c r="D38" s="184">
        <f>VLOOKUP('210.1.1'!A88,'210.1.1'!A71:N142,14,FALSE)</f>
        <v>13702.819243968632</v>
      </c>
    </row>
    <row r="39" spans="1:4" ht="54" thickTop="1" thickBot="1">
      <c r="A39" s="137" t="s">
        <v>1094</v>
      </c>
      <c r="B39" s="138" t="s">
        <v>1273</v>
      </c>
      <c r="C39" s="139" t="s">
        <v>388</v>
      </c>
      <c r="D39" s="184">
        <f>VLOOKUP('210.1.2'!A88,'210.1.2'!A72:N143,14,FALSE)</f>
        <v>4148.4425508623062</v>
      </c>
    </row>
    <row r="40" spans="1:4" ht="54" thickTop="1" thickBot="1">
      <c r="A40" s="137" t="s">
        <v>1095</v>
      </c>
      <c r="B40" s="138" t="s">
        <v>1274</v>
      </c>
      <c r="C40" s="139" t="s">
        <v>388</v>
      </c>
      <c r="D40" s="184">
        <f>VLOOKUP('210.2.1'!A90,'210.2.1'!A73:N144,14,FALSE)</f>
        <v>29170.183439775428</v>
      </c>
    </row>
    <row r="41" spans="1:4" ht="54" thickTop="1" thickBot="1">
      <c r="A41" s="137" t="s">
        <v>1096</v>
      </c>
      <c r="B41" s="138" t="s">
        <v>1275</v>
      </c>
      <c r="C41" s="139" t="s">
        <v>388</v>
      </c>
      <c r="D41" s="184">
        <f>VLOOKUP('210.2.2'!A88,'210.2.2'!A74:N145,14,FALSE)</f>
        <v>13702.819243968632</v>
      </c>
    </row>
    <row r="42" spans="1:4" ht="54" thickTop="1" thickBot="1">
      <c r="A42" s="137" t="s">
        <v>1097</v>
      </c>
      <c r="B42" s="138" t="s">
        <v>1276</v>
      </c>
      <c r="C42" s="139" t="s">
        <v>388</v>
      </c>
      <c r="D42" s="184">
        <f>VLOOKUP('210.2.3'!A91,'210.2.3'!A91:N146,14,FALSE)</f>
        <v>19615.806746669103</v>
      </c>
    </row>
    <row r="43" spans="1:4" ht="54" thickTop="1" thickBot="1">
      <c r="A43" s="137" t="s">
        <v>1098</v>
      </c>
      <c r="B43" s="138" t="s">
        <v>1277</v>
      </c>
      <c r="C43" s="139" t="s">
        <v>388</v>
      </c>
      <c r="D43" s="184">
        <f>VLOOKUP('210.2.4'!A88,'210.2.4'!A88:N147,14,FALSE)</f>
        <v>4148.4425508623062</v>
      </c>
    </row>
    <row r="44" spans="1:4" ht="54" thickTop="1" thickBot="1">
      <c r="A44" s="137" t="s">
        <v>1099</v>
      </c>
      <c r="B44" s="138" t="s">
        <v>1278</v>
      </c>
      <c r="C44" s="139" t="s">
        <v>388</v>
      </c>
      <c r="D44" s="184">
        <f>VLOOKUP('211.1'!A88,'211.1'!A88:N148,14,FALSE)</f>
        <v>11584.850494257927</v>
      </c>
    </row>
    <row r="45" spans="1:4" ht="54" thickTop="1" thickBot="1">
      <c r="A45" s="137" t="s">
        <v>1100</v>
      </c>
      <c r="B45" s="138" t="s">
        <v>1279</v>
      </c>
      <c r="C45" s="139" t="s">
        <v>388</v>
      </c>
      <c r="D45" s="184">
        <f>VLOOKUP('220.1'!A88,'220.1'!A88:N149,14,FALSE)</f>
        <v>16475.957878395915</v>
      </c>
    </row>
    <row r="46" spans="1:4" ht="54" thickTop="1" thickBot="1">
      <c r="A46" s="137" t="s">
        <v>1101</v>
      </c>
      <c r="B46" s="138" t="s">
        <v>1280</v>
      </c>
      <c r="C46" s="139" t="s">
        <v>388</v>
      </c>
      <c r="D46" s="184">
        <f>VLOOKUP('221.1'!A88,'221.1'!A88:N150,14,FALSE)</f>
        <v>11515.177430072417</v>
      </c>
    </row>
    <row r="47" spans="1:4" ht="54" thickTop="1" thickBot="1">
      <c r="A47" s="137" t="s">
        <v>1102</v>
      </c>
      <c r="B47" s="138" t="s">
        <v>1281</v>
      </c>
      <c r="C47" s="139" t="s">
        <v>388</v>
      </c>
      <c r="D47" s="184">
        <f>VLOOKUP('221.2'!A88,'221.2'!A88:N151,14,FALSE)</f>
        <v>7428.422596828661</v>
      </c>
    </row>
    <row r="48" spans="1:4" ht="67.2" thickTop="1" thickBot="1">
      <c r="A48" s="137" t="s">
        <v>1525</v>
      </c>
      <c r="B48" s="138" t="s">
        <v>1522</v>
      </c>
      <c r="C48" s="139" t="s">
        <v>233</v>
      </c>
      <c r="D48" s="184">
        <f>VLOOKUP('223.1'!A88,'223.1'!A88:N152,14,FALSE)</f>
        <v>10124.647824441821</v>
      </c>
    </row>
    <row r="49" spans="1:4" ht="54" thickTop="1" thickBot="1">
      <c r="A49" s="137" t="s">
        <v>1526</v>
      </c>
      <c r="B49" s="138" t="s">
        <v>1523</v>
      </c>
      <c r="C49" s="139" t="s">
        <v>233</v>
      </c>
      <c r="D49" s="184">
        <f>VLOOKUP('223.2'!A88,'223.2'!A88:N153,14,FALSE)</f>
        <v>15751.039440064978</v>
      </c>
    </row>
    <row r="50" spans="1:4" ht="54" thickTop="1" thickBot="1">
      <c r="A50" s="137" t="s">
        <v>1527</v>
      </c>
      <c r="B50" s="138" t="s">
        <v>1524</v>
      </c>
      <c r="C50" s="139" t="s">
        <v>388</v>
      </c>
      <c r="D50" s="184">
        <f>VLOOKUP('223.3.1'!A88,'223.3.1'!A88:N154,14,FALSE)</f>
        <v>51889</v>
      </c>
    </row>
    <row r="51" spans="1:4" ht="67.2" thickTop="1" thickBot="1">
      <c r="A51" s="137" t="s">
        <v>1528</v>
      </c>
      <c r="B51" s="138" t="s">
        <v>1530</v>
      </c>
      <c r="C51" s="139" t="s">
        <v>388</v>
      </c>
      <c r="D51" s="184">
        <f>VLOOKUP('223.3.2'!A88,'223.3.2'!A88:N155,14,FALSE)</f>
        <v>75571.376419558321</v>
      </c>
    </row>
    <row r="52" spans="1:4" ht="54" thickTop="1" thickBot="1">
      <c r="A52" s="137" t="s">
        <v>1529</v>
      </c>
      <c r="B52" s="138" t="s">
        <v>1531</v>
      </c>
      <c r="C52" s="139" t="s">
        <v>388</v>
      </c>
      <c r="D52" s="184">
        <f>VLOOKUP('223.3.3'!A88,'223.3.3'!A88:N156,14,FALSE)</f>
        <v>113459.75861966955</v>
      </c>
    </row>
    <row r="53" spans="1:4" ht="54" thickTop="1" thickBot="1">
      <c r="A53" s="143" t="s">
        <v>1103</v>
      </c>
      <c r="B53" s="144" t="s">
        <v>2062</v>
      </c>
      <c r="C53" s="139" t="s">
        <v>233</v>
      </c>
      <c r="D53" s="184">
        <f>VLOOKUP('230.1'!A88,'230.1'!A88:N157,14,FALSE)</f>
        <v>3483.1968388293999</v>
      </c>
    </row>
    <row r="54" spans="1:4" ht="54" thickTop="1" thickBot="1">
      <c r="A54" s="143" t="s">
        <v>1104</v>
      </c>
      <c r="B54" s="144" t="s">
        <v>1282</v>
      </c>
      <c r="C54" s="139" t="s">
        <v>233</v>
      </c>
      <c r="D54" s="184">
        <f>VLOOKUP('231.1'!A88,'231.1'!A88:N159,14,FALSE)</f>
        <v>10901.08471266268</v>
      </c>
    </row>
    <row r="55" spans="1:4" ht="54" thickTop="1" thickBot="1">
      <c r="A55" s="143" t="s">
        <v>1105</v>
      </c>
      <c r="B55" s="144" t="s">
        <v>1532</v>
      </c>
      <c r="C55" s="139" t="s">
        <v>233</v>
      </c>
      <c r="D55" s="184">
        <f>VLOOKUP('232.1'!A88,'232.1'!A88:N160,14,FALSE)</f>
        <v>8750.9846922332326</v>
      </c>
    </row>
    <row r="56" spans="1:4" ht="54" thickTop="1" thickBot="1">
      <c r="A56" s="143" t="s">
        <v>1533</v>
      </c>
      <c r="B56" s="144" t="s">
        <v>1956</v>
      </c>
      <c r="C56" s="139" t="s">
        <v>233</v>
      </c>
      <c r="D56" s="184">
        <f>VLOOKUP('233.1'!A88,'233.1'!A88:N161,14,FALSE)</f>
        <v>13830.045313398874</v>
      </c>
    </row>
    <row r="57" spans="1:4" ht="54" thickTop="1" thickBot="1">
      <c r="A57" s="143" t="s">
        <v>1535</v>
      </c>
      <c r="B57" s="144" t="s">
        <v>1536</v>
      </c>
      <c r="C57" s="139" t="s">
        <v>233</v>
      </c>
      <c r="D57" s="184">
        <f>VLOOKUP('233.10'!A88,'233.10'!A88:N162,14,FALSE)</f>
        <v>24924.713968846117</v>
      </c>
    </row>
    <row r="58" spans="1:4" ht="54" thickTop="1" thickBot="1">
      <c r="A58" s="143" t="s">
        <v>1106</v>
      </c>
      <c r="B58" s="144" t="s">
        <v>1537</v>
      </c>
      <c r="C58" s="139" t="s">
        <v>233</v>
      </c>
      <c r="D58" s="184">
        <f>VLOOKUP('234.1'!A88,'234.1'!A88:N163,14,FALSE)</f>
        <v>1162.5653007976691</v>
      </c>
    </row>
    <row r="59" spans="1:4" ht="54" thickTop="1" thickBot="1">
      <c r="A59" s="143" t="s">
        <v>1540</v>
      </c>
      <c r="B59" s="144" t="s">
        <v>1541</v>
      </c>
      <c r="C59" s="139" t="s">
        <v>388</v>
      </c>
      <c r="D59" s="184">
        <f>VLOOKUP('235.1'!A88,'235.1'!A88:N164,14,FALSE)</f>
        <v>61670.56029502592</v>
      </c>
    </row>
    <row r="60" spans="1:4" ht="54" thickTop="1" thickBot="1">
      <c r="A60" s="145" t="s">
        <v>1542</v>
      </c>
      <c r="B60" s="144" t="s">
        <v>1543</v>
      </c>
      <c r="C60" s="139" t="s">
        <v>388</v>
      </c>
      <c r="D60" s="184">
        <f>VLOOKUP('235.10'!A88,'235.10'!A88:N165,14,FALSE)</f>
        <v>17641.752199025927</v>
      </c>
    </row>
    <row r="61" spans="1:4" ht="54" thickTop="1" thickBot="1">
      <c r="A61" s="145" t="s">
        <v>1544</v>
      </c>
      <c r="B61" s="144" t="s">
        <v>1545</v>
      </c>
      <c r="C61" s="139" t="s">
        <v>377</v>
      </c>
      <c r="D61" s="184">
        <f>VLOOKUP('235.11'!A88,'235.11'!A88:N166,14,FALSE)</f>
        <v>550.36010119999992</v>
      </c>
    </row>
    <row r="62" spans="1:4" ht="54" thickTop="1" thickBot="1">
      <c r="A62" s="145" t="s">
        <v>1546</v>
      </c>
      <c r="B62" s="144" t="s">
        <v>1957</v>
      </c>
      <c r="C62" s="139" t="s">
        <v>388</v>
      </c>
      <c r="D62" s="184">
        <f>VLOOKUP('236.1'!A88,'236.1'!A88:N167,14,FALSE)</f>
        <v>109913.13561006886</v>
      </c>
    </row>
    <row r="63" spans="1:4" ht="54" thickTop="1" thickBot="1">
      <c r="A63" s="145" t="s">
        <v>1549</v>
      </c>
      <c r="B63" s="144" t="s">
        <v>1958</v>
      </c>
      <c r="C63" s="139" t="s">
        <v>388</v>
      </c>
      <c r="D63" s="184">
        <f>VLOOKUP('236.10'!A87,'236.10'!A87:N168,14,FALSE)</f>
        <v>17641.752199025927</v>
      </c>
    </row>
    <row r="64" spans="1:4" ht="54" thickTop="1" thickBot="1">
      <c r="A64" s="145" t="s">
        <v>1550</v>
      </c>
      <c r="B64" s="146" t="s">
        <v>1551</v>
      </c>
      <c r="C64" s="180" t="s">
        <v>377</v>
      </c>
      <c r="D64" s="184">
        <f>VLOOKUP('236.11'!A88,'236.11'!A88:N169,14,FALSE)</f>
        <v>1153.3922926380367</v>
      </c>
    </row>
    <row r="65" spans="1:4" ht="54" thickTop="1" thickBot="1">
      <c r="A65" s="143" t="s">
        <v>1107</v>
      </c>
      <c r="B65" s="144" t="s">
        <v>1283</v>
      </c>
      <c r="C65" s="139" t="s">
        <v>233</v>
      </c>
      <c r="D65" s="184">
        <f>VLOOKUP('310.1'!A87,'310.1'!A87:N170,14,FALSE)</f>
        <v>1128.8767385582894</v>
      </c>
    </row>
    <row r="66" spans="1:4" ht="54" thickTop="1" thickBot="1">
      <c r="A66" s="143" t="s">
        <v>1108</v>
      </c>
      <c r="B66" s="144" t="s">
        <v>1284</v>
      </c>
      <c r="C66" s="139" t="s">
        <v>388</v>
      </c>
      <c r="D66" s="184">
        <f>VLOOKUP('311.1'!A87,'311.1'!A87:N171,14,FALSE)</f>
        <v>56825.630935422916</v>
      </c>
    </row>
    <row r="67" spans="1:4" ht="54" thickTop="1" thickBot="1">
      <c r="A67" s="143" t="s">
        <v>1109</v>
      </c>
      <c r="B67" s="144" t="s">
        <v>1285</v>
      </c>
      <c r="C67" s="139" t="s">
        <v>1082</v>
      </c>
      <c r="D67" s="184">
        <f>VLOOKUP('312.1'!A88,'312.1'!A88:N172,14,FALSE)</f>
        <v>4563.6696276073599</v>
      </c>
    </row>
    <row r="68" spans="1:4" ht="54" thickTop="1" thickBot="1">
      <c r="A68" s="143" t="s">
        <v>1110</v>
      </c>
      <c r="B68" s="144" t="s">
        <v>1286</v>
      </c>
      <c r="C68" s="139" t="s">
        <v>1082</v>
      </c>
      <c r="D68" s="184">
        <f>VLOOKUP('312.2'!A88,'312.2'!A88:N173,14,FALSE)</f>
        <v>4532.3042006134965</v>
      </c>
    </row>
    <row r="69" spans="1:4" ht="54" thickTop="1" thickBot="1">
      <c r="A69" s="143" t="s">
        <v>1111</v>
      </c>
      <c r="B69" s="144" t="s">
        <v>1287</v>
      </c>
      <c r="C69" s="139" t="s">
        <v>1548</v>
      </c>
      <c r="D69" s="184">
        <f>VLOOKUP('312.3'!A87,'312.3'!A87:N174,14,FALSE)</f>
        <v>1696.7069749267025</v>
      </c>
    </row>
    <row r="70" spans="1:4" ht="54" thickTop="1" thickBot="1">
      <c r="A70" s="143" t="s">
        <v>1112</v>
      </c>
      <c r="B70" s="144" t="s">
        <v>1288</v>
      </c>
      <c r="C70" s="139" t="s">
        <v>388</v>
      </c>
      <c r="D70" s="185">
        <f>VLOOKUP('312.4'!A88,'312.4'!A88:N175,14,FALSE)</f>
        <v>56818.254561337591</v>
      </c>
    </row>
    <row r="71" spans="1:4" ht="54" thickTop="1" thickBot="1">
      <c r="A71" s="143" t="s">
        <v>1113</v>
      </c>
      <c r="B71" s="144" t="s">
        <v>1553</v>
      </c>
      <c r="C71" s="139" t="s">
        <v>388</v>
      </c>
      <c r="D71" s="185">
        <f>VLOOKUP('320.1'!A88,'320.1'!A88:N176,14,FALSE)</f>
        <v>82889.587593890756</v>
      </c>
    </row>
    <row r="72" spans="1:4" ht="54" thickTop="1" thickBot="1">
      <c r="A72" s="143" t="s">
        <v>1114</v>
      </c>
      <c r="B72" s="144" t="s">
        <v>1554</v>
      </c>
      <c r="C72" s="139" t="s">
        <v>388</v>
      </c>
      <c r="D72" s="185">
        <f>VLOOKUP('320.2'!A88,'320.2'!A88:N177,14,FALSE)</f>
        <v>71289.33463077512</v>
      </c>
    </row>
    <row r="73" spans="1:4" ht="54" thickTop="1" thickBot="1">
      <c r="A73" s="143" t="s">
        <v>1557</v>
      </c>
      <c r="B73" s="144" t="s">
        <v>1558</v>
      </c>
      <c r="C73" s="139" t="s">
        <v>388</v>
      </c>
      <c r="D73" s="185">
        <f>VLOOKUP('320.3'!A88,'320.3'!A88:N178,14,FALSE)</f>
        <v>73358.66867669535</v>
      </c>
    </row>
    <row r="74" spans="1:4" ht="54" thickTop="1" thickBot="1">
      <c r="A74" s="143" t="s">
        <v>1559</v>
      </c>
      <c r="B74" s="144" t="s">
        <v>1560</v>
      </c>
      <c r="C74" s="139" t="s">
        <v>388</v>
      </c>
      <c r="D74" s="185">
        <f>VLOOKUP('320.4'!A88,'320.4'!A88:N179,14,FALSE)</f>
        <v>95426.557871862737</v>
      </c>
    </row>
    <row r="75" spans="1:4" ht="54" thickTop="1" thickBot="1">
      <c r="A75" s="143" t="s">
        <v>1561</v>
      </c>
      <c r="B75" s="144" t="s">
        <v>1562</v>
      </c>
      <c r="C75" s="139" t="s">
        <v>388</v>
      </c>
      <c r="D75" s="185">
        <f>VLOOKUP('320.5'!A88,'320.5'!A88:N180,14,FALSE)</f>
        <v>83826.304908747101</v>
      </c>
    </row>
    <row r="76" spans="1:4" ht="54" thickTop="1" thickBot="1">
      <c r="A76" s="143" t="s">
        <v>1563</v>
      </c>
      <c r="B76" s="144" t="s">
        <v>1564</v>
      </c>
      <c r="C76" s="139" t="s">
        <v>388</v>
      </c>
      <c r="D76" s="185">
        <f>VLOOKUP('320.6'!A88,'320.6'!A88:N181,14,FALSE)</f>
        <v>85895.638954667331</v>
      </c>
    </row>
    <row r="77" spans="1:4" ht="54" thickTop="1" thickBot="1">
      <c r="A77" s="143" t="s">
        <v>1115</v>
      </c>
      <c r="B77" s="144" t="s">
        <v>1565</v>
      </c>
      <c r="C77" s="139" t="s">
        <v>388</v>
      </c>
      <c r="D77" s="185">
        <f>VLOOKUP('330.1'!A88,'330.1'!A88:N182,14,FALSE)</f>
        <v>112762.586164811</v>
      </c>
    </row>
    <row r="78" spans="1:4" ht="54" thickTop="1" thickBot="1">
      <c r="A78" s="145" t="s">
        <v>1116</v>
      </c>
      <c r="B78" s="144" t="s">
        <v>1566</v>
      </c>
      <c r="C78" s="139" t="s">
        <v>388</v>
      </c>
      <c r="D78" s="185">
        <f>VLOOKUP('330.2'!A88,'330.1'!A88:N183,14,FALSE)</f>
        <v>112762.586164811</v>
      </c>
    </row>
    <row r="79" spans="1:4" ht="54" thickTop="1" thickBot="1">
      <c r="A79" s="145" t="s">
        <v>1567</v>
      </c>
      <c r="B79" s="146" t="s">
        <v>1568</v>
      </c>
      <c r="C79" s="139" t="s">
        <v>388</v>
      </c>
      <c r="D79" s="185">
        <f>VLOOKUP('330.3'!A88,'330.3'!A88:N184,14,FALSE)</f>
        <v>112762.586164811</v>
      </c>
    </row>
    <row r="80" spans="1:4" ht="54" thickTop="1" thickBot="1">
      <c r="A80" s="145" t="s">
        <v>1569</v>
      </c>
      <c r="B80" s="146" t="s">
        <v>1570</v>
      </c>
      <c r="C80" s="139" t="s">
        <v>388</v>
      </c>
      <c r="D80" s="185">
        <f>VLOOKUP('330.4'!A88,'330.4'!A88:N185,14,FALSE)</f>
        <v>125299.55644278297</v>
      </c>
    </row>
    <row r="81" spans="1:4" ht="54" thickTop="1" thickBot="1">
      <c r="A81" s="145" t="s">
        <v>1571</v>
      </c>
      <c r="B81" s="146" t="s">
        <v>1572</v>
      </c>
      <c r="C81" s="139" t="s">
        <v>388</v>
      </c>
      <c r="D81" s="185">
        <f>VLOOKUP('330.5'!A88,'330.5'!A88:N186,14,FALSE)</f>
        <v>125299.55644278297</v>
      </c>
    </row>
    <row r="82" spans="1:4" ht="54" thickTop="1" thickBot="1">
      <c r="A82" s="145" t="s">
        <v>1573</v>
      </c>
      <c r="B82" s="146" t="s">
        <v>1574</v>
      </c>
      <c r="C82" s="139" t="s">
        <v>388</v>
      </c>
      <c r="D82" s="185">
        <f>VLOOKUP('330.6'!A88,'330.6'!A88:N187,14,FALSE)</f>
        <v>125299.55644278297</v>
      </c>
    </row>
    <row r="83" spans="1:4" ht="54" thickTop="1" thickBot="1">
      <c r="A83" s="143" t="s">
        <v>1117</v>
      </c>
      <c r="B83" s="144" t="s">
        <v>1575</v>
      </c>
      <c r="C83" s="139" t="s">
        <v>388</v>
      </c>
      <c r="D83" s="185">
        <f>VLOOKUP('340.1'!A88,'340.1'!A88:N188,14,FALSE)</f>
        <v>112307.83614661809</v>
      </c>
    </row>
    <row r="84" spans="1:4" ht="54" thickTop="1" thickBot="1">
      <c r="A84" s="143" t="s">
        <v>1118</v>
      </c>
      <c r="B84" s="144" t="s">
        <v>1576</v>
      </c>
      <c r="C84" s="139" t="s">
        <v>388</v>
      </c>
      <c r="D84" s="185">
        <f>VLOOKUP('340.2'!A88,'340.2'!A88:N190,14,FALSE)</f>
        <v>112307.83614661809</v>
      </c>
    </row>
    <row r="85" spans="1:4" ht="54" thickTop="1" thickBot="1">
      <c r="A85" s="143" t="s">
        <v>1119</v>
      </c>
      <c r="B85" s="144" t="s">
        <v>1577</v>
      </c>
      <c r="C85" s="139" t="s">
        <v>388</v>
      </c>
      <c r="D85" s="185">
        <f>VLOOKUP('340.3'!A88,'340.3'!A88:N191,14,FALSE)</f>
        <v>112307.83614661809</v>
      </c>
    </row>
    <row r="86" spans="1:4" ht="54" thickTop="1" thickBot="1">
      <c r="A86" s="143" t="s">
        <v>1578</v>
      </c>
      <c r="B86" s="144" t="s">
        <v>2127</v>
      </c>
      <c r="C86" s="139" t="s">
        <v>388</v>
      </c>
      <c r="D86" s="185">
        <f>VLOOKUP('350.1'!A88,'350.1'!A88:N192,14,FALSE)</f>
        <v>158241.57697013963</v>
      </c>
    </row>
    <row r="87" spans="1:4" ht="54" thickTop="1" thickBot="1">
      <c r="A87" s="203" t="s">
        <v>1579</v>
      </c>
      <c r="B87" s="144" t="s">
        <v>2128</v>
      </c>
      <c r="C87" s="139" t="s">
        <v>388</v>
      </c>
      <c r="D87" s="185">
        <f>VLOOKUP('350.2'!A88,'350.2'!A88:N193,14,FALSE)</f>
        <v>158241.57697013963</v>
      </c>
    </row>
    <row r="88" spans="1:4" ht="54" thickTop="1" thickBot="1">
      <c r="A88" s="145" t="s">
        <v>1580</v>
      </c>
      <c r="B88" s="146" t="s">
        <v>1581</v>
      </c>
      <c r="C88" s="139" t="s">
        <v>388</v>
      </c>
      <c r="D88" s="185">
        <f>VLOOKUP('350.3'!A88,'350.3'!A88:N194,14,FALSE)</f>
        <v>158241.57697013963</v>
      </c>
    </row>
    <row r="89" spans="1:4" ht="54" thickTop="1" thickBot="1">
      <c r="A89" s="143" t="s">
        <v>1582</v>
      </c>
      <c r="B89" s="144" t="s">
        <v>1583</v>
      </c>
      <c r="C89" s="139" t="s">
        <v>388</v>
      </c>
      <c r="D89" s="185">
        <f>VLOOKUP('350.4'!A88,'350.4'!A88:N195,14,FALSE)</f>
        <v>158241.57697013963</v>
      </c>
    </row>
    <row r="90" spans="1:4" ht="54" thickTop="1" thickBot="1">
      <c r="A90" s="145" t="s">
        <v>1584</v>
      </c>
      <c r="B90" s="146" t="s">
        <v>1585</v>
      </c>
      <c r="C90" s="139" t="s">
        <v>388</v>
      </c>
      <c r="D90" s="185">
        <f>VLOOKUP('350.10'!A88,'350.10'!A88:N196,14,FALSE)</f>
        <v>108709.16786213963</v>
      </c>
    </row>
    <row r="91" spans="1:4" ht="54" thickTop="1" thickBot="1">
      <c r="A91" s="145" t="s">
        <v>1586</v>
      </c>
      <c r="B91" s="146" t="s">
        <v>1587</v>
      </c>
      <c r="C91" s="139" t="s">
        <v>388</v>
      </c>
      <c r="D91" s="185">
        <f>VLOOKUP('350.11'!A88,'350.11'!A88:N197,14,FALSE)</f>
        <v>108709.16786213963</v>
      </c>
    </row>
    <row r="92" spans="1:4" ht="54" thickTop="1" thickBot="1">
      <c r="A92" s="145" t="s">
        <v>1588</v>
      </c>
      <c r="B92" s="146" t="s">
        <v>1589</v>
      </c>
      <c r="C92" s="139" t="s">
        <v>388</v>
      </c>
      <c r="D92" s="185">
        <f>VLOOKUP('350.12'!A88,'350.12'!A88:N198,14,FALSE)</f>
        <v>108709.16786213963</v>
      </c>
    </row>
    <row r="93" spans="1:4" ht="54" thickTop="1" thickBot="1">
      <c r="A93" s="145" t="s">
        <v>1590</v>
      </c>
      <c r="B93" s="146" t="s">
        <v>1591</v>
      </c>
      <c r="C93" s="139" t="s">
        <v>388</v>
      </c>
      <c r="D93" s="185">
        <f>VLOOKUP('350.13'!A88,'350.13'!A88:N199,14,FALSE)</f>
        <v>108709.16786213963</v>
      </c>
    </row>
    <row r="94" spans="1:4" ht="54" thickTop="1" thickBot="1">
      <c r="A94" s="143" t="s">
        <v>1592</v>
      </c>
      <c r="B94" s="144" t="s">
        <v>1593</v>
      </c>
      <c r="C94" s="139" t="s">
        <v>1082</v>
      </c>
      <c r="D94" s="185">
        <f>VLOOKUP('350.14'!A88,'350.14'!A88:N200,14,FALSE)</f>
        <v>550.36010119999992</v>
      </c>
    </row>
    <row r="95" spans="1:4" ht="54" thickTop="1" thickBot="1">
      <c r="A95" s="145" t="s">
        <v>1594</v>
      </c>
      <c r="B95" s="146" t="s">
        <v>1595</v>
      </c>
      <c r="C95" s="139" t="s">
        <v>388</v>
      </c>
      <c r="D95" s="185">
        <f>VLOOKUP('351.1'!A88,'351.1'!A88:N201,14,FALSE)</f>
        <v>158241.57697013963</v>
      </c>
    </row>
    <row r="96" spans="1:4" ht="54" thickTop="1" thickBot="1">
      <c r="A96" s="145" t="s">
        <v>1596</v>
      </c>
      <c r="B96" s="146" t="s">
        <v>1597</v>
      </c>
      <c r="C96" s="139" t="s">
        <v>388</v>
      </c>
      <c r="D96" s="185">
        <f>VLOOKUP('351.2'!A88,'351.2'!A88:N202,14,FALSE)</f>
        <v>158241.57697013963</v>
      </c>
    </row>
    <row r="97" spans="1:4" ht="54" thickTop="1" thickBot="1">
      <c r="A97" s="145" t="s">
        <v>1598</v>
      </c>
      <c r="B97" s="146" t="s">
        <v>1599</v>
      </c>
      <c r="C97" s="139" t="s">
        <v>388</v>
      </c>
      <c r="D97" s="185">
        <f>VLOOKUP('351.10'!A88,'351.10'!A88:N203,14,FALSE)</f>
        <v>108709.16786213963</v>
      </c>
    </row>
    <row r="98" spans="1:4" ht="54" thickTop="1" thickBot="1">
      <c r="A98" s="145" t="s">
        <v>1600</v>
      </c>
      <c r="B98" s="146" t="s">
        <v>1601</v>
      </c>
      <c r="C98" s="139" t="s">
        <v>388</v>
      </c>
      <c r="D98" s="185">
        <f>VLOOKUP('351.11'!A88,'351.11'!A88:N204,14,FALSE)</f>
        <v>108709.16786213963</v>
      </c>
    </row>
    <row r="99" spans="1:4" ht="54" thickTop="1" thickBot="1">
      <c r="A99" s="145" t="s">
        <v>1602</v>
      </c>
      <c r="B99" s="146" t="s">
        <v>1603</v>
      </c>
      <c r="C99" s="139" t="s">
        <v>1082</v>
      </c>
      <c r="D99" s="185">
        <f>VLOOKUP('351.12'!A88,'351.12'!A88:N205,14,FALSE)</f>
        <v>550.36010119999992</v>
      </c>
    </row>
    <row r="100" spans="1:4" ht="54" thickTop="1" thickBot="1">
      <c r="A100" s="145" t="s">
        <v>1606</v>
      </c>
      <c r="B100" s="146" t="s">
        <v>1604</v>
      </c>
      <c r="C100" s="139" t="s">
        <v>1082</v>
      </c>
      <c r="D100" s="185">
        <f>VLOOKUP('410.1'!A88,'410.1'!A88:N206,14,FALSE)</f>
        <v>1902.81</v>
      </c>
    </row>
    <row r="101" spans="1:4" ht="54" thickTop="1" thickBot="1">
      <c r="A101" s="145" t="s">
        <v>1607</v>
      </c>
      <c r="B101" s="146" t="s">
        <v>1605</v>
      </c>
      <c r="C101" s="139" t="s">
        <v>1082</v>
      </c>
      <c r="D101" s="185">
        <f>VLOOKUP('410.2'!A88,'410.2'!A88:N207,14,FALSE)</f>
        <v>1816.1779999999999</v>
      </c>
    </row>
    <row r="102" spans="1:4" ht="54" thickTop="1" thickBot="1">
      <c r="A102" s="145" t="s">
        <v>1609</v>
      </c>
      <c r="B102" s="146" t="s">
        <v>1608</v>
      </c>
      <c r="C102" s="139" t="s">
        <v>377</v>
      </c>
      <c r="D102" s="185">
        <f>VLOOKUP('410.3'!A88,'410.3'!A88:N208,14,FALSE)</f>
        <v>1816.1779999999999</v>
      </c>
    </row>
    <row r="103" spans="1:4" ht="54" thickTop="1" thickBot="1">
      <c r="A103" s="145" t="s">
        <v>1611</v>
      </c>
      <c r="B103" s="146" t="s">
        <v>1610</v>
      </c>
      <c r="C103" s="139" t="s">
        <v>1548</v>
      </c>
      <c r="D103" s="185">
        <f>VLOOKUP('411.1'!A88,'411.1'!A88:N209,14,FALSE)</f>
        <v>1871.9457110429444</v>
      </c>
    </row>
    <row r="104" spans="1:4" ht="54" thickTop="1" thickBot="1">
      <c r="A104" s="143" t="s">
        <v>1120</v>
      </c>
      <c r="B104" s="144" t="s">
        <v>2064</v>
      </c>
      <c r="C104" s="139" t="s">
        <v>1548</v>
      </c>
      <c r="D104" s="185">
        <f>VLOOKUP('411.2'!A88,'411.2'!A88:N210,14,FALSE)</f>
        <v>1857.7599838343554</v>
      </c>
    </row>
    <row r="105" spans="1:4" ht="54" thickTop="1" thickBot="1">
      <c r="A105" s="143" t="s">
        <v>1121</v>
      </c>
      <c r="B105" s="144" t="s">
        <v>2160</v>
      </c>
      <c r="C105" s="139" t="s">
        <v>1548</v>
      </c>
      <c r="D105" s="185">
        <f>VLOOKUP('411.3'!A88,'411.3'!A88:N211,14,FALSE)</f>
        <v>2117.6418899999999</v>
      </c>
    </row>
    <row r="106" spans="1:4" ht="54" thickTop="1" thickBot="1">
      <c r="A106" s="143" t="s">
        <v>1612</v>
      </c>
      <c r="B106" s="144" t="s">
        <v>2161</v>
      </c>
      <c r="C106" s="139" t="s">
        <v>1548</v>
      </c>
      <c r="D106" s="185">
        <f>VLOOKUP('411.4'!A88,'411.4'!A88:N212,14,FALSE)</f>
        <v>1904.0978399738647</v>
      </c>
    </row>
    <row r="107" spans="1:4" ht="54" thickTop="1" thickBot="1">
      <c r="A107" s="143" t="s">
        <v>1619</v>
      </c>
      <c r="B107" s="199" t="s">
        <v>1690</v>
      </c>
      <c r="C107" s="139" t="s">
        <v>1082</v>
      </c>
      <c r="D107" s="185">
        <f>VLOOKUP('413.1'!A88,'413.1'!A88:N213,14,FALSE)</f>
        <v>2614.4299999999998</v>
      </c>
    </row>
    <row r="108" spans="1:4" ht="54" thickTop="1" thickBot="1">
      <c r="A108" s="143" t="s">
        <v>1621</v>
      </c>
      <c r="B108" s="144" t="s">
        <v>1691</v>
      </c>
      <c r="C108" s="139" t="s">
        <v>1082</v>
      </c>
      <c r="D108" s="185">
        <f>VLOOKUP('413.2'!A88,'413.2'!A88:N214,14,FALSE)</f>
        <v>2583.4899999999998</v>
      </c>
    </row>
    <row r="109" spans="1:4" ht="54" thickTop="1" thickBot="1">
      <c r="A109" s="143" t="s">
        <v>1623</v>
      </c>
      <c r="B109" s="144" t="s">
        <v>1692</v>
      </c>
      <c r="C109" s="139" t="s">
        <v>1082</v>
      </c>
      <c r="D109" s="185">
        <f>VLOOKUP('413.3'!A88,'413.3'!A88:N215,14,FALSE)</f>
        <v>2552.5500000000002</v>
      </c>
    </row>
    <row r="110" spans="1:4" ht="54" thickTop="1" thickBot="1">
      <c r="A110" s="143" t="s">
        <v>1122</v>
      </c>
      <c r="B110" s="144" t="s">
        <v>1289</v>
      </c>
      <c r="C110" s="139" t="s">
        <v>1082</v>
      </c>
      <c r="D110" s="185">
        <f>VLOOKUP('414.1'!A88,'414.1'!A88:N216,14,FALSE)</f>
        <v>2660.84</v>
      </c>
    </row>
    <row r="111" spans="1:4" ht="54" thickTop="1" thickBot="1">
      <c r="A111" s="143" t="s">
        <v>1123</v>
      </c>
      <c r="B111" s="144" t="s">
        <v>2065</v>
      </c>
      <c r="C111" s="139" t="s">
        <v>1082</v>
      </c>
      <c r="D111" s="185">
        <f>VLOOKUP('414.2'!A88,'414.2'!A88:N217,14,FALSE)</f>
        <v>2660.84</v>
      </c>
    </row>
    <row r="112" spans="1:4" ht="54" thickTop="1" thickBot="1">
      <c r="A112" s="143" t="s">
        <v>1124</v>
      </c>
      <c r="B112" s="144" t="s">
        <v>2066</v>
      </c>
      <c r="C112" s="139" t="s">
        <v>1082</v>
      </c>
      <c r="D112" s="185">
        <f>VLOOKUP('414.3'!A88,'414.3'!A88:N218,14,FALSE)</f>
        <v>2660.84</v>
      </c>
    </row>
    <row r="113" spans="1:4" ht="54" thickTop="1" thickBot="1">
      <c r="A113" s="143" t="s">
        <v>1125</v>
      </c>
      <c r="B113" s="144" t="s">
        <v>1290</v>
      </c>
      <c r="C113" s="139" t="s">
        <v>1082</v>
      </c>
      <c r="D113" s="185">
        <f>VLOOKUP('414.4'!A88,'414.4'!A88:N219,14,FALSE)</f>
        <v>2660.84</v>
      </c>
    </row>
    <row r="114" spans="1:4" ht="54" thickTop="1" thickBot="1">
      <c r="A114" s="143" t="s">
        <v>1126</v>
      </c>
      <c r="B114" s="144" t="s">
        <v>1291</v>
      </c>
      <c r="C114" s="139" t="s">
        <v>1082</v>
      </c>
      <c r="D114" s="185">
        <f>VLOOKUP('414.5'!A88,'414.5'!A88:N220,14,FALSE)</f>
        <v>2660.84</v>
      </c>
    </row>
    <row r="115" spans="1:4" ht="54" thickTop="1" thickBot="1">
      <c r="A115" s="143" t="s">
        <v>1630</v>
      </c>
      <c r="B115" s="144" t="s">
        <v>2162</v>
      </c>
      <c r="C115" s="139" t="s">
        <v>1082</v>
      </c>
      <c r="D115" s="185">
        <f>VLOOKUP('414.6'!A88,'414.6'!A88:N221,14,FALSE)</f>
        <v>2660.84</v>
      </c>
    </row>
    <row r="116" spans="1:4" ht="54" thickTop="1" thickBot="1">
      <c r="A116" s="143" t="s">
        <v>1127</v>
      </c>
      <c r="B116" s="144" t="s">
        <v>2067</v>
      </c>
      <c r="C116" s="139" t="s">
        <v>1548</v>
      </c>
      <c r="D116" s="185">
        <f>VLOOKUP('415.1'!A88,'415.1'!A88:N222,14,FALSE)</f>
        <v>2326.3951056533738</v>
      </c>
    </row>
    <row r="117" spans="1:4" ht="54" thickTop="1" thickBot="1">
      <c r="A117" s="143" t="s">
        <v>1128</v>
      </c>
      <c r="B117" s="144" t="s">
        <v>2164</v>
      </c>
      <c r="C117" s="139" t="s">
        <v>233</v>
      </c>
      <c r="D117" s="185">
        <f>VLOOKUP('420.1'!A87,'420.1'!A87:N223,14,FALSE)</f>
        <v>2504.8202446419787</v>
      </c>
    </row>
    <row r="118" spans="1:4" ht="54" thickTop="1" thickBot="1">
      <c r="A118" s="143" t="s">
        <v>1129</v>
      </c>
      <c r="B118" s="144" t="s">
        <v>2163</v>
      </c>
      <c r="C118" s="148" t="s">
        <v>233</v>
      </c>
      <c r="D118" s="185">
        <f>VLOOKUP('420.2 '!A88,'420.2 '!A59:N107,14,FALSE)</f>
        <v>2113.1167419886046</v>
      </c>
    </row>
    <row r="119" spans="1:4" ht="54" thickTop="1" thickBot="1">
      <c r="A119" s="143" t="s">
        <v>1635</v>
      </c>
      <c r="B119" s="144" t="s">
        <v>1636</v>
      </c>
      <c r="C119" s="139" t="s">
        <v>233</v>
      </c>
      <c r="D119" s="185">
        <f>VLOOKUP('420.3'!A88,'420.3'!A88:N225,14,FALSE)</f>
        <v>4399.4766351050503</v>
      </c>
    </row>
    <row r="120" spans="1:4" ht="54" thickTop="1" thickBot="1">
      <c r="A120" s="143" t="s">
        <v>1130</v>
      </c>
      <c r="B120" s="144" t="s">
        <v>1292</v>
      </c>
      <c r="C120" s="139" t="s">
        <v>233</v>
      </c>
      <c r="D120" s="185">
        <f>VLOOKUP('421.1'!A88,'421.1'!A88:N226,14,FALSE)</f>
        <v>1187.4412704886045</v>
      </c>
    </row>
    <row r="121" spans="1:4" ht="54" thickTop="1" thickBot="1">
      <c r="A121" s="143" t="s">
        <v>1131</v>
      </c>
      <c r="B121" s="144" t="s">
        <v>1293</v>
      </c>
      <c r="C121" s="139" t="s">
        <v>233</v>
      </c>
      <c r="D121" s="185">
        <f>VLOOKUP('421.2'!A88,'421.2'!A88:N227,14,FALSE)</f>
        <v>1365.0382651101404</v>
      </c>
    </row>
    <row r="122" spans="1:4" ht="54" thickTop="1" thickBot="1">
      <c r="A122" s="143" t="s">
        <v>1132</v>
      </c>
      <c r="B122" s="144" t="s">
        <v>2068</v>
      </c>
      <c r="C122" s="139" t="s">
        <v>233</v>
      </c>
      <c r="D122" s="185">
        <f>VLOOKUP('421.3'!A88,'421.3'!A88:N228,14,FALSE)</f>
        <v>1453.9601071456595</v>
      </c>
    </row>
    <row r="123" spans="1:4" ht="54" thickTop="1" thickBot="1">
      <c r="A123" s="143" t="s">
        <v>1133</v>
      </c>
      <c r="B123" s="144" t="s">
        <v>2069</v>
      </c>
      <c r="C123" s="139" t="s">
        <v>233</v>
      </c>
      <c r="D123" s="185">
        <f>VLOOKUP('421.4'!A88,'421.4'!A88:N229,14,FALSE)</f>
        <v>1488.8420262159052</v>
      </c>
    </row>
    <row r="124" spans="1:4" ht="54" thickTop="1" thickBot="1">
      <c r="A124" s="143" t="s">
        <v>1640</v>
      </c>
      <c r="B124" s="146" t="s">
        <v>1641</v>
      </c>
      <c r="C124" s="139" t="s">
        <v>233</v>
      </c>
      <c r="D124" s="185">
        <f>VLOOKUP('430.1.1'!A87,'430.1.1'!A87:N230,14,FALSE)</f>
        <v>5815.0850633755281</v>
      </c>
    </row>
    <row r="125" spans="1:4" ht="54" thickTop="1" thickBot="1">
      <c r="A125" s="143" t="s">
        <v>1642</v>
      </c>
      <c r="B125" s="144" t="s">
        <v>1643</v>
      </c>
      <c r="C125" s="139" t="s">
        <v>233</v>
      </c>
      <c r="D125" s="185">
        <f>VLOOKUP('430.1.2'!A88,'430.1.2'!A88:N231,14,FALSE)</f>
        <v>4863.2527345166927</v>
      </c>
    </row>
    <row r="126" spans="1:4" ht="54" thickTop="1" thickBot="1">
      <c r="A126" s="143" t="s">
        <v>1644</v>
      </c>
      <c r="B126" s="144" t="s">
        <v>1693</v>
      </c>
      <c r="C126" s="139" t="s">
        <v>233</v>
      </c>
      <c r="D126" s="185">
        <f>VLOOKUP('430.2.1'!A88,'430.2.1'!A88:N232,14,FALSE)</f>
        <v>5815.0850633755281</v>
      </c>
    </row>
    <row r="127" spans="1:4" ht="54" thickTop="1" thickBot="1">
      <c r="A127" s="143" t="s">
        <v>1646</v>
      </c>
      <c r="B127" s="144" t="s">
        <v>1694</v>
      </c>
      <c r="C127" s="139" t="s">
        <v>233</v>
      </c>
      <c r="D127" s="185">
        <f>VLOOKUP('430.2.2'!A88,'430.2.2'!A88:N233,14,FALSE)</f>
        <v>4863.2527345166927</v>
      </c>
    </row>
    <row r="128" spans="1:4" ht="54" thickTop="1" thickBot="1">
      <c r="A128" s="143" t="s">
        <v>1647</v>
      </c>
      <c r="B128" s="144" t="s">
        <v>1695</v>
      </c>
      <c r="C128" s="139" t="s">
        <v>233</v>
      </c>
      <c r="D128" s="185">
        <f>VLOOKUP('431.1.1'!A88,'431.1.1'!A88:N234,14,FALSE)</f>
        <v>11907.244928784003</v>
      </c>
    </row>
    <row r="129" spans="1:4" ht="54" thickTop="1" thickBot="1">
      <c r="A129" s="143" t="s">
        <v>1649</v>
      </c>
      <c r="B129" s="144" t="s">
        <v>1696</v>
      </c>
      <c r="C129" s="139" t="s">
        <v>233</v>
      </c>
      <c r="D129" s="185">
        <f>VLOOKUP('431.1.2'!A88,'431.1.2'!A88:N235,14,FALSE)</f>
        <v>9585.1212126894225</v>
      </c>
    </row>
    <row r="130" spans="1:4" ht="54" thickTop="1" thickBot="1">
      <c r="A130" s="143" t="s">
        <v>1652</v>
      </c>
      <c r="B130" s="144" t="s">
        <v>1697</v>
      </c>
      <c r="C130" s="139" t="s">
        <v>233</v>
      </c>
      <c r="D130" s="185">
        <f>VLOOKUP('431.2.1'!A88,'431.2.1'!A88:N236,14,FALSE)</f>
        <v>13073.751477869428</v>
      </c>
    </row>
    <row r="131" spans="1:4" ht="54" thickTop="1" thickBot="1">
      <c r="A131" s="143" t="s">
        <v>1653</v>
      </c>
      <c r="B131" s="144" t="s">
        <v>1698</v>
      </c>
      <c r="C131" s="139" t="s">
        <v>233</v>
      </c>
      <c r="D131" s="185">
        <f>VLOOKUP('431.2.2'!A88,'431.2.2'!A88:N237,14,FALSE)</f>
        <v>10476.508292650928</v>
      </c>
    </row>
    <row r="132" spans="1:4" ht="54" thickTop="1" thickBot="1">
      <c r="A132" s="143" t="s">
        <v>1134</v>
      </c>
      <c r="B132" s="144" t="s">
        <v>1294</v>
      </c>
      <c r="C132" s="139" t="s">
        <v>233</v>
      </c>
      <c r="D132" s="185">
        <f>VLOOKUP('432.1'!A88,'432.1'!A88:N238,14,FALSE)</f>
        <v>4064.7023980621266</v>
      </c>
    </row>
    <row r="133" spans="1:4" ht="54" thickTop="1" thickBot="1">
      <c r="A133" s="143" t="s">
        <v>1135</v>
      </c>
      <c r="B133" s="144" t="s">
        <v>2070</v>
      </c>
      <c r="C133" s="139" t="s">
        <v>233</v>
      </c>
      <c r="D133" s="185">
        <f>VLOOKUP('432.2'!A88,'432.2'!A88:N239,14,FALSE)</f>
        <v>3571.3774130023048</v>
      </c>
    </row>
    <row r="134" spans="1:4" ht="54" thickTop="1" thickBot="1">
      <c r="A134" s="143" t="s">
        <v>1136</v>
      </c>
      <c r="B134" s="144" t="s">
        <v>2071</v>
      </c>
      <c r="C134" s="139" t="s">
        <v>233</v>
      </c>
      <c r="D134" s="185">
        <f>VLOOKUP('433.1'!A88,'433.1'!A88:N240,14,FALSE)</f>
        <v>4231.6948296762603</v>
      </c>
    </row>
    <row r="135" spans="1:4" ht="54" thickTop="1" thickBot="1">
      <c r="A135" s="143" t="s">
        <v>1137</v>
      </c>
      <c r="B135" s="144" t="s">
        <v>2072</v>
      </c>
      <c r="C135" s="139" t="s">
        <v>233</v>
      </c>
      <c r="D135" s="185">
        <f>VLOOKUP('433.2'!A88,'433.2'!A88:N241,14,FALSE)</f>
        <v>3936.1992813120996</v>
      </c>
    </row>
    <row r="136" spans="1:4" ht="54" thickTop="1" thickBot="1">
      <c r="A136" s="143" t="s">
        <v>1138</v>
      </c>
      <c r="B136" s="144" t="s">
        <v>2073</v>
      </c>
      <c r="C136" s="139" t="s">
        <v>233</v>
      </c>
      <c r="D136" s="185">
        <f>VLOOKUP('433.3'!A88,'433.3'!A88:N242,14,FALSE)</f>
        <v>4506.0005599242786</v>
      </c>
    </row>
    <row r="137" spans="1:4" ht="54" thickTop="1" thickBot="1">
      <c r="A137" s="143" t="s">
        <v>1139</v>
      </c>
      <c r="B137" s="144" t="s">
        <v>1295</v>
      </c>
      <c r="C137" s="139" t="s">
        <v>233</v>
      </c>
      <c r="D137" s="185">
        <f>VLOOKUP('433.4'!A88,'433.4'!A88:N243,14,FALSE)</f>
        <v>2973.1468852273083</v>
      </c>
    </row>
    <row r="138" spans="1:4" ht="54" thickTop="1" thickBot="1">
      <c r="A138" s="143" t="s">
        <v>1140</v>
      </c>
      <c r="B138" s="144" t="s">
        <v>2074</v>
      </c>
      <c r="C138" s="139" t="s">
        <v>233</v>
      </c>
      <c r="D138" s="185">
        <f>VLOOKUP('433.5'!A88,'433.5'!A88:N244,14,FALSE)</f>
        <v>4544.0030028394831</v>
      </c>
    </row>
    <row r="139" spans="1:4" ht="54" thickTop="1" thickBot="1">
      <c r="A139" s="143" t="s">
        <v>1141</v>
      </c>
      <c r="B139" s="144" t="s">
        <v>2075</v>
      </c>
      <c r="C139" s="139" t="s">
        <v>233</v>
      </c>
      <c r="D139" s="185">
        <f>VLOOKUP('433.6'!A88,'433.6'!A88:N245,14,FALSE)</f>
        <v>4237.4565498864704</v>
      </c>
    </row>
    <row r="140" spans="1:4" ht="54" thickTop="1" thickBot="1">
      <c r="A140" s="143" t="s">
        <v>1142</v>
      </c>
      <c r="B140" s="144" t="s">
        <v>2076</v>
      </c>
      <c r="C140" s="139" t="s">
        <v>233</v>
      </c>
      <c r="D140" s="185">
        <f>VLOOKUP('433.7'!A88,'433.7'!A88:N246,14,FALSE)</f>
        <v>4871.1608854689703</v>
      </c>
    </row>
    <row r="141" spans="1:4" ht="54" thickTop="1" thickBot="1">
      <c r="A141" s="143" t="s">
        <v>1143</v>
      </c>
      <c r="B141" s="144" t="s">
        <v>1296</v>
      </c>
      <c r="C141" s="139" t="s">
        <v>233</v>
      </c>
      <c r="D141" s="185">
        <f>VLOOKUP('433.8'!A88,'433.8'!A88:N247,14,FALSE)</f>
        <v>3201.3720886927404</v>
      </c>
    </row>
    <row r="142" spans="1:4" ht="54" thickTop="1" thickBot="1">
      <c r="A142" s="143" t="s">
        <v>1144</v>
      </c>
      <c r="B142" s="144" t="s">
        <v>2077</v>
      </c>
      <c r="C142" s="139" t="s">
        <v>388</v>
      </c>
      <c r="D142" s="185">
        <f>VLOOKUP('440.1'!A89,'440.1'!A89:N248,14,FALSE)</f>
        <v>211460.23954846989</v>
      </c>
    </row>
    <row r="143" spans="1:4" ht="54" thickTop="1" thickBot="1">
      <c r="A143" s="143" t="s">
        <v>1145</v>
      </c>
      <c r="B143" s="144" t="s">
        <v>2078</v>
      </c>
      <c r="C143" s="139" t="s">
        <v>388</v>
      </c>
      <c r="D143" s="185">
        <f>VLOOKUP('440.2'!A93,'440.2'!A93:N250,14,FALSE)</f>
        <v>211460.23954846989</v>
      </c>
    </row>
    <row r="144" spans="1:4" ht="54" thickTop="1" thickBot="1">
      <c r="A144" s="143" t="s">
        <v>1146</v>
      </c>
      <c r="B144" s="144" t="s">
        <v>2079</v>
      </c>
      <c r="C144" s="139" t="s">
        <v>388</v>
      </c>
      <c r="D144" s="185">
        <f>VLOOKUP('440.3'!A93,'440.3'!A93:N252,14,FALSE)</f>
        <v>211460.23954846989</v>
      </c>
    </row>
    <row r="145" spans="1:4" ht="54" thickTop="1" thickBot="1">
      <c r="A145" s="143" t="s">
        <v>1147</v>
      </c>
      <c r="B145" s="144" t="s">
        <v>1297</v>
      </c>
      <c r="C145" s="139" t="s">
        <v>388</v>
      </c>
      <c r="D145" s="185">
        <f>VLOOKUP('440.4'!A93,'440.4'!A93:N254,14,FALSE)</f>
        <v>231384.63634877067</v>
      </c>
    </row>
    <row r="146" spans="1:4" ht="54" thickTop="1" thickBot="1">
      <c r="A146" s="143" t="s">
        <v>1148</v>
      </c>
      <c r="B146" s="144" t="s">
        <v>2080</v>
      </c>
      <c r="C146" s="139" t="s">
        <v>388</v>
      </c>
      <c r="D146" s="185">
        <f>VLOOKUP('441.1'!A93,'441.1'!A93:N256,14,FALSE)</f>
        <v>211460.23954846989</v>
      </c>
    </row>
    <row r="147" spans="1:4" ht="54" thickTop="1" thickBot="1">
      <c r="A147" s="143" t="s">
        <v>1149</v>
      </c>
      <c r="B147" s="144" t="s">
        <v>2081</v>
      </c>
      <c r="C147" s="139" t="s">
        <v>388</v>
      </c>
      <c r="D147" s="185">
        <f>VLOOKUP('441.2'!A92,'441.2'!A92:N258,14,FALSE)</f>
        <v>211460.23954846989</v>
      </c>
    </row>
    <row r="148" spans="1:4" ht="54" thickTop="1" thickBot="1">
      <c r="A148" s="143" t="s">
        <v>1150</v>
      </c>
      <c r="B148" s="144" t="s">
        <v>2082</v>
      </c>
      <c r="C148" s="139" t="s">
        <v>388</v>
      </c>
      <c r="D148" s="185">
        <f>VLOOKUP('441.3'!A93,'441.3'!A93:N260,14,FALSE)</f>
        <v>211460.23954846989</v>
      </c>
    </row>
    <row r="149" spans="1:4" ht="54" thickTop="1" thickBot="1">
      <c r="A149" s="143" t="s">
        <v>1151</v>
      </c>
      <c r="B149" s="144" t="s">
        <v>2083</v>
      </c>
      <c r="C149" s="139" t="s">
        <v>388</v>
      </c>
      <c r="D149" s="185">
        <f>VLOOKUP('441.4'!A92,'441.4'!A92:N262,14,FALSE)</f>
        <v>231384.63634877067</v>
      </c>
    </row>
    <row r="150" spans="1:4" ht="54" thickTop="1" thickBot="1">
      <c r="A150" s="143" t="s">
        <v>1152</v>
      </c>
      <c r="B150" s="144" t="s">
        <v>2063</v>
      </c>
      <c r="C150" s="139" t="s">
        <v>388</v>
      </c>
      <c r="D150" s="185">
        <f>VLOOKUP('450.1'!A95,'450.1'!A95:N264,14,FALSE)</f>
        <v>245303.53822325973</v>
      </c>
    </row>
    <row r="151" spans="1:4" ht="54" thickTop="1" thickBot="1">
      <c r="A151" s="143" t="s">
        <v>1153</v>
      </c>
      <c r="B151" s="144" t="s">
        <v>2084</v>
      </c>
      <c r="C151" s="139" t="s">
        <v>388</v>
      </c>
      <c r="D151" s="185">
        <f>VLOOKUP('450.2'!A93,'450.2'!A93:N266,14,FALSE)</f>
        <v>245303.53822325973</v>
      </c>
    </row>
    <row r="152" spans="1:4" ht="54" thickTop="1" thickBot="1">
      <c r="A152" s="143" t="s">
        <v>1154</v>
      </c>
      <c r="B152" s="144" t="s">
        <v>2085</v>
      </c>
      <c r="C152" s="139" t="s">
        <v>388</v>
      </c>
      <c r="D152" s="185">
        <f>VLOOKUP('450.3'!A93,'450.3'!A93:N268,14,FALSE)</f>
        <v>245303.53822325973</v>
      </c>
    </row>
    <row r="153" spans="1:4" ht="54" thickTop="1" thickBot="1">
      <c r="A153" s="143" t="s">
        <v>1155</v>
      </c>
      <c r="B153" s="144" t="s">
        <v>2086</v>
      </c>
      <c r="C153" s="139" t="s">
        <v>388</v>
      </c>
      <c r="D153" s="185">
        <f>VLOOKUP('450.4'!A92,'450.4'!A92:N270,14,FALSE)</f>
        <v>245303.53822325973</v>
      </c>
    </row>
    <row r="154" spans="1:4" ht="63.75" customHeight="1" thickTop="1" thickBot="1">
      <c r="A154" s="143" t="s">
        <v>1156</v>
      </c>
      <c r="B154" s="144" t="s">
        <v>2087</v>
      </c>
      <c r="C154" s="139" t="s">
        <v>388</v>
      </c>
      <c r="D154" s="185">
        <f>VLOOKUP('450.5'!A92,'450.5'!A92:N272,14,FALSE)</f>
        <v>245303.53822325973</v>
      </c>
    </row>
    <row r="155" spans="1:4" ht="54" thickTop="1" thickBot="1">
      <c r="A155" s="143" t="s">
        <v>1157</v>
      </c>
      <c r="B155" s="144" t="s">
        <v>2088</v>
      </c>
      <c r="C155" s="139" t="s">
        <v>388</v>
      </c>
      <c r="D155" s="185">
        <f>VLOOKUP('450.6'!A93,'450.6'!A93:N274,14,FALSE)</f>
        <v>245303.53822325973</v>
      </c>
    </row>
    <row r="156" spans="1:4" ht="54" thickTop="1" thickBot="1">
      <c r="A156" s="143" t="s">
        <v>1158</v>
      </c>
      <c r="B156" s="144" t="s">
        <v>2089</v>
      </c>
      <c r="C156" s="139" t="s">
        <v>388</v>
      </c>
      <c r="D156" s="185">
        <f>VLOOKUP('450.7'!A93,'450.7'!A93:N275,14,FALSE)</f>
        <v>245303.53822325973</v>
      </c>
    </row>
    <row r="157" spans="1:4" ht="54" thickTop="1" thickBot="1">
      <c r="A157" s="143" t="s">
        <v>1159</v>
      </c>
      <c r="B157" s="144" t="s">
        <v>2090</v>
      </c>
      <c r="C157" s="139" t="s">
        <v>388</v>
      </c>
      <c r="D157" s="185">
        <f>VLOOKUP('450.8'!A93,'450.8'!A93:N276,14,FALSE)</f>
        <v>245303.53822325973</v>
      </c>
    </row>
    <row r="158" spans="1:4" ht="54" thickTop="1" thickBot="1">
      <c r="A158" s="143" t="s">
        <v>1668</v>
      </c>
      <c r="B158" s="144" t="s">
        <v>1699</v>
      </c>
      <c r="C158" s="139" t="s">
        <v>388</v>
      </c>
      <c r="D158" s="185">
        <f>VLOOKUP('450.10'!A92,'450.10'!A92:N277,14,FALSE)</f>
        <v>282974.36234292196</v>
      </c>
    </row>
    <row r="159" spans="1:4" ht="54" thickTop="1" thickBot="1">
      <c r="A159" s="143" t="s">
        <v>1670</v>
      </c>
      <c r="B159" s="144" t="s">
        <v>1700</v>
      </c>
      <c r="C159" s="139" t="s">
        <v>388</v>
      </c>
      <c r="D159" s="185">
        <f>VLOOKUP('450.11'!A92,'450.11'!A92:N278,14,FALSE)</f>
        <v>282974.36234292196</v>
      </c>
    </row>
    <row r="160" spans="1:4" ht="54" thickTop="1" thickBot="1">
      <c r="A160" s="143" t="s">
        <v>1672</v>
      </c>
      <c r="B160" s="144" t="s">
        <v>1701</v>
      </c>
      <c r="C160" s="139" t="s">
        <v>388</v>
      </c>
      <c r="D160" s="185">
        <f>VLOOKUP('450.12'!A92,'450.11'!A92:N279,14,FALSE)</f>
        <v>282974.36234292196</v>
      </c>
    </row>
    <row r="161" spans="1:4" ht="54" thickTop="1" thickBot="1">
      <c r="A161" s="143" t="s">
        <v>1160</v>
      </c>
      <c r="B161" s="144" t="s">
        <v>2091</v>
      </c>
      <c r="C161" s="139" t="s">
        <v>388</v>
      </c>
      <c r="D161" s="185">
        <f>VLOOKUP('451.1'!A92,'451.1'!A92:N280,14,FALSE)</f>
        <v>245303.53822325973</v>
      </c>
    </row>
    <row r="162" spans="1:4" ht="54" thickTop="1" thickBot="1">
      <c r="A162" s="143" t="s">
        <v>1161</v>
      </c>
      <c r="B162" s="144" t="s">
        <v>2092</v>
      </c>
      <c r="C162" s="139" t="s">
        <v>388</v>
      </c>
      <c r="D162" s="185">
        <f>VLOOKUP('451.2'!A93,'451.2'!A93:N281,14,FALSE)</f>
        <v>245303.53822325973</v>
      </c>
    </row>
    <row r="163" spans="1:4" ht="54" thickTop="1" thickBot="1">
      <c r="A163" s="143" t="s">
        <v>1162</v>
      </c>
      <c r="B163" s="144" t="s">
        <v>2093</v>
      </c>
      <c r="C163" s="139" t="s">
        <v>388</v>
      </c>
      <c r="D163" s="185">
        <f>VLOOKUP('451.3'!A92,'451.3'!A92:N282,14,FALSE)</f>
        <v>245303.53822325973</v>
      </c>
    </row>
    <row r="164" spans="1:4" ht="54" thickTop="1" thickBot="1">
      <c r="A164" s="143" t="s">
        <v>1163</v>
      </c>
      <c r="B164" s="144" t="s">
        <v>2094</v>
      </c>
      <c r="C164" s="139" t="s">
        <v>388</v>
      </c>
      <c r="D164" s="185">
        <f>VLOOKUP('451.4'!A92,'451.4'!A92:N283,14,FALSE)</f>
        <v>282974.36234292196</v>
      </c>
    </row>
    <row r="165" spans="1:4" ht="54" thickTop="1" thickBot="1">
      <c r="A165" s="143" t="s">
        <v>1164</v>
      </c>
      <c r="B165" s="144" t="s">
        <v>2095</v>
      </c>
      <c r="C165" s="139" t="s">
        <v>388</v>
      </c>
      <c r="D165" s="185">
        <f>VLOOKUP('452.1'!A93,'452.1'!A93:N284,14,FALSE)</f>
        <v>245303.53822325973</v>
      </c>
    </row>
    <row r="166" spans="1:4" ht="54" thickTop="1" thickBot="1">
      <c r="A166" s="143" t="s">
        <v>1165</v>
      </c>
      <c r="B166" s="144" t="s">
        <v>2096</v>
      </c>
      <c r="C166" s="139" t="s">
        <v>388</v>
      </c>
      <c r="D166" s="185">
        <f>VLOOKUP('452.2'!A93,'452.2'!A93:N285,14,FALSE)</f>
        <v>245303.53822325973</v>
      </c>
    </row>
    <row r="167" spans="1:4" ht="54" thickTop="1" thickBot="1">
      <c r="A167" s="143" t="s">
        <v>1166</v>
      </c>
      <c r="B167" s="144" t="s">
        <v>2097</v>
      </c>
      <c r="C167" s="139" t="s">
        <v>388</v>
      </c>
      <c r="D167" s="185">
        <f>VLOOKUP('452.3'!A92,'452.3'!A92:N286,14,FALSE)</f>
        <v>245303.53822325973</v>
      </c>
    </row>
    <row r="168" spans="1:4" ht="54" thickTop="1" thickBot="1">
      <c r="A168" s="143" t="s">
        <v>1167</v>
      </c>
      <c r="B168" s="144" t="s">
        <v>2098</v>
      </c>
      <c r="C168" s="139" t="s">
        <v>388</v>
      </c>
      <c r="D168" s="185">
        <f>VLOOKUP('452.4'!A93,'452.4'!A93:N287,14,FALSE)</f>
        <v>245303.53822325973</v>
      </c>
    </row>
    <row r="169" spans="1:4" ht="54" thickTop="1" thickBot="1">
      <c r="A169" s="143" t="s">
        <v>1168</v>
      </c>
      <c r="B169" s="144" t="s">
        <v>1298</v>
      </c>
      <c r="C169" s="139" t="s">
        <v>388</v>
      </c>
      <c r="D169" s="185">
        <f>VLOOKUP('453.1'!A92,'453.1'!A92:N288,14,FALSE)</f>
        <v>248824.30394073587</v>
      </c>
    </row>
    <row r="170" spans="1:4" ht="54" thickTop="1" thickBot="1">
      <c r="A170" s="143" t="s">
        <v>1169</v>
      </c>
      <c r="B170" s="144" t="s">
        <v>2099</v>
      </c>
      <c r="C170" s="139" t="s">
        <v>233</v>
      </c>
      <c r="D170" s="185">
        <f>VLOOKUP('460.1'!A87,'460.1'!A87:N289,14,FALSE)</f>
        <v>6116.2703645987967</v>
      </c>
    </row>
    <row r="171" spans="1:4" ht="54" thickTop="1" thickBot="1">
      <c r="A171" s="204" t="s">
        <v>2123</v>
      </c>
      <c r="B171" s="144" t="s">
        <v>2179</v>
      </c>
      <c r="C171" s="139" t="s">
        <v>233</v>
      </c>
      <c r="D171" s="185">
        <f>VLOOKUP('460.2'!A87,'460.2'!A87:N290,14,FALSE)</f>
        <v>3058.1351822993984</v>
      </c>
    </row>
    <row r="172" spans="1:4" ht="51.75" customHeight="1" thickTop="1" thickBot="1">
      <c r="A172" s="143" t="s">
        <v>1170</v>
      </c>
      <c r="B172" s="144" t="s">
        <v>1299</v>
      </c>
      <c r="C172" s="139" t="s">
        <v>388</v>
      </c>
      <c r="D172" s="185">
        <f>VLOOKUP('461.1'!A87,'461.1'!A87:N291,14,FALSE)</f>
        <v>101244.27748587682</v>
      </c>
    </row>
    <row r="173" spans="1:4" ht="54" thickTop="1" thickBot="1">
      <c r="A173" s="143" t="s">
        <v>1171</v>
      </c>
      <c r="B173" s="144" t="s">
        <v>1300</v>
      </c>
      <c r="C173" s="139" t="s">
        <v>388</v>
      </c>
      <c r="D173" s="185">
        <f>VLOOKUP('461.2'!A89,'461.2'!A89:N294,14,FALSE)</f>
        <v>129038.65016444385</v>
      </c>
    </row>
    <row r="174" spans="1:4" ht="54" thickTop="1" thickBot="1">
      <c r="A174" s="143" t="s">
        <v>1682</v>
      </c>
      <c r="B174" s="144" t="s">
        <v>2184</v>
      </c>
      <c r="C174" s="139" t="s">
        <v>388</v>
      </c>
      <c r="D174" s="185">
        <f>VLOOKUP('462.1.1'!A88,'462.1.1'!A88:N293,14,FALSE)</f>
        <v>167571.42163633925</v>
      </c>
    </row>
    <row r="175" spans="1:4" ht="54" thickTop="1" thickBot="1">
      <c r="A175" s="143" t="s">
        <v>1683</v>
      </c>
      <c r="B175" s="144" t="s">
        <v>2185</v>
      </c>
      <c r="C175" s="139" t="s">
        <v>388</v>
      </c>
      <c r="D175" s="185">
        <f>VLOOKUP('462.1.2'!A88,'462.1.2'!A88:N294,14,FALSE)</f>
        <v>169222.34136133926</v>
      </c>
    </row>
    <row r="176" spans="1:4" ht="54" thickTop="1" thickBot="1">
      <c r="A176" s="143" t="s">
        <v>1684</v>
      </c>
      <c r="B176" s="144" t="s">
        <v>2188</v>
      </c>
      <c r="C176" s="139" t="s">
        <v>388</v>
      </c>
      <c r="D176" s="185">
        <f>VLOOKUP('462.2.1'!A88,'462.2.1'!A88:N295,14,FALSE)</f>
        <v>183744.60881110543</v>
      </c>
    </row>
    <row r="177" spans="1:4" ht="54" thickTop="1" thickBot="1">
      <c r="A177" s="143" t="s">
        <v>1685</v>
      </c>
      <c r="B177" s="144" t="s">
        <v>2189</v>
      </c>
      <c r="C177" s="139" t="s">
        <v>388</v>
      </c>
      <c r="D177" s="185">
        <f>VLOOKUP('462.2.2'!A88,'462.2.2'!A88:N296,14,FALSE)</f>
        <v>185395.52853610544</v>
      </c>
    </row>
    <row r="178" spans="1:4" ht="54" thickTop="1" thickBot="1">
      <c r="A178" s="143" t="s">
        <v>1172</v>
      </c>
      <c r="B178" s="144" t="s">
        <v>1702</v>
      </c>
      <c r="C178" s="139" t="s">
        <v>233</v>
      </c>
      <c r="D178" s="185">
        <f>VLOOKUP('464.1'!A88,'464.1'!A88:N297,14,FALSE)</f>
        <v>8252.5188191597172</v>
      </c>
    </row>
    <row r="179" spans="1:4" ht="54" thickTop="1" thickBot="1">
      <c r="A179" s="143" t="s">
        <v>1173</v>
      </c>
      <c r="B179" s="144" t="s">
        <v>1703</v>
      </c>
      <c r="C179" s="139" t="s">
        <v>388</v>
      </c>
      <c r="D179" s="185">
        <f>VLOOKUP('465.1'!A92,'465.1'!A92:N298,14,FALSE)</f>
        <v>94532.158196487435</v>
      </c>
    </row>
    <row r="180" spans="1:4" ht="54" thickTop="1" thickBot="1">
      <c r="A180" s="143" t="s">
        <v>1686</v>
      </c>
      <c r="B180" s="144" t="s">
        <v>1704</v>
      </c>
      <c r="C180" s="139" t="s">
        <v>388</v>
      </c>
      <c r="D180" s="185">
        <f>VLOOKUP('465.2'!A92,'465.2'!A92:N299,14,FALSE)</f>
        <v>25493.283854914222</v>
      </c>
    </row>
    <row r="181" spans="1:4" ht="54" thickTop="1" thickBot="1">
      <c r="A181" s="143" t="s">
        <v>1174</v>
      </c>
      <c r="B181" s="144" t="s">
        <v>1705</v>
      </c>
      <c r="C181" s="139" t="s">
        <v>144</v>
      </c>
      <c r="D181" s="185">
        <f>VLOOKUP('466.1'!A92,'466.1'!A92:N300,14,FALSE)</f>
        <v>3654.7842634267909</v>
      </c>
    </row>
    <row r="182" spans="1:4" ht="54" thickTop="1" thickBot="1">
      <c r="A182" s="143" t="s">
        <v>1175</v>
      </c>
      <c r="B182" s="144" t="s">
        <v>1706</v>
      </c>
      <c r="C182" s="139" t="s">
        <v>144</v>
      </c>
      <c r="D182" s="185">
        <f>VLOOKUP('466.2'!A96,'466.2'!A96:N301,14,FALSE)</f>
        <v>4220.7095003244949</v>
      </c>
    </row>
    <row r="183" spans="1:4" ht="54" thickTop="1" thickBot="1">
      <c r="A183" s="145" t="s">
        <v>1176</v>
      </c>
      <c r="B183" s="146" t="s">
        <v>1819</v>
      </c>
      <c r="C183" s="139" t="s">
        <v>388</v>
      </c>
      <c r="D183" s="185">
        <f>VLOOKUP('500.1'!A95,'500.1'!A95:N302,14,FALSE)</f>
        <v>678099.01747360628</v>
      </c>
    </row>
    <row r="184" spans="1:4" ht="54" thickTop="1" thickBot="1">
      <c r="A184" s="143" t="s">
        <v>1708</v>
      </c>
      <c r="B184" s="144" t="s">
        <v>1820</v>
      </c>
      <c r="C184" s="139" t="s">
        <v>388</v>
      </c>
      <c r="D184" s="185">
        <f>VLOOKUP('500.2'!A95,'500.2'!A95:N303,14,FALSE)</f>
        <v>697812.32563360617</v>
      </c>
    </row>
    <row r="185" spans="1:4" ht="54" thickTop="1" thickBot="1">
      <c r="A185" s="143" t="s">
        <v>1177</v>
      </c>
      <c r="B185" s="144" t="s">
        <v>1959</v>
      </c>
      <c r="C185" s="139" t="s">
        <v>377</v>
      </c>
      <c r="D185" s="185">
        <f>VLOOKUP('501.1'!A88,'501.1'!A88:N304,14,FALSE)</f>
        <v>730.58660962221484</v>
      </c>
    </row>
    <row r="186" spans="1:4" ht="55.2" thickTop="1" thickBot="1">
      <c r="A186" s="143" t="s">
        <v>1710</v>
      </c>
      <c r="B186" s="144" t="s">
        <v>1960</v>
      </c>
      <c r="C186" s="139" t="s">
        <v>377</v>
      </c>
      <c r="D186" s="185">
        <f>VLOOKUP('501.10'!A88,'501.10'!A88:N305,14,FALSE)</f>
        <v>719.80653474652854</v>
      </c>
    </row>
    <row r="187" spans="1:4" ht="55.2" thickTop="1" thickBot="1">
      <c r="A187" s="143" t="s">
        <v>1711</v>
      </c>
      <c r="B187" s="144" t="s">
        <v>1961</v>
      </c>
      <c r="C187" s="139" t="s">
        <v>377</v>
      </c>
      <c r="D187" s="185">
        <f>VLOOKUP('501.20'!A88,'501.20'!A88:N306,14,FALSE)</f>
        <v>550.36010119999992</v>
      </c>
    </row>
    <row r="188" spans="1:4" ht="54" thickTop="1" thickBot="1">
      <c r="A188" s="143" t="s">
        <v>1712</v>
      </c>
      <c r="B188" s="144" t="s">
        <v>1821</v>
      </c>
      <c r="C188" s="139" t="s">
        <v>388</v>
      </c>
      <c r="D188" s="185">
        <f>VLOOKUP('505.1'!A84,'505.1'!A84:N307,14,FALSE)</f>
        <v>624695.8220500499</v>
      </c>
    </row>
    <row r="189" spans="1:4" ht="54" thickTop="1" thickBot="1">
      <c r="A189" s="143" t="s">
        <v>1178</v>
      </c>
      <c r="B189" s="144" t="s">
        <v>1822</v>
      </c>
      <c r="C189" s="139" t="s">
        <v>233</v>
      </c>
      <c r="D189" s="185">
        <f>VLOOKUP('510.1'!A84,'510.1'!A84:N308,14,FALSE)</f>
        <v>98196.559515471832</v>
      </c>
    </row>
    <row r="190" spans="1:4" ht="54" thickTop="1" thickBot="1">
      <c r="A190" s="143" t="s">
        <v>1716</v>
      </c>
      <c r="B190" s="144" t="s">
        <v>1301</v>
      </c>
      <c r="C190" s="139" t="s">
        <v>388</v>
      </c>
      <c r="D190" s="185">
        <f>VLOOKUP('600.1.1'!A85,'600.1.1'!A85:N311,14,FALSE)</f>
        <v>23461.198697243701</v>
      </c>
    </row>
    <row r="191" spans="1:4" ht="54" thickTop="1" thickBot="1">
      <c r="A191" s="143" t="s">
        <v>1717</v>
      </c>
      <c r="B191" s="144" t="s">
        <v>1823</v>
      </c>
      <c r="C191" s="139" t="s">
        <v>388</v>
      </c>
      <c r="D191" s="185">
        <f>VLOOKUP('600.2.1'!A88,'600.2.1'!A88:N310,14,FALSE)</f>
        <v>104906.55571799327</v>
      </c>
    </row>
    <row r="192" spans="1:4" ht="54" thickTop="1" thickBot="1">
      <c r="A192" s="143" t="s">
        <v>1718</v>
      </c>
      <c r="B192" s="144" t="s">
        <v>1824</v>
      </c>
      <c r="C192" s="139" t="s">
        <v>388</v>
      </c>
      <c r="D192" s="185">
        <f>VLOOKUP('600.2.2'!A90,'600.2.2'!A90:N312,14,FALSE)</f>
        <v>146802.60870151606</v>
      </c>
    </row>
    <row r="193" spans="1:4" ht="54" thickTop="1" thickBot="1">
      <c r="A193" s="143" t="s">
        <v>1719</v>
      </c>
      <c r="B193" s="144" t="s">
        <v>1825</v>
      </c>
      <c r="C193" s="139" t="s">
        <v>388</v>
      </c>
      <c r="D193" s="185">
        <f>VLOOKUP('600.2.3'!A89,'600.2.3'!A89:N312,14,FALSE)</f>
        <v>22364.484026843813</v>
      </c>
    </row>
    <row r="194" spans="1:4" ht="54" thickTop="1" thickBot="1">
      <c r="A194" s="143" t="s">
        <v>1720</v>
      </c>
      <c r="B194" s="144" t="s">
        <v>1826</v>
      </c>
      <c r="C194" s="139" t="s">
        <v>388</v>
      </c>
      <c r="D194" s="185">
        <f>VLOOKUP('600.2.4'!A88,'600.2.4'!A88:N312,14,FALSE)</f>
        <v>28513.283520287747</v>
      </c>
    </row>
    <row r="195" spans="1:4" ht="54" thickTop="1" thickBot="1">
      <c r="A195" s="143" t="s">
        <v>1179</v>
      </c>
      <c r="B195" s="144" t="s">
        <v>2200</v>
      </c>
      <c r="C195" s="139" t="s">
        <v>388</v>
      </c>
      <c r="D195" s="185">
        <f>VLOOKUP('610.1'!A89,'610.1'!A89:N314,14,FALSE)</f>
        <v>51200.134578949437</v>
      </c>
    </row>
    <row r="196" spans="1:4" ht="54" thickTop="1" thickBot="1">
      <c r="A196" s="143" t="s">
        <v>1180</v>
      </c>
      <c r="B196" s="144" t="s">
        <v>1827</v>
      </c>
      <c r="C196" s="139" t="s">
        <v>388</v>
      </c>
      <c r="D196" s="185">
        <f>VLOOKUP('610.2'!A89,'610.2'!A89:N315,14,FALSE)</f>
        <v>47892.443575768455</v>
      </c>
    </row>
    <row r="197" spans="1:4" ht="54" thickTop="1" thickBot="1">
      <c r="A197" s="143" t="s">
        <v>1722</v>
      </c>
      <c r="B197" s="144" t="s">
        <v>1828</v>
      </c>
      <c r="C197" s="139" t="s">
        <v>388</v>
      </c>
      <c r="D197" s="185">
        <f>VLOOKUP('610.3'!A89,'610.3'!A89:N316,14,FALSE)</f>
        <v>85067.510953069082</v>
      </c>
    </row>
    <row r="198" spans="1:4" ht="54" thickTop="1" thickBot="1">
      <c r="A198" s="143" t="s">
        <v>1724</v>
      </c>
      <c r="B198" s="144" t="s">
        <v>1829</v>
      </c>
      <c r="C198" s="139" t="s">
        <v>388</v>
      </c>
      <c r="D198" s="185">
        <f>VLOOKUP('610.4'!A89,'610.4'!A89:N317,14,FALSE)</f>
        <v>105214.29403587581</v>
      </c>
    </row>
    <row r="199" spans="1:4" ht="54" thickTop="1" thickBot="1">
      <c r="A199" s="143" t="s">
        <v>1726</v>
      </c>
      <c r="B199" s="144" t="s">
        <v>1302</v>
      </c>
      <c r="C199" s="139" t="s">
        <v>388</v>
      </c>
      <c r="D199" s="185">
        <f>VLOOKUP('610.5'!A89,'610.5'!A89:N318,14,FALSE)</f>
        <v>96886.955221210839</v>
      </c>
    </row>
    <row r="200" spans="1:4" ht="54" thickTop="1" thickBot="1">
      <c r="A200" s="143" t="s">
        <v>1728</v>
      </c>
      <c r="B200" s="144" t="s">
        <v>1830</v>
      </c>
      <c r="C200" s="139" t="s">
        <v>388</v>
      </c>
      <c r="D200" s="185">
        <f>VLOOKUP('610.6'!A89,'610.6'!A89:N319,14,FALSE)</f>
        <v>121688.38248093474</v>
      </c>
    </row>
    <row r="201" spans="1:4" ht="54" thickTop="1" thickBot="1">
      <c r="A201" s="143" t="s">
        <v>1730</v>
      </c>
      <c r="B201" s="144" t="s">
        <v>1831</v>
      </c>
      <c r="C201" s="139" t="s">
        <v>388</v>
      </c>
      <c r="D201" s="185">
        <f>VLOOKUP('610.7'!A89,'610.7'!A89:N320,14,FALSE)</f>
        <v>85611.809231293315</v>
      </c>
    </row>
    <row r="202" spans="1:4" ht="54" thickTop="1" thickBot="1">
      <c r="A202" s="143" t="s">
        <v>1181</v>
      </c>
      <c r="B202" s="144" t="s">
        <v>1832</v>
      </c>
      <c r="C202" s="139" t="s">
        <v>144</v>
      </c>
      <c r="D202" s="185">
        <f>VLOOKUP('620.1'!A88,'620.1'!A88:N321,14,FALSE)</f>
        <v>326790.82949298393</v>
      </c>
    </row>
    <row r="203" spans="1:4" ht="54" thickTop="1" thickBot="1">
      <c r="A203" s="143" t="s">
        <v>1182</v>
      </c>
      <c r="B203" s="144" t="s">
        <v>1962</v>
      </c>
      <c r="C203" s="139" t="s">
        <v>144</v>
      </c>
      <c r="D203" s="185">
        <f>VLOOKUP('620.2'!A88,'620.2'!A88:N322,14,FALSE)</f>
        <v>326790.82949298393</v>
      </c>
    </row>
    <row r="204" spans="1:4" ht="54" thickTop="1" thickBot="1">
      <c r="A204" s="143" t="s">
        <v>1183</v>
      </c>
      <c r="B204" s="144" t="s">
        <v>1833</v>
      </c>
      <c r="C204" s="139" t="s">
        <v>1929</v>
      </c>
      <c r="D204" s="185">
        <f>VLOOKUP('620.3'!A93,'620.3'!A93:N323,14,FALSE)</f>
        <v>79598373.41061227</v>
      </c>
    </row>
    <row r="205" spans="1:4" ht="54" thickTop="1" thickBot="1">
      <c r="A205" s="143" t="s">
        <v>1734</v>
      </c>
      <c r="B205" s="144" t="s">
        <v>1834</v>
      </c>
      <c r="C205" s="139" t="s">
        <v>144</v>
      </c>
      <c r="D205" s="185">
        <f>VLOOKUP('621.1.1'!A95,'621.1.1'!A95:N325,14,FALSE)</f>
        <v>2253986.1402496798</v>
      </c>
    </row>
    <row r="206" spans="1:4" ht="54" thickTop="1" thickBot="1">
      <c r="A206" s="143" t="s">
        <v>1736</v>
      </c>
      <c r="B206" s="144" t="s">
        <v>1835</v>
      </c>
      <c r="C206" s="139" t="s">
        <v>144</v>
      </c>
      <c r="D206" s="185">
        <f>VLOOKUP('621.1.2'!A99,'621.1.2'!A99:N326,14,FALSE)</f>
        <v>3653277.2068997477</v>
      </c>
    </row>
    <row r="207" spans="1:4" ht="54" thickTop="1" thickBot="1">
      <c r="A207" s="143" t="s">
        <v>1184</v>
      </c>
      <c r="B207" s="144" t="s">
        <v>1836</v>
      </c>
      <c r="C207" s="139" t="s">
        <v>388</v>
      </c>
      <c r="D207" s="185">
        <f>VLOOKUP('621.2'!A89,'621.2'!A89:N326,14,FALSE)</f>
        <v>2555016.8661478763</v>
      </c>
    </row>
    <row r="208" spans="1:4" ht="54" thickTop="1" thickBot="1">
      <c r="A208" s="143" t="s">
        <v>1185</v>
      </c>
      <c r="B208" s="144" t="s">
        <v>1837</v>
      </c>
      <c r="C208" s="139" t="s">
        <v>144</v>
      </c>
      <c r="D208" s="185">
        <f>VLOOKUP('621.3'!A93,'621.3'!A93:N327,14,FALSE)</f>
        <v>76476235.010663584</v>
      </c>
    </row>
    <row r="209" spans="1:4" ht="54" thickTop="1" thickBot="1">
      <c r="A209" s="143" t="s">
        <v>1186</v>
      </c>
      <c r="B209" s="144" t="s">
        <v>1838</v>
      </c>
      <c r="C209" s="139" t="s">
        <v>388</v>
      </c>
      <c r="D209" s="185">
        <f>VLOOKUP('621.4'!A93,'621.4'!A93:N328,14,FALSE)</f>
        <v>68939236.731605694</v>
      </c>
    </row>
    <row r="210" spans="1:4" ht="54" thickTop="1" thickBot="1">
      <c r="A210" s="143" t="s">
        <v>1187</v>
      </c>
      <c r="B210" s="144" t="s">
        <v>1839</v>
      </c>
      <c r="C210" s="139" t="s">
        <v>144</v>
      </c>
      <c r="D210" s="185">
        <f>VLOOKUP('621.5'!A89,'621.5'!A89:N329,14,FALSE)</f>
        <v>3815158.9281897801</v>
      </c>
    </row>
    <row r="211" spans="1:4" ht="54" thickTop="1" thickBot="1">
      <c r="A211" s="143" t="s">
        <v>1740</v>
      </c>
      <c r="B211" s="144" t="s">
        <v>1840</v>
      </c>
      <c r="C211" s="139" t="s">
        <v>144</v>
      </c>
      <c r="D211" s="185">
        <f>VLOOKUP('621.5.1'!A89,'621.5.1'!A89:N330,14,FALSE)</f>
        <v>604693.53899285244</v>
      </c>
    </row>
    <row r="212" spans="1:4" ht="54" thickTop="1" thickBot="1">
      <c r="A212" s="143" t="s">
        <v>1188</v>
      </c>
      <c r="B212" s="144" t="s">
        <v>1841</v>
      </c>
      <c r="C212" s="139" t="s">
        <v>1929</v>
      </c>
      <c r="D212" s="185">
        <f>VLOOKUP('621.6'!A98,'621.6'!A98:N331,14,FALSE)</f>
        <v>77011393.527707964</v>
      </c>
    </row>
    <row r="213" spans="1:4" ht="54" thickTop="1" thickBot="1">
      <c r="A213" s="143" t="s">
        <v>1815</v>
      </c>
      <c r="B213" s="144" t="s">
        <v>1842</v>
      </c>
      <c r="C213" s="139" t="s">
        <v>1929</v>
      </c>
      <c r="D213" s="185">
        <f>VLOOKUP('621.7'!A89,'621.7'!A89:N332,14,FALSE)</f>
        <v>2652362.0183945876</v>
      </c>
    </row>
    <row r="214" spans="1:4" ht="54" thickTop="1" thickBot="1">
      <c r="A214" s="143" t="s">
        <v>1189</v>
      </c>
      <c r="B214" s="144" t="s">
        <v>2100</v>
      </c>
      <c r="C214" s="139" t="s">
        <v>233</v>
      </c>
      <c r="D214" s="185">
        <f>VLOOKUP('622.1'!A89,'622.1'!A89:N333,14,FALSE)</f>
        <v>88703.377052442243</v>
      </c>
    </row>
    <row r="215" spans="1:4" ht="54" thickTop="1" thickBot="1">
      <c r="A215" s="143" t="s">
        <v>1190</v>
      </c>
      <c r="B215" s="144" t="s">
        <v>1843</v>
      </c>
      <c r="C215" s="139" t="s">
        <v>233</v>
      </c>
      <c r="D215" s="185">
        <f>VLOOKUP('622.2'!A89,'622.2'!A89:N335,14,FALSE)</f>
        <v>334567.11672587524</v>
      </c>
    </row>
    <row r="216" spans="1:4" ht="54" thickTop="1" thickBot="1">
      <c r="A216" s="143" t="s">
        <v>1191</v>
      </c>
      <c r="B216" s="144" t="s">
        <v>1844</v>
      </c>
      <c r="C216" s="139" t="s">
        <v>233</v>
      </c>
      <c r="D216" s="185">
        <f>VLOOKUP('622.3'!A89,'622.3'!A89:N336,14,FALSE)</f>
        <v>796937.77544577699</v>
      </c>
    </row>
    <row r="217" spans="1:4" ht="54" thickTop="1" thickBot="1">
      <c r="A217" s="143" t="s">
        <v>1192</v>
      </c>
      <c r="B217" s="144" t="s">
        <v>1845</v>
      </c>
      <c r="C217" s="139" t="s">
        <v>233</v>
      </c>
      <c r="D217" s="185">
        <f>VLOOKUP('622.4'!A89,'622.4'!A89:N337,14,FALSE)</f>
        <v>800337.71644685068</v>
      </c>
    </row>
    <row r="218" spans="1:4" ht="54" thickTop="1" thickBot="1">
      <c r="A218" s="143" t="s">
        <v>1193</v>
      </c>
      <c r="B218" s="144" t="s">
        <v>1846</v>
      </c>
      <c r="C218" s="139" t="s">
        <v>144</v>
      </c>
      <c r="D218" s="185">
        <f>VLOOKUP('622.5'!A89,'622.5'!A89:N338,14,FALSE)</f>
        <v>67397.567401024629</v>
      </c>
    </row>
    <row r="219" spans="1:4" ht="54" thickTop="1" thickBot="1">
      <c r="A219" s="143" t="s">
        <v>1194</v>
      </c>
      <c r="B219" s="144" t="s">
        <v>1847</v>
      </c>
      <c r="C219" s="139" t="s">
        <v>144</v>
      </c>
      <c r="D219" s="185">
        <f>VLOOKUP('623.1'!A103,'623.1'!A103:N339,14,FALSE)</f>
        <v>452973.05806857464</v>
      </c>
    </row>
    <row r="220" spans="1:4" ht="54" thickTop="1" thickBot="1">
      <c r="A220" s="143" t="s">
        <v>1195</v>
      </c>
      <c r="B220" s="144" t="s">
        <v>1303</v>
      </c>
      <c r="C220" s="139" t="s">
        <v>2101</v>
      </c>
      <c r="D220" s="185">
        <f>VLOOKUP('623.2'!A89,'623.2'!A89:N340,14,FALSE)</f>
        <v>2443117.126274779</v>
      </c>
    </row>
    <row r="221" spans="1:4" ht="54" thickTop="1" thickBot="1">
      <c r="A221" s="143" t="s">
        <v>1196</v>
      </c>
      <c r="B221" s="144" t="s">
        <v>2220</v>
      </c>
      <c r="C221" s="139" t="s">
        <v>388</v>
      </c>
      <c r="D221" s="185">
        <f>VLOOKUP('630.1'!A89,'630.1'!A89:N341,14,FALSE)</f>
        <v>1137471.8263665165</v>
      </c>
    </row>
    <row r="222" spans="1:4" ht="54" thickTop="1" thickBot="1">
      <c r="A222" s="143" t="s">
        <v>1197</v>
      </c>
      <c r="B222" s="144" t="s">
        <v>2221</v>
      </c>
      <c r="C222" s="139" t="s">
        <v>388</v>
      </c>
      <c r="D222" s="185">
        <f>VLOOKUP('630.2'!A89,'630.2'!A89:N342,14,FALSE)</f>
        <v>1089737.0418954035</v>
      </c>
    </row>
    <row r="223" spans="1:4" ht="54" thickTop="1" thickBot="1">
      <c r="A223" s="143" t="s">
        <v>1198</v>
      </c>
      <c r="B223" s="144" t="s">
        <v>2222</v>
      </c>
      <c r="C223" s="139" t="s">
        <v>388</v>
      </c>
      <c r="D223" s="185">
        <f>VLOOKUP('630.3'!A89,'630.3'!A89:N343,14,FALSE)</f>
        <v>775169.75289098662</v>
      </c>
    </row>
    <row r="224" spans="1:4" ht="54" thickTop="1" thickBot="1">
      <c r="A224" s="143" t="s">
        <v>1199</v>
      </c>
      <c r="B224" s="144" t="s">
        <v>2223</v>
      </c>
      <c r="C224" s="139" t="s">
        <v>388</v>
      </c>
      <c r="D224" s="185">
        <f>VLOOKUP('630.4'!A89,'630.4'!A89:N344,14,FALSE)</f>
        <v>656144.51567491295</v>
      </c>
    </row>
    <row r="225" spans="1:4" ht="54" thickTop="1" thickBot="1">
      <c r="A225" s="143" t="s">
        <v>1200</v>
      </c>
      <c r="B225" s="144" t="s">
        <v>2224</v>
      </c>
      <c r="C225" s="139" t="s">
        <v>388</v>
      </c>
      <c r="D225" s="185">
        <f>VLOOKUP('630.5'!A93,'630.5'!A93:N345,14,FALSE)</f>
        <v>400854.16315907845</v>
      </c>
    </row>
    <row r="226" spans="1:4" ht="54" thickTop="1" thickBot="1">
      <c r="A226" s="143" t="s">
        <v>1201</v>
      </c>
      <c r="B226" s="144" t="s">
        <v>2225</v>
      </c>
      <c r="C226" s="139" t="s">
        <v>388</v>
      </c>
      <c r="D226" s="185">
        <f>VLOOKUP('630.6'!A93,'630.6'!A89:N346,14,FALSE)</f>
        <v>349198.69337825722</v>
      </c>
    </row>
    <row r="227" spans="1:4" ht="54" thickTop="1" thickBot="1">
      <c r="A227" s="143" t="s">
        <v>1202</v>
      </c>
      <c r="B227" s="144" t="s">
        <v>2226</v>
      </c>
      <c r="C227" s="139" t="s">
        <v>388</v>
      </c>
      <c r="D227" s="185">
        <f>VLOOKUP('630.7'!A93,'630.7'!A90:N347,14,FALSE)</f>
        <v>253781.14455082919</v>
      </c>
    </row>
    <row r="228" spans="1:4" ht="54" thickTop="1" thickBot="1">
      <c r="A228" s="143" t="s">
        <v>1203</v>
      </c>
      <c r="B228" s="144" t="s">
        <v>1848</v>
      </c>
      <c r="C228" s="139" t="s">
        <v>144</v>
      </c>
      <c r="D228" s="185">
        <f>VLOOKUP('632.1'!A90,'632.1'!A90:N349,14,FALSE)</f>
        <v>343443.45773611229</v>
      </c>
    </row>
    <row r="229" spans="1:4" ht="54" thickTop="1" thickBot="1">
      <c r="A229" s="143" t="s">
        <v>1743</v>
      </c>
      <c r="B229" s="144" t="s">
        <v>1849</v>
      </c>
      <c r="C229" s="139" t="s">
        <v>144</v>
      </c>
      <c r="D229" s="185">
        <f>VLOOKUP('632.2'!A90,'632.2'!A90:N350,14,FALSE)</f>
        <v>348360.15950154787</v>
      </c>
    </row>
    <row r="230" spans="1:4" ht="54" thickTop="1" thickBot="1">
      <c r="A230" s="143" t="s">
        <v>1746</v>
      </c>
      <c r="B230" s="144" t="s">
        <v>1850</v>
      </c>
      <c r="C230" s="139" t="s">
        <v>377</v>
      </c>
      <c r="D230" s="185">
        <f>VLOOKUP('640.1'!A90,'640.1'!A90:N351,14,FALSE)</f>
        <v>5022.3411273062711</v>
      </c>
    </row>
    <row r="231" spans="1:4" ht="54" thickTop="1" thickBot="1">
      <c r="A231" s="143" t="s">
        <v>1747</v>
      </c>
      <c r="B231" s="144" t="s">
        <v>1851</v>
      </c>
      <c r="C231" s="139" t="s">
        <v>377</v>
      </c>
      <c r="D231" s="185">
        <f>VLOOKUP('640.2'!A90,'640.2'!A90:N352,14,FALSE)</f>
        <v>5770.1564176348102</v>
      </c>
    </row>
    <row r="232" spans="1:4" ht="54" thickTop="1" thickBot="1">
      <c r="A232" s="143" t="s">
        <v>1204</v>
      </c>
      <c r="B232" s="144" t="s">
        <v>1852</v>
      </c>
      <c r="C232" s="139" t="s">
        <v>1748</v>
      </c>
      <c r="D232" s="185">
        <f>VLOOKUP('641.1'!A90,'641.1'!A90:N353,14,FALSE)</f>
        <v>1740.5444728958419</v>
      </c>
    </row>
    <row r="233" spans="1:4" ht="54" thickTop="1" thickBot="1">
      <c r="A233" s="143" t="s">
        <v>1205</v>
      </c>
      <c r="B233" s="144" t="s">
        <v>1852</v>
      </c>
      <c r="C233" s="139" t="s">
        <v>377</v>
      </c>
      <c r="D233" s="185">
        <f>VLOOKUP('641.2'!A90,'641.2'!A90:N354,14,FALSE)</f>
        <v>40291.320309650437</v>
      </c>
    </row>
    <row r="234" spans="1:4" ht="54" thickTop="1" thickBot="1">
      <c r="A234" s="143" t="s">
        <v>1206</v>
      </c>
      <c r="B234" s="144" t="s">
        <v>1853</v>
      </c>
      <c r="C234" s="139" t="s">
        <v>1929</v>
      </c>
      <c r="D234" s="185">
        <f>VLOOKUP('642.1'!A90,'642.1'!A90:N355,14,FALSE)</f>
        <v>639601.23601390934</v>
      </c>
    </row>
    <row r="235" spans="1:4" ht="54" thickTop="1" thickBot="1">
      <c r="A235" s="143" t="s">
        <v>1207</v>
      </c>
      <c r="B235" s="144" t="s">
        <v>1854</v>
      </c>
      <c r="C235" s="139" t="s">
        <v>144</v>
      </c>
      <c r="D235" s="185">
        <f>VLOOKUP('642.2'!A90,'642.2'!A90:N356,14,FALSE)</f>
        <v>47633.964702126541</v>
      </c>
    </row>
    <row r="236" spans="1:4" ht="54" thickTop="1" thickBot="1">
      <c r="A236" s="143" t="s">
        <v>1208</v>
      </c>
      <c r="B236" s="144" t="s">
        <v>1855</v>
      </c>
      <c r="C236" s="139" t="s">
        <v>377</v>
      </c>
      <c r="D236" s="185">
        <f>VLOOKUP('650.1'!A95,'650.1'!A95:N358,14,FALSE)</f>
        <v>11172.898144398187</v>
      </c>
    </row>
    <row r="237" spans="1:4" ht="54" thickTop="1" thickBot="1">
      <c r="A237" s="143" t="s">
        <v>1209</v>
      </c>
      <c r="B237" s="144" t="s">
        <v>2233</v>
      </c>
      <c r="C237" s="139" t="s">
        <v>377</v>
      </c>
      <c r="D237" s="185">
        <f>VLOOKUP('650.2'!A93,'650.2'!A93:N359,14,FALSE)</f>
        <v>9216.5699897623126</v>
      </c>
    </row>
    <row r="238" spans="1:4" ht="54" thickTop="1" thickBot="1">
      <c r="A238" s="143" t="s">
        <v>1210</v>
      </c>
      <c r="B238" s="144" t="s">
        <v>1856</v>
      </c>
      <c r="C238" s="139" t="s">
        <v>377</v>
      </c>
      <c r="D238" s="185">
        <f>VLOOKUP('650.3'!A90,'650.3'!A90:N360,14,FALSE)</f>
        <v>0.5841813696681416</v>
      </c>
    </row>
    <row r="239" spans="1:4" ht="54" thickTop="1" thickBot="1">
      <c r="A239" s="143" t="s">
        <v>1211</v>
      </c>
      <c r="B239" s="144" t="s">
        <v>2237</v>
      </c>
      <c r="C239" s="139" t="s">
        <v>377</v>
      </c>
      <c r="D239" s="185">
        <f>VLOOKUP('650.4'!A93,'650.4'!A93:N361,14,FALSE)</f>
        <v>4101.1347468297081</v>
      </c>
    </row>
    <row r="240" spans="1:4" ht="55.2" thickTop="1" thickBot="1">
      <c r="A240" s="143" t="s">
        <v>1212</v>
      </c>
      <c r="B240" s="144" t="s">
        <v>1857</v>
      </c>
      <c r="C240" s="139" t="s">
        <v>233</v>
      </c>
      <c r="D240" s="185">
        <f>VLOOKUP('660.1'!A87,'660.1'!A87:N362,14,FALSE)</f>
        <v>377065.603826968</v>
      </c>
    </row>
    <row r="241" spans="1:4" ht="73.2" thickTop="1" thickBot="1">
      <c r="A241" s="143" t="s">
        <v>1213</v>
      </c>
      <c r="B241" s="144" t="s">
        <v>1964</v>
      </c>
      <c r="C241" s="139" t="s">
        <v>144</v>
      </c>
      <c r="D241" s="185">
        <f>VLOOKUP('660.2'!A87,'660.2'!A87:N363,14,FALSE)</f>
        <v>428913.62412466126</v>
      </c>
    </row>
    <row r="242" spans="1:4" ht="54" thickTop="1" thickBot="1">
      <c r="A242" s="143" t="s">
        <v>1761</v>
      </c>
      <c r="B242" s="144" t="s">
        <v>1858</v>
      </c>
      <c r="C242" s="139" t="s">
        <v>144</v>
      </c>
      <c r="D242" s="185">
        <f>VLOOKUP('661.1'!A87,'661.1'!A87:N364,14,FALSE)</f>
        <v>653432.10334615852</v>
      </c>
    </row>
    <row r="243" spans="1:4" ht="54" thickTop="1" thickBot="1">
      <c r="A243" s="143" t="s">
        <v>1214</v>
      </c>
      <c r="B243" s="144" t="s">
        <v>1859</v>
      </c>
      <c r="C243" s="139" t="s">
        <v>144</v>
      </c>
      <c r="D243" s="185">
        <f>VLOOKUP('662.1'!A87,'662.1'!A87:N365,14,FALSE)</f>
        <v>392958.2950731882</v>
      </c>
    </row>
    <row r="244" spans="1:4" ht="54" thickTop="1" thickBot="1">
      <c r="A244" s="143" t="s">
        <v>1215</v>
      </c>
      <c r="B244" s="144" t="s">
        <v>1860</v>
      </c>
      <c r="C244" s="139" t="s">
        <v>144</v>
      </c>
      <c r="D244" s="185">
        <f>VLOOKUP('662.2'!A87,'662.2'!A87:N366,14,FALSE)</f>
        <v>388224.6843755407</v>
      </c>
    </row>
    <row r="245" spans="1:4" ht="54" thickTop="1" thickBot="1">
      <c r="A245" s="143" t="s">
        <v>1762</v>
      </c>
      <c r="B245" s="144" t="s">
        <v>1861</v>
      </c>
      <c r="C245" s="139" t="s">
        <v>144</v>
      </c>
      <c r="D245" s="185">
        <f>VLOOKUP('663.1'!A87,'663.1'!A87:N367,14,FALSE)</f>
        <v>18036.043478015708</v>
      </c>
    </row>
    <row r="246" spans="1:4" ht="54" thickTop="1" thickBot="1">
      <c r="A246" s="143" t="s">
        <v>1216</v>
      </c>
      <c r="B246" s="144" t="s">
        <v>1862</v>
      </c>
      <c r="C246" s="139" t="s">
        <v>388</v>
      </c>
      <c r="D246" s="185">
        <f>VLOOKUP('670.1'!A87,'670.1'!A87:N368,14,FALSE)</f>
        <v>260670.83441258239</v>
      </c>
    </row>
    <row r="247" spans="1:4" ht="54" thickTop="1" thickBot="1">
      <c r="A247" s="143" t="s">
        <v>1217</v>
      </c>
      <c r="B247" s="144" t="s">
        <v>1863</v>
      </c>
      <c r="C247" s="139" t="s">
        <v>388</v>
      </c>
      <c r="D247" s="185">
        <f>VLOOKUP('670.2'!A87,'670.2'!A87:N369,14,FALSE)</f>
        <v>281561.27806641679</v>
      </c>
    </row>
    <row r="248" spans="1:4" ht="54" thickTop="1" thickBot="1">
      <c r="A248" s="143" t="s">
        <v>1764</v>
      </c>
      <c r="B248" s="144" t="s">
        <v>1864</v>
      </c>
      <c r="C248" s="139" t="s">
        <v>388</v>
      </c>
      <c r="D248" s="185">
        <f>VLOOKUP('670.3'!A87,'670.3'!A87:N370,14,FALSE)</f>
        <v>289150.99854831857</v>
      </c>
    </row>
    <row r="249" spans="1:4" ht="54" thickTop="1" thickBot="1">
      <c r="A249" s="143" t="s">
        <v>1765</v>
      </c>
      <c r="B249" s="144" t="s">
        <v>1865</v>
      </c>
      <c r="C249" s="139" t="s">
        <v>388</v>
      </c>
      <c r="D249" s="185">
        <f>VLOOKUP('670.4'!A87,'670.4'!A87:N371,14,FALSE)</f>
        <v>289150.99854831857</v>
      </c>
    </row>
    <row r="250" spans="1:4" ht="54" thickTop="1" thickBot="1">
      <c r="A250" s="143" t="s">
        <v>1766</v>
      </c>
      <c r="B250" s="144" t="s">
        <v>1866</v>
      </c>
      <c r="C250" s="139" t="s">
        <v>388</v>
      </c>
      <c r="D250" s="185">
        <f>VLOOKUP('670.5'!A89,'670.5'!A89:N372,14,FALSE)</f>
        <v>283514.4813188219</v>
      </c>
    </row>
    <row r="251" spans="1:4" ht="54" thickTop="1" thickBot="1">
      <c r="A251" s="143" t="s">
        <v>1218</v>
      </c>
      <c r="B251" s="144" t="s">
        <v>1867</v>
      </c>
      <c r="C251" s="139" t="s">
        <v>388</v>
      </c>
      <c r="D251" s="185">
        <f>VLOOKUP('671.1'!A89,'671.1'!A89:N373,14,FALSE)</f>
        <v>539688.39661808219</v>
      </c>
    </row>
    <row r="252" spans="1:4" ht="54" thickTop="1" thickBot="1">
      <c r="A252" s="143" t="s">
        <v>1219</v>
      </c>
      <c r="B252" s="144" t="s">
        <v>1868</v>
      </c>
      <c r="C252" s="139" t="s">
        <v>144</v>
      </c>
      <c r="D252" s="185">
        <f>VLOOKUP('671.2'!A89,'671.2'!A89:N374,14,FALSE)</f>
        <v>60922.082711136994</v>
      </c>
    </row>
    <row r="253" spans="1:4" ht="54" thickTop="1" thickBot="1">
      <c r="A253" s="143" t="s">
        <v>1767</v>
      </c>
      <c r="B253" s="144" t="s">
        <v>1869</v>
      </c>
      <c r="C253" s="139" t="s">
        <v>388</v>
      </c>
      <c r="D253" s="185">
        <f>VLOOKUP('671.3'!A87,'671.3'!A87:N375,14,FALSE)</f>
        <v>573664.9289777606</v>
      </c>
    </row>
    <row r="254" spans="1:4" ht="54" thickTop="1" thickBot="1">
      <c r="A254" s="143" t="s">
        <v>1768</v>
      </c>
      <c r="B254" s="144" t="s">
        <v>1870</v>
      </c>
      <c r="C254" s="139" t="s">
        <v>144</v>
      </c>
      <c r="D254" s="185">
        <f>VLOOKUP('671.4'!A87,'671.4'!A87:N376,14,FALSE)</f>
        <v>63632.290757507115</v>
      </c>
    </row>
    <row r="255" spans="1:4" ht="54" thickTop="1" thickBot="1">
      <c r="A255" s="143" t="s">
        <v>1220</v>
      </c>
      <c r="B255" s="144" t="s">
        <v>1871</v>
      </c>
      <c r="C255" s="139" t="s">
        <v>144</v>
      </c>
      <c r="D255" s="185">
        <f>VLOOKUP('672.1'!A87,'672.1'!A87:N377,14,FALSE)</f>
        <v>40129.023761586897</v>
      </c>
    </row>
    <row r="256" spans="1:4" ht="54" thickTop="1" thickBot="1">
      <c r="A256" s="143" t="s">
        <v>1769</v>
      </c>
      <c r="B256" s="144" t="s">
        <v>1872</v>
      </c>
      <c r="C256" s="139" t="s">
        <v>144</v>
      </c>
      <c r="D256" s="185">
        <f>VLOOKUP('672.2'!A87,'672.2'!A87:N378,14,FALSE)</f>
        <v>52590.777519502037</v>
      </c>
    </row>
    <row r="257" spans="1:4" ht="54" thickTop="1" thickBot="1">
      <c r="A257" s="143" t="s">
        <v>1770</v>
      </c>
      <c r="B257" s="144" t="s">
        <v>1873</v>
      </c>
      <c r="C257" s="139" t="s">
        <v>144</v>
      </c>
      <c r="D257" s="185">
        <f>VLOOKUP('672.3'!A87,'672.3'!A87:N379,14,FALSE)</f>
        <v>41786.458950075248</v>
      </c>
    </row>
    <row r="258" spans="1:4" ht="54" thickTop="1" thickBot="1">
      <c r="A258" s="143" t="s">
        <v>1771</v>
      </c>
      <c r="B258" s="144" t="s">
        <v>1874</v>
      </c>
      <c r="C258" s="139" t="s">
        <v>144</v>
      </c>
      <c r="D258" s="185">
        <f>VLOOKUP('672.4'!A87,'672.3'!A87:N380,14,FALSE)</f>
        <v>41786.458950075248</v>
      </c>
    </row>
    <row r="259" spans="1:4" ht="54" thickTop="1" thickBot="1">
      <c r="A259" s="143" t="s">
        <v>1816</v>
      </c>
      <c r="B259" s="144" t="s">
        <v>1875</v>
      </c>
      <c r="C259" s="139" t="s">
        <v>233</v>
      </c>
      <c r="D259" s="185">
        <f>VLOOKUP('673.1.1'!A87,'673.1.1'!A87:N381,14,FALSE)</f>
        <v>8920.9564968880986</v>
      </c>
    </row>
    <row r="260" spans="1:4" ht="54" thickTop="1" thickBot="1">
      <c r="A260" s="143" t="s">
        <v>1817</v>
      </c>
      <c r="B260" s="144" t="s">
        <v>2152</v>
      </c>
      <c r="C260" s="139" t="s">
        <v>233</v>
      </c>
      <c r="D260" s="185">
        <f>VLOOKUP('673.1.2'!A87,'673.1.2'!A87:N382,14,FALSE)</f>
        <v>10327.695897562944</v>
      </c>
    </row>
    <row r="261" spans="1:4" ht="54" thickTop="1" thickBot="1">
      <c r="A261" s="143" t="s">
        <v>1221</v>
      </c>
      <c r="B261" s="144" t="s">
        <v>1876</v>
      </c>
      <c r="C261" s="139" t="s">
        <v>388</v>
      </c>
      <c r="D261" s="185">
        <f>VLOOKUP('673.2'!A87,'673.2'!A87:N383,14,FALSE)</f>
        <v>80718.590316959788</v>
      </c>
    </row>
    <row r="262" spans="1:4" ht="54" thickTop="1" thickBot="1">
      <c r="A262" s="143" t="s">
        <v>1222</v>
      </c>
      <c r="B262" s="144" t="s">
        <v>1877</v>
      </c>
      <c r="C262" s="139" t="s">
        <v>388</v>
      </c>
      <c r="D262" s="185">
        <f>VLOOKUP('673.3'!A89,'673.3'!A89:N384,14,FALSE)</f>
        <v>75099.618465229432</v>
      </c>
    </row>
    <row r="263" spans="1:4" ht="54" thickTop="1" thickBot="1">
      <c r="A263" s="143" t="s">
        <v>1223</v>
      </c>
      <c r="B263" s="144" t="s">
        <v>2102</v>
      </c>
      <c r="C263" s="139" t="s">
        <v>144</v>
      </c>
      <c r="D263" s="185">
        <f>VLOOKUP('674.1'!A89,'674.1'!A89:N385,14,FALSE)</f>
        <v>113767.5979818693</v>
      </c>
    </row>
    <row r="264" spans="1:4" ht="54" thickTop="1" thickBot="1">
      <c r="A264" s="143" t="s">
        <v>1224</v>
      </c>
      <c r="B264" s="144" t="s">
        <v>1878</v>
      </c>
      <c r="C264" s="139" t="s">
        <v>144</v>
      </c>
      <c r="D264" s="185">
        <f>VLOOKUP('674.2'!A89,'674.2'!A89:N386,14,FALSE)</f>
        <v>208941.91546760761</v>
      </c>
    </row>
    <row r="265" spans="1:4" ht="54" thickTop="1" thickBot="1">
      <c r="A265" s="143" t="s">
        <v>1225</v>
      </c>
      <c r="B265" s="144" t="s">
        <v>1879</v>
      </c>
      <c r="C265" s="139" t="s">
        <v>233</v>
      </c>
      <c r="D265" s="185">
        <f>VLOOKUP('680.1'!A87,'680.1'!A87:N387,14,FALSE)</f>
        <v>179599.00290542157</v>
      </c>
    </row>
    <row r="266" spans="1:4" ht="54" thickTop="1" thickBot="1">
      <c r="A266" s="143" t="s">
        <v>1226</v>
      </c>
      <c r="B266" s="144" t="s">
        <v>1880</v>
      </c>
      <c r="C266" s="139" t="s">
        <v>144</v>
      </c>
      <c r="D266" s="185">
        <f>VLOOKUP('680.2'!A87,'680.2'!A87:N388,14,FALSE)</f>
        <v>10743.200187572838</v>
      </c>
    </row>
    <row r="267" spans="1:4" ht="54" thickTop="1" thickBot="1">
      <c r="A267" s="143" t="s">
        <v>1227</v>
      </c>
      <c r="B267" s="144" t="s">
        <v>1881</v>
      </c>
      <c r="C267" s="139" t="s">
        <v>388</v>
      </c>
      <c r="D267" s="185">
        <f>VLOOKUP('680.3'!A89,'680.3'!A89:N389,14,FALSE)</f>
        <v>62205.755076590038</v>
      </c>
    </row>
    <row r="268" spans="1:4" ht="54" thickTop="1" thickBot="1">
      <c r="A268" s="143" t="s">
        <v>1228</v>
      </c>
      <c r="B268" s="144" t="s">
        <v>1882</v>
      </c>
      <c r="C268" s="139" t="s">
        <v>388</v>
      </c>
      <c r="D268" s="185">
        <f>VLOOKUP('681.1'!A89,'681.1'!A89:N390,14,FALSE)</f>
        <v>172179.17552472325</v>
      </c>
    </row>
    <row r="269" spans="1:4" ht="54" thickTop="1" thickBot="1">
      <c r="A269" s="143" t="s">
        <v>1776</v>
      </c>
      <c r="B269" s="144" t="s">
        <v>1883</v>
      </c>
      <c r="C269" s="139" t="s">
        <v>388</v>
      </c>
      <c r="D269" s="185">
        <f>VLOOKUP('681.2'!A89,'681.2'!A89:N391,14,FALSE)</f>
        <v>193069.61917855759</v>
      </c>
    </row>
    <row r="270" spans="1:4" ht="54" thickTop="1" thickBot="1">
      <c r="A270" s="143" t="s">
        <v>1777</v>
      </c>
      <c r="B270" s="144" t="s">
        <v>1884</v>
      </c>
      <c r="C270" s="139" t="s">
        <v>388</v>
      </c>
      <c r="D270" s="185">
        <f>VLOOKUP('681.3'!A89,'681.3'!A89:N392,14,FALSE)</f>
        <v>200659.33966045943</v>
      </c>
    </row>
    <row r="271" spans="1:4" ht="54" thickTop="1" thickBot="1">
      <c r="A271" s="143" t="s">
        <v>1778</v>
      </c>
      <c r="B271" s="144" t="s">
        <v>1885</v>
      </c>
      <c r="C271" s="139" t="s">
        <v>388</v>
      </c>
      <c r="D271" s="185">
        <f>VLOOKUP('681.4'!A89,'681.4'!A89:N393,14,FALSE)</f>
        <v>200659.33966045943</v>
      </c>
    </row>
    <row r="272" spans="1:4" ht="54" thickTop="1" thickBot="1">
      <c r="A272" s="143" t="s">
        <v>1229</v>
      </c>
      <c r="B272" s="144" t="s">
        <v>1886</v>
      </c>
      <c r="C272" s="139" t="s">
        <v>388</v>
      </c>
      <c r="D272" s="185">
        <f>VLOOKUP('682.1'!A89,'682.1'!A89:N394,14,FALSE)</f>
        <v>190314.17515239562</v>
      </c>
    </row>
    <row r="273" spans="1:4" ht="54" thickTop="1" thickBot="1">
      <c r="A273" s="143" t="s">
        <v>1779</v>
      </c>
      <c r="B273" s="144" t="s">
        <v>1887</v>
      </c>
      <c r="C273" s="139" t="s">
        <v>388</v>
      </c>
      <c r="D273" s="185">
        <f>VLOOKUP('682.2'!A89,'682.2'!A89:N395,14,FALSE)</f>
        <v>190314.17515239562</v>
      </c>
    </row>
    <row r="274" spans="1:4" ht="54" thickTop="1" thickBot="1">
      <c r="A274" s="143" t="s">
        <v>1781</v>
      </c>
      <c r="B274" s="144" t="s">
        <v>1888</v>
      </c>
      <c r="C274" s="139" t="s">
        <v>388</v>
      </c>
      <c r="D274" s="185">
        <f>VLOOKUP('682.3'!A89,'682.3'!A89:N396,14,FALSE)</f>
        <v>190314.17515239562</v>
      </c>
    </row>
    <row r="275" spans="1:4" ht="54" thickTop="1" thickBot="1">
      <c r="A275" s="143" t="s">
        <v>1783</v>
      </c>
      <c r="B275" s="144" t="s">
        <v>2103</v>
      </c>
      <c r="C275" s="139" t="s">
        <v>388</v>
      </c>
      <c r="D275" s="185">
        <f>VLOOKUP('682.4'!A89,'682.4'!A89:N397,14,FALSE)</f>
        <v>190314.17515239562</v>
      </c>
    </row>
    <row r="276" spans="1:4" ht="54" thickTop="1" thickBot="1">
      <c r="A276" s="143" t="s">
        <v>1785</v>
      </c>
      <c r="B276" s="144" t="s">
        <v>1889</v>
      </c>
      <c r="C276" s="139" t="s">
        <v>233</v>
      </c>
      <c r="D276" s="185">
        <f>VLOOKUP('683.1'!A89,'683.1'!A89:N398,14,FALSE)</f>
        <v>8925.2337802771635</v>
      </c>
    </row>
    <row r="277" spans="1:4" ht="54" thickTop="1" thickBot="1">
      <c r="A277" s="143" t="s">
        <v>1787</v>
      </c>
      <c r="B277" s="144" t="s">
        <v>1890</v>
      </c>
      <c r="C277" s="139" t="s">
        <v>233</v>
      </c>
      <c r="D277" s="185">
        <f>VLOOKUP('683.2'!A89,'683.2'!A89:N399,14,FALSE)</f>
        <v>26648.13001014158</v>
      </c>
    </row>
    <row r="278" spans="1:4" ht="54" thickTop="1" thickBot="1">
      <c r="A278" s="143" t="s">
        <v>1789</v>
      </c>
      <c r="B278" s="144" t="s">
        <v>1891</v>
      </c>
      <c r="C278" s="139" t="s">
        <v>233</v>
      </c>
      <c r="D278" s="185">
        <f>VLOOKUP('683.3'!A89,'683.3'!A89:N400,14,FALSE)</f>
        <v>8925.2337802771635</v>
      </c>
    </row>
    <row r="279" spans="1:4" ht="54" thickTop="1" thickBot="1">
      <c r="A279" s="143" t="s">
        <v>1790</v>
      </c>
      <c r="B279" s="144" t="s">
        <v>1892</v>
      </c>
      <c r="C279" s="139" t="s">
        <v>233</v>
      </c>
      <c r="D279" s="185">
        <f>VLOOKUP('683.4'!A89,'683.4'!A89:N401,14,FALSE)</f>
        <v>26648.13001014158</v>
      </c>
    </row>
    <row r="280" spans="1:4" ht="54" thickTop="1" thickBot="1">
      <c r="A280" s="143" t="s">
        <v>1791</v>
      </c>
      <c r="B280" s="144" t="s">
        <v>1893</v>
      </c>
      <c r="C280" s="139" t="s">
        <v>233</v>
      </c>
      <c r="D280" s="185">
        <f>VLOOKUP('683.5'!A87,'683.5'!A87:N402,14,FALSE)</f>
        <v>71463.512803202146</v>
      </c>
    </row>
    <row r="281" spans="1:4" ht="54" thickTop="1" thickBot="1">
      <c r="A281" s="143" t="s">
        <v>2153</v>
      </c>
      <c r="B281" s="144" t="s">
        <v>1894</v>
      </c>
      <c r="C281" s="139" t="s">
        <v>233</v>
      </c>
      <c r="D281" s="185">
        <f>VLOOKUP('690.1.1'!A89,'690.1.1'!A89:N403,14,FALSE)</f>
        <v>13150.408492167167</v>
      </c>
    </row>
    <row r="282" spans="1:4" ht="54" thickTop="1" thickBot="1">
      <c r="A282" s="143" t="s">
        <v>1794</v>
      </c>
      <c r="B282" s="144" t="s">
        <v>1895</v>
      </c>
      <c r="C282" s="139" t="s">
        <v>233</v>
      </c>
      <c r="D282" s="185">
        <f>VLOOKUP('690.1.2'!A89,'690.1.2'!A89:N404,14,FALSE)</f>
        <v>31954.511743841984</v>
      </c>
    </row>
    <row r="283" spans="1:4" ht="54" thickTop="1" thickBot="1">
      <c r="A283" s="143" t="s">
        <v>1230</v>
      </c>
      <c r="B283" s="144" t="s">
        <v>1896</v>
      </c>
      <c r="C283" s="139" t="s">
        <v>144</v>
      </c>
      <c r="D283" s="185">
        <f>VLOOKUP('700.1'!A89,'700.1'!A89:N405,14,FALSE)</f>
        <v>1945.8982459646775</v>
      </c>
    </row>
    <row r="284" spans="1:4" ht="54" thickTop="1" thickBot="1">
      <c r="A284" s="143" t="s">
        <v>1231</v>
      </c>
      <c r="B284" s="144" t="s">
        <v>1897</v>
      </c>
      <c r="C284" s="139" t="s">
        <v>144</v>
      </c>
      <c r="D284" s="185">
        <f>VLOOKUP('700.2'!A89,'700.2'!A89:N406,14,FALSE)</f>
        <v>1693.2500430488117</v>
      </c>
    </row>
    <row r="285" spans="1:4" ht="54" thickTop="1" thickBot="1">
      <c r="A285" s="143" t="s">
        <v>1232</v>
      </c>
      <c r="B285" s="144" t="s">
        <v>1898</v>
      </c>
      <c r="C285" s="139" t="s">
        <v>233</v>
      </c>
      <c r="D285" s="185">
        <f>VLOOKUP('700.3'!A89,'700.3'!A89:N407,14,FALSE)</f>
        <v>40067.192006547935</v>
      </c>
    </row>
    <row r="286" spans="1:4" ht="54" thickTop="1" thickBot="1">
      <c r="A286" s="143" t="s">
        <v>1233</v>
      </c>
      <c r="B286" s="144" t="s">
        <v>1899</v>
      </c>
      <c r="C286" s="139" t="s">
        <v>233</v>
      </c>
      <c r="D286" s="185">
        <f>VLOOKUP('700.4'!A89,'700.4'!A89:N408,14,FALSE)</f>
        <v>49521.615021284546</v>
      </c>
    </row>
    <row r="287" spans="1:4" ht="54" thickTop="1" thickBot="1">
      <c r="A287" s="143" t="s">
        <v>1234</v>
      </c>
      <c r="B287" s="144" t="s">
        <v>1900</v>
      </c>
      <c r="C287" s="139" t="s">
        <v>1929</v>
      </c>
      <c r="D287" s="185">
        <f>VLOOKUP('701.1'!A89,'701.1'!A89:N409,14,FALSE)</f>
        <v>7704.6828178005217</v>
      </c>
    </row>
    <row r="288" spans="1:4" ht="54" thickTop="1" thickBot="1">
      <c r="A288" s="143" t="s">
        <v>1797</v>
      </c>
      <c r="B288" s="144" t="s">
        <v>1901</v>
      </c>
      <c r="C288" s="139" t="s">
        <v>1929</v>
      </c>
      <c r="D288" s="185">
        <f>VLOOKUP('710.1'!A89,'710.1'!A89:N410,14,FALSE)</f>
        <v>440479.00909904193</v>
      </c>
    </row>
    <row r="289" spans="1:4" ht="54" thickTop="1" thickBot="1">
      <c r="A289" s="143" t="s">
        <v>1235</v>
      </c>
      <c r="B289" s="144" t="s">
        <v>1902</v>
      </c>
      <c r="C289" s="139" t="s">
        <v>233</v>
      </c>
      <c r="D289" s="185">
        <f>VLOOKUP('710.2'!A89,'710.2'!A89:N411,14,FALSE)</f>
        <v>394300.15583110478</v>
      </c>
    </row>
    <row r="290" spans="1:4" ht="54" thickTop="1" thickBot="1">
      <c r="A290" s="143" t="s">
        <v>1236</v>
      </c>
      <c r="B290" s="144" t="s">
        <v>1903</v>
      </c>
      <c r="C290" s="139" t="s">
        <v>1929</v>
      </c>
      <c r="D290" s="185">
        <f>VLOOKUP('720.1'!A89,'720.1'!A89:N412,14,FALSE)</f>
        <v>162643.48531880451</v>
      </c>
    </row>
    <row r="291" spans="1:4" ht="54" thickTop="1" thickBot="1">
      <c r="A291" s="143" t="s">
        <v>1237</v>
      </c>
      <c r="B291" s="144" t="s">
        <v>1904</v>
      </c>
      <c r="C291" s="139" t="s">
        <v>144</v>
      </c>
      <c r="D291" s="185">
        <f>VLOOKUP('730.1'!A89,'730.1'!A89:N413,14,FALSE)</f>
        <v>162893.8508153868</v>
      </c>
    </row>
    <row r="292" spans="1:4" ht="54" thickTop="1" thickBot="1">
      <c r="A292" s="143" t="s">
        <v>1238</v>
      </c>
      <c r="B292" s="144" t="s">
        <v>1905</v>
      </c>
      <c r="C292" s="139" t="s">
        <v>1929</v>
      </c>
      <c r="D292" s="185">
        <f>VLOOKUP('730.2'!A89,'730.2'!A89:N414,14,FALSE)</f>
        <v>85913.265287731803</v>
      </c>
    </row>
    <row r="293" spans="1:4" ht="54" thickTop="1" thickBot="1">
      <c r="A293" s="143" t="s">
        <v>1239</v>
      </c>
      <c r="B293" s="144" t="s">
        <v>1906</v>
      </c>
      <c r="C293" s="139" t="s">
        <v>1929</v>
      </c>
      <c r="D293" s="185">
        <f>VLOOKUP('730.3'!A89,'730.3'!A89:N415,14,FALSE)</f>
        <v>83685.059320035652</v>
      </c>
    </row>
    <row r="294" spans="1:4" ht="54" thickTop="1" thickBot="1">
      <c r="A294" s="143" t="s">
        <v>1798</v>
      </c>
      <c r="B294" s="144" t="s">
        <v>1907</v>
      </c>
      <c r="C294" s="139" t="s">
        <v>1929</v>
      </c>
      <c r="D294" s="185">
        <f>VLOOKUP('730.4'!A89,'730.4'!A89:N416,14,FALSE)</f>
        <v>45619.723478317879</v>
      </c>
    </row>
    <row r="295" spans="1:4" ht="54" thickTop="1" thickBot="1">
      <c r="A295" s="143" t="s">
        <v>1240</v>
      </c>
      <c r="B295" s="144" t="s">
        <v>1908</v>
      </c>
      <c r="C295" s="139" t="s">
        <v>144</v>
      </c>
      <c r="D295" s="185">
        <f>VLOOKUP('731.1'!A89,'731.1'!A89:N417,14,FALSE)</f>
        <v>159773.59833326546</v>
      </c>
    </row>
    <row r="296" spans="1:4" ht="54" thickTop="1" thickBot="1">
      <c r="A296" s="143" t="s">
        <v>1241</v>
      </c>
      <c r="B296" s="144" t="s">
        <v>1909</v>
      </c>
      <c r="C296" s="139" t="s">
        <v>2101</v>
      </c>
      <c r="D296" s="185">
        <f>VLOOKUP('740.1'!A89,'740.1'!A89:N418,14,FALSE)</f>
        <v>13428.483495881186</v>
      </c>
    </row>
    <row r="297" spans="1:4" ht="54" thickTop="1" thickBot="1">
      <c r="A297" s="143" t="s">
        <v>1801</v>
      </c>
      <c r="B297" s="144" t="s">
        <v>1910</v>
      </c>
      <c r="C297" s="139" t="s">
        <v>1929</v>
      </c>
      <c r="D297" s="185">
        <f>VLOOKUP('741.1'!A89,'741.1'!A89:N419,14,FALSE)</f>
        <v>53060.675329967882</v>
      </c>
    </row>
    <row r="298" spans="1:4" ht="54" thickTop="1" thickBot="1">
      <c r="A298" s="143" t="s">
        <v>1242</v>
      </c>
      <c r="B298" s="144" t="s">
        <v>1911</v>
      </c>
      <c r="C298" s="139" t="s">
        <v>144</v>
      </c>
      <c r="D298" s="185">
        <f>VLOOKUP('800.1'!A89,'800.1'!A89:N420,14,FALSE)</f>
        <v>8432.4836207161334</v>
      </c>
    </row>
    <row r="299" spans="1:4" ht="54" thickTop="1" thickBot="1">
      <c r="A299" s="143" t="s">
        <v>1243</v>
      </c>
      <c r="B299" s="144" t="s">
        <v>1912</v>
      </c>
      <c r="C299" s="139" t="s">
        <v>144</v>
      </c>
      <c r="D299" s="185">
        <f>VLOOKUP('800.2'!A89,'800.2'!A89:N421,14,FALSE)</f>
        <v>20543.954139637528</v>
      </c>
    </row>
    <row r="300" spans="1:4" ht="54" thickTop="1" thickBot="1">
      <c r="A300" s="143" t="s">
        <v>1244</v>
      </c>
      <c r="B300" s="144" t="s">
        <v>1913</v>
      </c>
      <c r="C300" s="139" t="s">
        <v>144</v>
      </c>
      <c r="D300" s="185">
        <f>VLOOKUP('800.3'!A89,'800.3'!A89:N422,14,FALSE)</f>
        <v>39940.0939786788</v>
      </c>
    </row>
    <row r="301" spans="1:4" ht="54" thickTop="1" thickBot="1">
      <c r="A301" s="143" t="s">
        <v>1245</v>
      </c>
      <c r="B301" s="144" t="s">
        <v>1914</v>
      </c>
      <c r="C301" s="139" t="s">
        <v>144</v>
      </c>
      <c r="D301" s="185">
        <f>VLOOKUP('800.4'!A89,'800.4'!A89:N423,14,FALSE)</f>
        <v>51719.83233610326</v>
      </c>
    </row>
    <row r="302" spans="1:4" ht="54" thickTop="1" thickBot="1">
      <c r="A302" s="143" t="s">
        <v>1802</v>
      </c>
      <c r="B302" s="144" t="s">
        <v>1915</v>
      </c>
      <c r="C302" s="139" t="s">
        <v>1929</v>
      </c>
      <c r="D302" s="185">
        <f>VLOOKUP('802.1'!A89,'802.1'!A89:N424,14,FALSE)</f>
        <v>296754.97549804614</v>
      </c>
    </row>
    <row r="303" spans="1:4" ht="54" thickTop="1" thickBot="1">
      <c r="A303" s="143" t="s">
        <v>1803</v>
      </c>
      <c r="B303" s="144" t="s">
        <v>1965</v>
      </c>
      <c r="C303" s="139" t="s">
        <v>1929</v>
      </c>
      <c r="D303" s="185">
        <f>VLOOKUP('802.2'!A89,'802.2'!A89:N425,14,FALSE)</f>
        <v>69298.394964904539</v>
      </c>
    </row>
    <row r="304" spans="1:4" ht="54" thickTop="1" thickBot="1">
      <c r="A304" s="143" t="s">
        <v>1804</v>
      </c>
      <c r="B304" s="144" t="s">
        <v>1916</v>
      </c>
      <c r="C304" s="139" t="s">
        <v>1929</v>
      </c>
      <c r="D304" s="185">
        <f>VLOOKUP('802.3'!A89,'802.3'!A89:N426,14,FALSE)</f>
        <v>44956.360483330216</v>
      </c>
    </row>
    <row r="305" spans="1:4" ht="54" thickTop="1" thickBot="1">
      <c r="A305" s="143" t="s">
        <v>1805</v>
      </c>
      <c r="B305" s="144" t="s">
        <v>1917</v>
      </c>
      <c r="C305" s="139" t="s">
        <v>1929</v>
      </c>
      <c r="D305" s="185">
        <f>VLOOKUP('802.4'!A89,'802.4'!A89:N427,14,FALSE)</f>
        <v>38594.23783473693</v>
      </c>
    </row>
    <row r="306" spans="1:4" ht="54" thickTop="1" thickBot="1">
      <c r="A306" s="143" t="s">
        <v>1806</v>
      </c>
      <c r="B306" s="144" t="s">
        <v>1918</v>
      </c>
      <c r="C306" s="139" t="s">
        <v>1929</v>
      </c>
      <c r="D306" s="185">
        <f>VLOOKUP('802.5'!A89,'802.5'!A89:N428,14,FALSE)</f>
        <v>282243.63285597251</v>
      </c>
    </row>
    <row r="307" spans="1:4" ht="54" thickTop="1" thickBot="1">
      <c r="A307" s="143" t="s">
        <v>1807</v>
      </c>
      <c r="B307" s="144" t="s">
        <v>1919</v>
      </c>
      <c r="C307" s="139" t="s">
        <v>1929</v>
      </c>
      <c r="D307" s="185">
        <f>VLOOKUP('802.6'!A89,'802.6'!A89:N429,14,FALSE)</f>
        <v>274824.14086081908</v>
      </c>
    </row>
    <row r="308" spans="1:4" ht="54" thickTop="1" thickBot="1">
      <c r="A308" s="143" t="s">
        <v>1808</v>
      </c>
      <c r="B308" s="144" t="s">
        <v>1920</v>
      </c>
      <c r="C308" s="139" t="s">
        <v>1929</v>
      </c>
      <c r="D308" s="185">
        <f>VLOOKUP('802.7'!A89,'802.7'!A89:N430,14,FALSE)</f>
        <v>180761.20050329328</v>
      </c>
    </row>
    <row r="309" spans="1:4" ht="54" thickTop="1" thickBot="1">
      <c r="A309" s="143" t="s">
        <v>1809</v>
      </c>
      <c r="B309" s="144" t="s">
        <v>1921</v>
      </c>
      <c r="C309" s="139" t="s">
        <v>1929</v>
      </c>
      <c r="D309" s="185">
        <f>VLOOKUP('802.8'!A89,'802.8'!A89:N431,14,FALSE)</f>
        <v>154817.94613323448</v>
      </c>
    </row>
    <row r="310" spans="1:4" ht="54" thickTop="1" thickBot="1">
      <c r="A310" s="143" t="s">
        <v>1246</v>
      </c>
      <c r="B310" s="144" t="s">
        <v>1922</v>
      </c>
      <c r="C310" s="139" t="s">
        <v>233</v>
      </c>
      <c r="D310" s="185">
        <f>VLOOKUP('810.1'!A89,'810.1'!A89:N432,14,FALSE)</f>
        <v>18229.499056961682</v>
      </c>
    </row>
    <row r="311" spans="1:4" ht="54" thickTop="1" thickBot="1">
      <c r="A311" s="143" t="s">
        <v>1247</v>
      </c>
      <c r="B311" s="144" t="s">
        <v>1923</v>
      </c>
      <c r="C311" s="139" t="s">
        <v>233</v>
      </c>
      <c r="D311" s="185">
        <f>VLOOKUP('810.2'!A89,'810.2'!A89:N433,14,FALSE)</f>
        <v>10633.766678278827</v>
      </c>
    </row>
    <row r="312" spans="1:4" ht="54" thickTop="1" thickBot="1">
      <c r="A312" s="143" t="s">
        <v>1248</v>
      </c>
      <c r="B312" s="144" t="s">
        <v>1924</v>
      </c>
      <c r="C312" s="139" t="s">
        <v>233</v>
      </c>
      <c r="D312" s="185">
        <f>VLOOKUP('810.3'!A89,'810.3'!A89:N435,14,FALSE)</f>
        <v>5392.8162403967108</v>
      </c>
    </row>
    <row r="313" spans="1:4" ht="55.2" thickTop="1" thickBot="1">
      <c r="A313" s="143" t="s">
        <v>1810</v>
      </c>
      <c r="B313" s="144" t="s">
        <v>2156</v>
      </c>
      <c r="C313" s="139" t="s">
        <v>233</v>
      </c>
      <c r="D313" s="185">
        <f>VLOOKUP('811.1'!A89,'811.1'!A89:N436,14,FALSE)</f>
        <v>32058.939494606508</v>
      </c>
    </row>
    <row r="314" spans="1:4" ht="55.2" thickTop="1" thickBot="1">
      <c r="A314" s="143" t="s">
        <v>1811</v>
      </c>
      <c r="B314" s="144" t="s">
        <v>2157</v>
      </c>
      <c r="C314" s="139" t="s">
        <v>233</v>
      </c>
      <c r="D314" s="185">
        <f>VLOOKUP('811.2'!A89,'811.2'!A89:N437,14,FALSE)</f>
        <v>37486.263282996078</v>
      </c>
    </row>
    <row r="315" spans="1:4" ht="54" thickTop="1" thickBot="1">
      <c r="A315" s="143" t="s">
        <v>1249</v>
      </c>
      <c r="B315" s="144" t="s">
        <v>2159</v>
      </c>
      <c r="C315" s="139" t="s">
        <v>233</v>
      </c>
      <c r="D315" s="185">
        <f>VLOOKUP('812.1'!A89,'812.1'!A89:N438,14,FALSE)</f>
        <v>64594.878985925003</v>
      </c>
    </row>
    <row r="316" spans="1:4" ht="54" thickTop="1" thickBot="1">
      <c r="A316" s="143" t="s">
        <v>1812</v>
      </c>
      <c r="B316" s="144" t="s">
        <v>1925</v>
      </c>
      <c r="C316" s="139" t="s">
        <v>2101</v>
      </c>
      <c r="D316" s="185">
        <f>VLOOKUP('820.1'!A89,'820.1'!A89:N439,14,FALSE)</f>
        <v>66255.802033139014</v>
      </c>
    </row>
    <row r="317" spans="1:4" ht="54" thickTop="1" thickBot="1">
      <c r="A317" s="143" t="s">
        <v>1813</v>
      </c>
      <c r="B317" s="144" t="s">
        <v>1926</v>
      </c>
      <c r="C317" s="139" t="s">
        <v>1068</v>
      </c>
      <c r="D317" s="185">
        <f>VLOOKUP('820.1.2'!A88,'820.1.2'!A88:N440,14,FALSE)</f>
        <v>40790557.836877555</v>
      </c>
    </row>
    <row r="318" spans="1:4" ht="54" thickTop="1" thickBot="1">
      <c r="A318" s="143" t="s">
        <v>1250</v>
      </c>
      <c r="B318" s="144" t="s">
        <v>1927</v>
      </c>
      <c r="C318" s="139" t="s">
        <v>2104</v>
      </c>
      <c r="D318" s="185">
        <f>VLOOKUP('900.1'!A88,'900.1'!A88:N441,14,FALSE)</f>
        <v>1386.72109098895</v>
      </c>
    </row>
    <row r="319" spans="1:4" ht="55.2" thickTop="1" thickBot="1">
      <c r="A319" s="143" t="s">
        <v>1251</v>
      </c>
      <c r="B319" s="144" t="s">
        <v>2301</v>
      </c>
      <c r="C319" s="139" t="s">
        <v>2105</v>
      </c>
      <c r="D319" s="185">
        <f>VLOOKUP('900.2'!A88,'900.2'!A88:N442,14,FALSE)</f>
        <v>1701.8849753046204</v>
      </c>
    </row>
    <row r="320" spans="1:4" ht="54" thickTop="1" thickBot="1">
      <c r="A320" s="143" t="s">
        <v>1252</v>
      </c>
      <c r="B320" s="144" t="s">
        <v>1928</v>
      </c>
      <c r="C320" s="139" t="s">
        <v>2105</v>
      </c>
      <c r="D320" s="185">
        <f>VLOOKUP('900.3'!A88,'900.3'!A88:N443,14,FALSE)</f>
        <v>1701.8849753046204</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8"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 min="5" max="5" width="14.6640625" customWidth="1"/>
  </cols>
  <sheetData>
    <row r="1" spans="1:4" ht="66" customHeight="1" thickTop="1">
      <c r="A1" s="661" t="s">
        <v>1934</v>
      </c>
      <c r="B1" s="662"/>
      <c r="C1" s="662"/>
      <c r="D1" s="663"/>
    </row>
    <row r="2" spans="1:4" ht="20.25" customHeight="1" thickBot="1">
      <c r="A2" s="664"/>
      <c r="B2" s="665"/>
      <c r="C2" s="665"/>
      <c r="D2" s="666"/>
    </row>
    <row r="3" spans="1:4" ht="15.6" thickTop="1" thickBot="1">
      <c r="A3" s="660" t="s">
        <v>2329</v>
      </c>
      <c r="B3" s="660"/>
      <c r="C3" s="660"/>
      <c r="D3" s="660"/>
    </row>
    <row r="4" spans="1:4" ht="15.6" thickTop="1" thickBot="1">
      <c r="A4" s="660"/>
      <c r="B4" s="660"/>
      <c r="C4" s="660"/>
      <c r="D4" s="660"/>
    </row>
    <row r="5" spans="1:4" ht="15.6" thickTop="1" thickBot="1">
      <c r="A5" s="660"/>
      <c r="B5" s="660"/>
      <c r="C5" s="660"/>
      <c r="D5" s="660"/>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997">
        <v>56173.925726710004</v>
      </c>
    </row>
    <row r="9" spans="1:4" ht="15.6" thickTop="1" thickBot="1">
      <c r="A9" s="9" t="s">
        <v>102</v>
      </c>
      <c r="B9" s="10" t="s">
        <v>1966</v>
      </c>
      <c r="C9" s="11" t="s">
        <v>103</v>
      </c>
      <c r="D9" s="997">
        <v>51067.205206099999</v>
      </c>
    </row>
    <row r="10" spans="1:4" ht="15.6" thickTop="1" thickBot="1">
      <c r="A10" s="9" t="s">
        <v>0</v>
      </c>
      <c r="B10" s="10" t="s">
        <v>1966</v>
      </c>
      <c r="C10" s="11" t="s">
        <v>1</v>
      </c>
      <c r="D10" s="997">
        <v>66387.366767929998</v>
      </c>
    </row>
    <row r="11" spans="1:4" ht="15.6" thickTop="1" thickBot="1">
      <c r="A11" s="9" t="s">
        <v>1758</v>
      </c>
      <c r="B11" s="10" t="s">
        <v>1966</v>
      </c>
      <c r="C11" s="11" t="s">
        <v>1757</v>
      </c>
      <c r="D11" s="997">
        <v>306403.23123659997</v>
      </c>
    </row>
    <row r="12" spans="1:4" ht="15.6" thickTop="1" thickBot="1">
      <c r="A12" s="9" t="s">
        <v>100</v>
      </c>
      <c r="B12" s="10" t="s">
        <v>1966</v>
      </c>
      <c r="C12" s="11" t="s">
        <v>101</v>
      </c>
      <c r="D12" s="997">
        <v>76600.807809149992</v>
      </c>
    </row>
    <row r="13" spans="1:4" ht="15.6" thickTop="1" thickBot="1">
      <c r="A13" s="9" t="s">
        <v>62</v>
      </c>
      <c r="B13" s="10" t="s">
        <v>1966</v>
      </c>
      <c r="C13" s="11" t="s">
        <v>63</v>
      </c>
      <c r="D13" s="997">
        <v>561739.25726709992</v>
      </c>
    </row>
    <row r="14" spans="1:4" ht="15.6" thickTop="1" thickBot="1">
      <c r="A14" s="9" t="s">
        <v>108</v>
      </c>
      <c r="B14" s="10" t="s">
        <v>1966</v>
      </c>
      <c r="C14" s="11" t="s">
        <v>109</v>
      </c>
      <c r="D14" s="997">
        <v>306403.23123659997</v>
      </c>
    </row>
    <row r="15" spans="1:4" ht="15.6" thickTop="1" thickBot="1">
      <c r="A15" s="9" t="s">
        <v>41</v>
      </c>
      <c r="B15" s="10" t="s">
        <v>1966</v>
      </c>
      <c r="C15" s="11" t="s">
        <v>42</v>
      </c>
      <c r="D15" s="997">
        <v>204268.8208244</v>
      </c>
    </row>
    <row r="16" spans="1:4" ht="15.6" thickTop="1" thickBot="1">
      <c r="A16" s="9" t="s">
        <v>43</v>
      </c>
      <c r="B16" s="10" t="s">
        <v>1966</v>
      </c>
      <c r="C16" s="11" t="s">
        <v>44</v>
      </c>
      <c r="D16" s="997">
        <v>306403.23123659997</v>
      </c>
    </row>
    <row r="17" spans="1:4" ht="15.6" thickTop="1" thickBot="1">
      <c r="A17" s="9" t="s">
        <v>106</v>
      </c>
      <c r="B17" s="10" t="s">
        <v>1966</v>
      </c>
      <c r="C17" s="11" t="s">
        <v>107</v>
      </c>
      <c r="D17" s="997">
        <v>102134.4104122</v>
      </c>
    </row>
    <row r="18" spans="1:4" ht="15.6" thickTop="1" thickBot="1">
      <c r="A18" s="9" t="s">
        <v>1759</v>
      </c>
      <c r="B18" s="10" t="s">
        <v>1966</v>
      </c>
      <c r="C18" s="11" t="s">
        <v>2106</v>
      </c>
      <c r="D18" s="997">
        <v>91920.96937097999</v>
      </c>
    </row>
    <row r="19" spans="1:4" ht="15.6" thickTop="1" thickBot="1">
      <c r="A19" s="9" t="s">
        <v>96</v>
      </c>
      <c r="B19" s="10" t="s">
        <v>92</v>
      </c>
      <c r="C19" s="11" t="s">
        <v>97</v>
      </c>
      <c r="D19" s="997">
        <v>2042688.2082439999</v>
      </c>
    </row>
    <row r="20" spans="1:4" ht="15.6" thickTop="1" thickBot="1">
      <c r="A20" s="9" t="s">
        <v>76</v>
      </c>
      <c r="B20" s="10" t="s">
        <v>1966</v>
      </c>
      <c r="C20" s="11" t="s">
        <v>77</v>
      </c>
      <c r="D20" s="997">
        <v>465180.576</v>
      </c>
    </row>
    <row r="21" spans="1:4" ht="15.6" thickTop="1" thickBot="1">
      <c r="A21" s="9" t="s">
        <v>74</v>
      </c>
      <c r="B21" s="10" t="s">
        <v>1966</v>
      </c>
      <c r="C21" s="11" t="s">
        <v>75</v>
      </c>
      <c r="D21" s="997">
        <v>456873.78</v>
      </c>
    </row>
    <row r="22" spans="1:4" ht="15.6" thickTop="1" thickBot="1">
      <c r="A22" s="9" t="s">
        <v>84</v>
      </c>
      <c r="B22" s="10" t="s">
        <v>1966</v>
      </c>
      <c r="C22" s="11" t="s">
        <v>85</v>
      </c>
      <c r="D22" s="997">
        <v>521251.44899999996</v>
      </c>
    </row>
    <row r="23" spans="1:4" ht="15.6" thickTop="1" thickBot="1">
      <c r="A23" s="9" t="s">
        <v>78</v>
      </c>
      <c r="B23" s="10" t="s">
        <v>1966</v>
      </c>
      <c r="C23" s="11" t="s">
        <v>79</v>
      </c>
      <c r="D23" s="998">
        <v>579399.02099999995</v>
      </c>
    </row>
    <row r="24" spans="1:4" ht="15.6" thickTop="1" thickBot="1">
      <c r="A24" s="9" t="s">
        <v>64</v>
      </c>
      <c r="B24" s="10" t="s">
        <v>1966</v>
      </c>
      <c r="C24" s="11" t="s">
        <v>65</v>
      </c>
      <c r="D24" s="997">
        <v>448566.984</v>
      </c>
    </row>
    <row r="25" spans="1:4" ht="15.6" thickTop="1" thickBot="1">
      <c r="A25" s="9" t="s">
        <v>80</v>
      </c>
      <c r="B25" s="10" t="s">
        <v>1966</v>
      </c>
      <c r="C25" s="11" t="s">
        <v>81</v>
      </c>
      <c r="D25" s="997">
        <v>533711.64300000004</v>
      </c>
    </row>
    <row r="26" spans="1:4" ht="15.6" thickTop="1" thickBot="1">
      <c r="A26" s="9" t="s">
        <v>82</v>
      </c>
      <c r="B26" s="10" t="s">
        <v>1966</v>
      </c>
      <c r="C26" s="11" t="s">
        <v>83</v>
      </c>
      <c r="D26" s="997">
        <v>552401.93400000001</v>
      </c>
    </row>
    <row r="27" spans="1:4" ht="15.6" thickTop="1" thickBot="1">
      <c r="A27" s="9" t="s">
        <v>104</v>
      </c>
      <c r="B27" s="10" t="s">
        <v>1966</v>
      </c>
      <c r="C27" s="11" t="s">
        <v>105</v>
      </c>
      <c r="D27" s="997">
        <v>139138.83299999998</v>
      </c>
    </row>
    <row r="28" spans="1:4" ht="15.6" thickTop="1" thickBot="1">
      <c r="A28" s="9" t="s">
        <v>4</v>
      </c>
      <c r="B28" s="10" t="s">
        <v>1966</v>
      </c>
      <c r="C28" s="11" t="s">
        <v>5</v>
      </c>
      <c r="D28" s="997">
        <v>155752.42500000002</v>
      </c>
    </row>
    <row r="29" spans="1:4" ht="16.5" customHeight="1" thickTop="1" thickBot="1">
      <c r="A29" s="9" t="s">
        <v>45</v>
      </c>
      <c r="B29" s="10" t="s">
        <v>1966</v>
      </c>
      <c r="C29" s="11" t="s">
        <v>2332</v>
      </c>
      <c r="D29" s="997">
        <v>153201.61561829998</v>
      </c>
    </row>
    <row r="30" spans="1:4" ht="15.6" thickTop="1" thickBot="1">
      <c r="A30" s="9" t="s">
        <v>66</v>
      </c>
      <c r="B30" s="10" t="s">
        <v>1966</v>
      </c>
      <c r="C30" s="11" t="s">
        <v>67</v>
      </c>
      <c r="D30" s="997">
        <v>153201.61561829998</v>
      </c>
    </row>
    <row r="31" spans="1:4" ht="15.6" thickTop="1" thickBot="1">
      <c r="A31" s="9" t="s">
        <v>23</v>
      </c>
      <c r="B31" s="10" t="s">
        <v>1966</v>
      </c>
      <c r="C31" s="11" t="s">
        <v>24</v>
      </c>
      <c r="D31" s="997">
        <v>510672.05206099997</v>
      </c>
    </row>
    <row r="32" spans="1:4" ht="15.6" thickTop="1" thickBot="1">
      <c r="A32" s="9" t="s">
        <v>7</v>
      </c>
      <c r="B32" s="10" t="s">
        <v>1966</v>
      </c>
      <c r="C32" s="11" t="s">
        <v>8</v>
      </c>
      <c r="D32" s="997">
        <v>102134.4104122</v>
      </c>
    </row>
    <row r="33" spans="1:4" ht="15.6" thickTop="1" thickBot="1">
      <c r="A33" s="9" t="s">
        <v>9</v>
      </c>
      <c r="B33" s="10" t="s">
        <v>1966</v>
      </c>
      <c r="C33" s="11" t="s">
        <v>10</v>
      </c>
      <c r="D33" s="997">
        <v>153201.61561829998</v>
      </c>
    </row>
    <row r="34" spans="1:4" ht="15.6" thickTop="1" thickBot="1">
      <c r="A34" s="9" t="s">
        <v>11</v>
      </c>
      <c r="B34" s="10" t="s">
        <v>1966</v>
      </c>
      <c r="C34" s="11" t="s">
        <v>12</v>
      </c>
      <c r="D34" s="997">
        <v>204268.8208244</v>
      </c>
    </row>
    <row r="35" spans="1:4" ht="15.6" thickTop="1" thickBot="1">
      <c r="A35" s="9" t="s">
        <v>13</v>
      </c>
      <c r="B35" s="10" t="s">
        <v>1966</v>
      </c>
      <c r="C35" s="11" t="s">
        <v>14</v>
      </c>
      <c r="D35" s="997">
        <v>255336.02603049998</v>
      </c>
    </row>
    <row r="36" spans="1:4" ht="15.6" thickTop="1" thickBot="1">
      <c r="A36" s="9" t="s">
        <v>15</v>
      </c>
      <c r="B36" s="10" t="s">
        <v>1966</v>
      </c>
      <c r="C36" s="11" t="s">
        <v>16</v>
      </c>
      <c r="D36" s="997">
        <v>306403.23123659997</v>
      </c>
    </row>
    <row r="37" spans="1:4" ht="15.6" thickTop="1" thickBot="1">
      <c r="A37" s="9" t="s">
        <v>17</v>
      </c>
      <c r="B37" s="10" t="s">
        <v>1966</v>
      </c>
      <c r="C37" s="11" t="s">
        <v>18</v>
      </c>
      <c r="D37" s="997">
        <v>357470.43644269998</v>
      </c>
    </row>
    <row r="38" spans="1:4" ht="15.6" thickTop="1" thickBot="1">
      <c r="A38" s="9" t="s">
        <v>19</v>
      </c>
      <c r="B38" s="10" t="s">
        <v>1966</v>
      </c>
      <c r="C38" s="11" t="s">
        <v>20</v>
      </c>
      <c r="D38" s="997">
        <v>408537.6416488</v>
      </c>
    </row>
    <row r="39" spans="1:4" ht="15.6" thickTop="1" thickBot="1">
      <c r="A39" s="9" t="s">
        <v>21</v>
      </c>
      <c r="B39" s="10" t="s">
        <v>1966</v>
      </c>
      <c r="C39" s="11" t="s">
        <v>22</v>
      </c>
      <c r="D39" s="997">
        <v>459604.84685490001</v>
      </c>
    </row>
    <row r="40" spans="1:4" ht="15.6" thickTop="1" thickBot="1">
      <c r="A40" s="9" t="s">
        <v>72</v>
      </c>
      <c r="B40" s="10" t="s">
        <v>1966</v>
      </c>
      <c r="C40" s="11" t="s">
        <v>73</v>
      </c>
      <c r="D40" s="997">
        <v>56173.925726710004</v>
      </c>
    </row>
    <row r="41" spans="1:4" ht="15.6" thickTop="1" thickBot="1">
      <c r="A41" s="9" t="s">
        <v>27</v>
      </c>
      <c r="B41" s="10" t="s">
        <v>1966</v>
      </c>
      <c r="C41" s="11" t="s">
        <v>28</v>
      </c>
      <c r="D41" s="997">
        <v>112347.85145342001</v>
      </c>
    </row>
    <row r="42" spans="1:4" ht="15.6" thickTop="1" thickBot="1">
      <c r="A42" s="9" t="s">
        <v>25</v>
      </c>
      <c r="B42" s="10" t="s">
        <v>1966</v>
      </c>
      <c r="C42" s="11" t="s">
        <v>26</v>
      </c>
      <c r="D42" s="997">
        <v>112347.85145342001</v>
      </c>
    </row>
    <row r="43" spans="1:4" ht="15.6" thickTop="1" thickBot="1">
      <c r="A43" s="9" t="s">
        <v>30</v>
      </c>
      <c r="B43" s="10" t="s">
        <v>1966</v>
      </c>
      <c r="C43" s="11" t="s">
        <v>31</v>
      </c>
      <c r="D43" s="997">
        <v>102134.4104122</v>
      </c>
    </row>
    <row r="44" spans="1:4" ht="17.25" customHeight="1" thickTop="1" thickBot="1">
      <c r="A44" s="9" t="s">
        <v>40</v>
      </c>
      <c r="B44" s="10" t="s">
        <v>1966</v>
      </c>
      <c r="C44" s="11" t="s">
        <v>2331</v>
      </c>
      <c r="D44" s="997">
        <v>255336.02603049998</v>
      </c>
    </row>
    <row r="45" spans="1:4" ht="15.6" thickTop="1" thickBot="1">
      <c r="A45" s="9" t="s">
        <v>32</v>
      </c>
      <c r="B45" s="10" t="s">
        <v>1966</v>
      </c>
      <c r="C45" s="11" t="s">
        <v>33</v>
      </c>
      <c r="D45" s="997">
        <v>204268.8208244</v>
      </c>
    </row>
    <row r="46" spans="1:4" ht="15.6" thickTop="1" thickBot="1">
      <c r="A46" s="9" t="s">
        <v>34</v>
      </c>
      <c r="B46" s="10" t="s">
        <v>1966</v>
      </c>
      <c r="C46" s="11" t="s">
        <v>35</v>
      </c>
      <c r="D46" s="997">
        <v>306403.23123659997</v>
      </c>
    </row>
    <row r="47" spans="1:4" ht="15.6" thickTop="1" thickBot="1">
      <c r="A47" s="9" t="s">
        <v>70</v>
      </c>
      <c r="B47" s="10" t="s">
        <v>1966</v>
      </c>
      <c r="C47" s="11" t="s">
        <v>71</v>
      </c>
      <c r="D47" s="997">
        <v>270656.18759232998</v>
      </c>
    </row>
    <row r="48" spans="1:4" ht="15.6" thickTop="1" thickBot="1">
      <c r="A48" s="9" t="s">
        <v>36</v>
      </c>
      <c r="B48" s="10" t="s">
        <v>1966</v>
      </c>
      <c r="C48" s="11" t="s">
        <v>37</v>
      </c>
      <c r="D48" s="997">
        <v>112347.85145342001</v>
      </c>
    </row>
    <row r="49" spans="1:4" ht="15.6" thickTop="1" thickBot="1">
      <c r="A49" s="9" t="s">
        <v>38</v>
      </c>
      <c r="B49" s="10" t="s">
        <v>1966</v>
      </c>
      <c r="C49" s="11" t="s">
        <v>39</v>
      </c>
      <c r="D49" s="997">
        <v>122561.29249463999</v>
      </c>
    </row>
    <row r="50" spans="1:4" ht="15.6" thickTop="1" thickBot="1">
      <c r="A50" s="9" t="s">
        <v>89</v>
      </c>
      <c r="B50" s="10" t="s">
        <v>1966</v>
      </c>
      <c r="C50" s="11" t="s">
        <v>90</v>
      </c>
      <c r="D50" s="997">
        <v>127668.01301524999</v>
      </c>
    </row>
    <row r="51" spans="1:4" ht="15.6" thickTop="1" thickBot="1">
      <c r="A51" s="9" t="s">
        <v>46</v>
      </c>
      <c r="B51" s="10" t="s">
        <v>1966</v>
      </c>
      <c r="C51" s="11" t="s">
        <v>47</v>
      </c>
      <c r="D51" s="997">
        <v>51067.205206099999</v>
      </c>
    </row>
    <row r="52" spans="1:4" ht="15.6" thickTop="1" thickBot="1">
      <c r="A52" s="9" t="s">
        <v>48</v>
      </c>
      <c r="B52" s="10" t="s">
        <v>1966</v>
      </c>
      <c r="C52" s="11" t="s">
        <v>49</v>
      </c>
      <c r="D52" s="997">
        <v>102134.4104122</v>
      </c>
    </row>
    <row r="53" spans="1:4" ht="15.6" thickTop="1" thickBot="1">
      <c r="A53" s="9" t="s">
        <v>50</v>
      </c>
      <c r="B53" s="10" t="s">
        <v>1966</v>
      </c>
      <c r="C53" s="11" t="s">
        <v>51</v>
      </c>
      <c r="D53" s="997">
        <v>102134.4104122</v>
      </c>
    </row>
    <row r="54" spans="1:4" ht="15.6" thickTop="1" thickBot="1">
      <c r="A54" s="9" t="s">
        <v>68</v>
      </c>
      <c r="B54" s="10" t="s">
        <v>1966</v>
      </c>
      <c r="C54" s="11" t="s">
        <v>69</v>
      </c>
      <c r="D54" s="997">
        <v>204268.8208244</v>
      </c>
    </row>
    <row r="55" spans="1:4" ht="44.4" thickTop="1" thickBot="1">
      <c r="A55" s="9" t="s">
        <v>29</v>
      </c>
      <c r="B55" s="10" t="s">
        <v>1966</v>
      </c>
      <c r="C55" s="11" t="s">
        <v>1967</v>
      </c>
      <c r="D55" s="997">
        <v>766008.07809149986</v>
      </c>
    </row>
    <row r="56" spans="1:4" ht="15.6" thickTop="1" thickBot="1">
      <c r="A56" s="9" t="s">
        <v>52</v>
      </c>
      <c r="B56" s="10" t="s">
        <v>1966</v>
      </c>
      <c r="C56" s="11" t="s">
        <v>53</v>
      </c>
      <c r="D56" s="997">
        <v>76600.807809149992</v>
      </c>
    </row>
    <row r="57" spans="1:4" ht="15.6" thickTop="1" thickBot="1">
      <c r="A57" s="9" t="s">
        <v>54</v>
      </c>
      <c r="B57" s="10" t="s">
        <v>1966</v>
      </c>
      <c r="C57" s="11" t="s">
        <v>55</v>
      </c>
      <c r="D57" s="997">
        <v>153201.61561829998</v>
      </c>
    </row>
    <row r="58" spans="1:4" ht="15.6" thickTop="1" thickBot="1">
      <c r="A58" s="9" t="s">
        <v>56</v>
      </c>
      <c r="B58" s="10" t="s">
        <v>1966</v>
      </c>
      <c r="C58" s="11" t="s">
        <v>57</v>
      </c>
      <c r="D58" s="997">
        <v>102134.4104122</v>
      </c>
    </row>
    <row r="59" spans="1:4" ht="15.6" thickTop="1" thickBot="1">
      <c r="A59" s="9" t="s">
        <v>2</v>
      </c>
      <c r="B59" s="10" t="s">
        <v>1966</v>
      </c>
      <c r="C59" s="11" t="s">
        <v>3</v>
      </c>
      <c r="D59" s="997">
        <v>204268.8208244</v>
      </c>
    </row>
    <row r="60" spans="1:4" ht="15.6" thickTop="1" thickBot="1">
      <c r="A60" s="9" t="s">
        <v>58</v>
      </c>
      <c r="B60" s="10" t="s">
        <v>1966</v>
      </c>
      <c r="C60" s="11" t="s">
        <v>59</v>
      </c>
      <c r="D60" s="997">
        <v>127668.01301524999</v>
      </c>
    </row>
    <row r="61" spans="1:4" ht="15.6" thickTop="1" thickBot="1">
      <c r="A61" s="9" t="s">
        <v>86</v>
      </c>
      <c r="B61" s="10" t="s">
        <v>1966</v>
      </c>
      <c r="C61" s="11" t="s">
        <v>87</v>
      </c>
      <c r="D61" s="997">
        <v>153201.61561829998</v>
      </c>
    </row>
    <row r="62" spans="1:4" ht="15.6" thickTop="1" thickBot="1">
      <c r="A62" s="9" t="s">
        <v>88</v>
      </c>
      <c r="B62" s="10" t="s">
        <v>1966</v>
      </c>
      <c r="C62" s="11" t="s">
        <v>87</v>
      </c>
      <c r="D62" s="997">
        <v>153201.61561829998</v>
      </c>
    </row>
    <row r="63" spans="1:4" ht="15.6" thickTop="1" thickBot="1">
      <c r="A63" s="9" t="s">
        <v>60</v>
      </c>
      <c r="B63" s="10" t="s">
        <v>1966</v>
      </c>
      <c r="C63" s="11" t="s">
        <v>61</v>
      </c>
      <c r="D63" s="997">
        <v>153201.61561829998</v>
      </c>
    </row>
    <row r="64" spans="1:4" ht="17.25" customHeight="1" thickTop="1" thickBot="1">
      <c r="A64" s="9" t="s">
        <v>6</v>
      </c>
      <c r="B64" s="10" t="s">
        <v>1966</v>
      </c>
      <c r="C64" s="11" t="s">
        <v>2330</v>
      </c>
      <c r="D64" s="997">
        <v>51067.205206099999</v>
      </c>
    </row>
    <row r="65" spans="1:4" ht="15.6" thickTop="1" thickBot="1">
      <c r="A65" s="9" t="s">
        <v>91</v>
      </c>
      <c r="B65" s="10" t="s">
        <v>92</v>
      </c>
      <c r="C65" s="11" t="s">
        <v>93</v>
      </c>
      <c r="D65" s="997">
        <v>510672.05206099997</v>
      </c>
    </row>
    <row r="66" spans="1:4" ht="15.6" thickTop="1" thickBot="1">
      <c r="A66" s="9" t="s">
        <v>94</v>
      </c>
      <c r="B66" s="10" t="s">
        <v>92</v>
      </c>
      <c r="C66" s="11" t="s">
        <v>95</v>
      </c>
      <c r="D66" s="997">
        <v>255336.02603049998</v>
      </c>
    </row>
    <row r="67" spans="1:4" ht="15.6" thickTop="1" thickBot="1">
      <c r="A67" s="9" t="s">
        <v>2334</v>
      </c>
      <c r="B67" s="10" t="s">
        <v>1966</v>
      </c>
      <c r="C67" s="11" t="s">
        <v>2333</v>
      </c>
      <c r="D67" s="997">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E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C10" sqref="C10"/>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5" ht="15.75" customHeight="1" thickTop="1">
      <c r="A1" s="670" t="s">
        <v>1934</v>
      </c>
      <c r="B1" s="671"/>
      <c r="C1" s="671"/>
      <c r="D1" s="672"/>
    </row>
    <row r="2" spans="1:5" ht="89.25" customHeight="1" thickBot="1">
      <c r="A2" s="673"/>
      <c r="B2" s="674"/>
      <c r="C2" s="674"/>
      <c r="D2" s="675"/>
    </row>
    <row r="3" spans="1:5" ht="53.25" customHeight="1" thickTop="1" thickBot="1">
      <c r="A3" s="667" t="s">
        <v>110</v>
      </c>
      <c r="B3" s="668"/>
      <c r="C3" s="668"/>
      <c r="D3" s="669"/>
    </row>
    <row r="4" spans="1:5" ht="16.5" customHeight="1" thickTop="1" thickBot="1">
      <c r="A4" s="14"/>
      <c r="B4" s="14"/>
      <c r="C4" s="15"/>
      <c r="D4" s="193"/>
    </row>
    <row r="5" spans="1:5" ht="15.6" thickTop="1" thickBot="1">
      <c r="A5" s="14"/>
      <c r="B5" s="14"/>
      <c r="C5" s="15"/>
      <c r="D5" s="193"/>
    </row>
    <row r="6" spans="1:5" ht="15.6" thickTop="1" thickBot="1">
      <c r="A6" s="16"/>
      <c r="B6" s="14"/>
      <c r="C6" s="17" t="s">
        <v>111</v>
      </c>
      <c r="D6" s="194" t="s">
        <v>1930</v>
      </c>
    </row>
    <row r="7" spans="1:5" ht="30" customHeight="1" thickTop="1" thickBot="1">
      <c r="A7" s="16" t="s">
        <v>115</v>
      </c>
      <c r="B7" s="14" t="s">
        <v>92</v>
      </c>
      <c r="C7" s="17" t="s">
        <v>116</v>
      </c>
      <c r="D7" s="194">
        <v>50591.813882244314</v>
      </c>
      <c r="E7">
        <v>50591.813882244314</v>
      </c>
    </row>
    <row r="8" spans="1:5" ht="30" customHeight="1" thickTop="1" thickBot="1">
      <c r="A8" s="16" t="s">
        <v>112</v>
      </c>
      <c r="B8" s="14" t="s">
        <v>113</v>
      </c>
      <c r="C8" s="17" t="s">
        <v>114</v>
      </c>
      <c r="D8" s="194">
        <v>1894.030818401546</v>
      </c>
      <c r="E8">
        <v>1894.030818401546</v>
      </c>
    </row>
    <row r="9" spans="1:5" ht="30" customHeight="1" thickTop="1" thickBot="1">
      <c r="A9" s="16" t="s">
        <v>117</v>
      </c>
      <c r="B9" s="14" t="s">
        <v>113</v>
      </c>
      <c r="C9" s="17" t="s">
        <v>118</v>
      </c>
      <c r="D9" s="194">
        <v>71400.371344798376</v>
      </c>
      <c r="E9">
        <v>71400.371344798376</v>
      </c>
    </row>
    <row r="10" spans="1:5" ht="30" customHeight="1" thickTop="1" thickBot="1">
      <c r="A10" s="16" t="s">
        <v>119</v>
      </c>
      <c r="B10" s="14" t="s">
        <v>113</v>
      </c>
      <c r="C10" s="17" t="s">
        <v>120</v>
      </c>
      <c r="D10" s="194">
        <v>37640.505550510308</v>
      </c>
      <c r="E10">
        <v>37640.505550510308</v>
      </c>
    </row>
    <row r="11" spans="1:5" ht="30" customHeight="1" thickTop="1" thickBot="1">
      <c r="A11" s="16" t="s">
        <v>123</v>
      </c>
      <c r="B11" s="14" t="s">
        <v>113</v>
      </c>
      <c r="C11" s="17" t="s">
        <v>124</v>
      </c>
      <c r="D11" s="194">
        <v>19380.515688744115</v>
      </c>
      <c r="E11">
        <v>19380.515688744115</v>
      </c>
    </row>
    <row r="12" spans="1:5" ht="30" customHeight="1" thickTop="1" thickBot="1">
      <c r="A12" s="16" t="s">
        <v>121</v>
      </c>
      <c r="B12" s="14" t="s">
        <v>113</v>
      </c>
      <c r="C12" s="17" t="s">
        <v>122</v>
      </c>
      <c r="D12" s="194">
        <v>63998.577515003555</v>
      </c>
      <c r="E12">
        <v>63998.577515003555</v>
      </c>
    </row>
    <row r="13" spans="1:5" ht="30" customHeight="1" thickTop="1" thickBot="1">
      <c r="A13" s="16" t="s">
        <v>125</v>
      </c>
      <c r="B13" s="14" t="s">
        <v>113</v>
      </c>
      <c r="C13" s="17" t="s">
        <v>126</v>
      </c>
      <c r="D13" s="194">
        <v>50792.413406403954</v>
      </c>
      <c r="E13">
        <v>50792.413406403954</v>
      </c>
    </row>
    <row r="14" spans="1:5" ht="30" customHeight="1" thickTop="1" thickBot="1">
      <c r="A14" s="16" t="s">
        <v>131</v>
      </c>
      <c r="B14" s="14" t="s">
        <v>113</v>
      </c>
      <c r="C14" s="17" t="s">
        <v>132</v>
      </c>
      <c r="D14" s="194">
        <v>220826.63155700007</v>
      </c>
      <c r="E14">
        <v>220826.63155700007</v>
      </c>
    </row>
    <row r="15" spans="1:5" ht="30" customHeight="1" thickTop="1" thickBot="1">
      <c r="A15" s="16" t="s">
        <v>129</v>
      </c>
      <c r="B15" s="14" t="s">
        <v>113</v>
      </c>
      <c r="C15" s="17" t="s">
        <v>130</v>
      </c>
      <c r="D15" s="194">
        <v>209416.64718090207</v>
      </c>
      <c r="E15">
        <v>209416.64718090207</v>
      </c>
    </row>
    <row r="16" spans="1:5" ht="30" customHeight="1" thickTop="1" thickBot="1">
      <c r="A16" s="16" t="s">
        <v>127</v>
      </c>
      <c r="B16" s="14" t="s">
        <v>113</v>
      </c>
      <c r="C16" s="17" t="s">
        <v>128</v>
      </c>
      <c r="D16" s="194">
        <v>124228.77491389668</v>
      </c>
      <c r="E16">
        <v>124228.77491389668</v>
      </c>
    </row>
    <row r="17" spans="1:5" ht="30" customHeight="1" thickTop="1" thickBot="1">
      <c r="A17" s="16" t="s">
        <v>1795</v>
      </c>
      <c r="B17" s="14" t="s">
        <v>113</v>
      </c>
      <c r="C17" s="17" t="s">
        <v>1796</v>
      </c>
      <c r="D17" s="194">
        <v>63067.991360477739</v>
      </c>
      <c r="E17">
        <v>63067.991360477739</v>
      </c>
    </row>
    <row r="18" spans="1:5" ht="30" customHeight="1" thickTop="1" thickBot="1">
      <c r="A18" s="16" t="s">
        <v>133</v>
      </c>
      <c r="B18" s="14" t="s">
        <v>113</v>
      </c>
      <c r="C18" s="17" t="s">
        <v>134</v>
      </c>
      <c r="D18" s="194">
        <v>80811.721104537166</v>
      </c>
      <c r="E18">
        <v>80811.721104537166</v>
      </c>
    </row>
    <row r="19" spans="1:5" ht="30" customHeight="1" thickTop="1" thickBot="1">
      <c r="A19" s="16" t="s">
        <v>146</v>
      </c>
      <c r="B19" s="14" t="s">
        <v>113</v>
      </c>
      <c r="C19" s="17" t="s">
        <v>147</v>
      </c>
      <c r="D19" s="194">
        <v>176039.46507401808</v>
      </c>
      <c r="E19">
        <v>176039.46507401808</v>
      </c>
    </row>
    <row r="20" spans="1:5" ht="30" customHeight="1" thickTop="1" thickBot="1">
      <c r="A20" s="16" t="s">
        <v>135</v>
      </c>
      <c r="B20" s="14" t="s">
        <v>113</v>
      </c>
      <c r="C20" s="17" t="s">
        <v>1968</v>
      </c>
      <c r="D20" s="194">
        <v>72129.533896852998</v>
      </c>
      <c r="E20">
        <v>72129.533896852998</v>
      </c>
    </row>
    <row r="21" spans="1:5" ht="30" customHeight="1" thickTop="1" thickBot="1">
      <c r="A21" s="16" t="s">
        <v>136</v>
      </c>
      <c r="B21" s="14" t="s">
        <v>113</v>
      </c>
      <c r="C21" s="17" t="s">
        <v>137</v>
      </c>
      <c r="D21" s="194">
        <v>177467.10336626854</v>
      </c>
      <c r="E21">
        <v>177467.10336626854</v>
      </c>
    </row>
    <row r="22" spans="1:5" ht="30" customHeight="1" thickTop="1" thickBot="1">
      <c r="A22" s="16" t="s">
        <v>138</v>
      </c>
      <c r="B22" s="14" t="s">
        <v>113</v>
      </c>
      <c r="C22" s="17" t="s">
        <v>139</v>
      </c>
      <c r="D22" s="194">
        <v>56713.77585812522</v>
      </c>
      <c r="E22">
        <v>56713.77585812522</v>
      </c>
    </row>
    <row r="23" spans="1:5" ht="30" customHeight="1" thickTop="1" thickBot="1">
      <c r="A23" s="16" t="s">
        <v>143</v>
      </c>
      <c r="B23" s="14" t="s">
        <v>144</v>
      </c>
      <c r="C23" s="17" t="s">
        <v>145</v>
      </c>
      <c r="D23" s="194">
        <v>26317.667364820845</v>
      </c>
      <c r="E23">
        <v>26317.667364820845</v>
      </c>
    </row>
    <row r="24" spans="1:5" ht="30" customHeight="1" thickTop="1" thickBot="1">
      <c r="A24" s="16" t="s">
        <v>140</v>
      </c>
      <c r="B24" s="14" t="s">
        <v>1082</v>
      </c>
      <c r="C24" s="17" t="s">
        <v>142</v>
      </c>
      <c r="D24" s="194">
        <v>27845.946630542141</v>
      </c>
      <c r="E24">
        <v>27845.946630542141</v>
      </c>
    </row>
    <row r="25" spans="1:5" ht="30" customHeight="1" thickTop="1" thickBot="1">
      <c r="A25" s="16" t="s">
        <v>148</v>
      </c>
      <c r="B25" s="14" t="s">
        <v>113</v>
      </c>
      <c r="C25" s="17" t="s">
        <v>149</v>
      </c>
      <c r="D25" s="194">
        <v>179833.03147043803</v>
      </c>
      <c r="E25">
        <v>179833.03147043803</v>
      </c>
    </row>
    <row r="26" spans="1:5" ht="30" customHeight="1" thickTop="1" thickBot="1">
      <c r="A26" s="16" t="s">
        <v>150</v>
      </c>
      <c r="B26" s="14" t="s">
        <v>113</v>
      </c>
      <c r="C26" s="17" t="s">
        <v>151</v>
      </c>
      <c r="D26" s="194">
        <v>157739.90743624719</v>
      </c>
      <c r="E26">
        <v>157739.90743624719</v>
      </c>
    </row>
    <row r="27" spans="1:5" ht="30" customHeight="1" thickTop="1" thickBot="1">
      <c r="A27" s="16" t="s">
        <v>152</v>
      </c>
      <c r="B27" s="14" t="s">
        <v>113</v>
      </c>
      <c r="C27" s="17" t="s">
        <v>153</v>
      </c>
      <c r="D27" s="194">
        <v>66962.535936076223</v>
      </c>
      <c r="E27">
        <v>66962.535936076223</v>
      </c>
    </row>
    <row r="28" spans="1:5" ht="30" customHeight="1" thickTop="1" thickBot="1">
      <c r="A28" s="16" t="s">
        <v>154</v>
      </c>
      <c r="B28" s="14" t="s">
        <v>113</v>
      </c>
      <c r="C28" s="17" t="s">
        <v>155</v>
      </c>
      <c r="D28" s="194">
        <v>122769.71931880515</v>
      </c>
      <c r="E28">
        <v>122769.71931880515</v>
      </c>
    </row>
    <row r="29" spans="1:5" ht="30" customHeight="1" thickTop="1" thickBot="1">
      <c r="A29" s="16" t="s">
        <v>156</v>
      </c>
      <c r="B29" s="14" t="s">
        <v>113</v>
      </c>
      <c r="C29" s="17" t="s">
        <v>157</v>
      </c>
      <c r="D29" s="194">
        <v>1595.8891666666666</v>
      </c>
      <c r="E29">
        <v>1595.8891666666666</v>
      </c>
    </row>
    <row r="30" spans="1:5" ht="30" customHeight="1" thickTop="1" thickBot="1">
      <c r="A30" s="16" t="s">
        <v>166</v>
      </c>
      <c r="B30" s="14" t="s">
        <v>113</v>
      </c>
      <c r="C30" s="17" t="s">
        <v>167</v>
      </c>
      <c r="D30" s="194">
        <v>112691.48555101403</v>
      </c>
      <c r="E30">
        <v>112691.48555101403</v>
      </c>
    </row>
    <row r="31" spans="1:5" ht="30" customHeight="1" thickTop="1" thickBot="1">
      <c r="A31" s="16" t="s">
        <v>162</v>
      </c>
      <c r="B31" s="14" t="s">
        <v>113</v>
      </c>
      <c r="C31" s="17" t="s">
        <v>163</v>
      </c>
      <c r="D31" s="194">
        <v>7833.7328563155988</v>
      </c>
      <c r="E31">
        <v>7833.7328563155988</v>
      </c>
    </row>
    <row r="32" spans="1:5" ht="30" customHeight="1" thickTop="1" thickBot="1">
      <c r="A32" s="16" t="s">
        <v>164</v>
      </c>
      <c r="B32" s="14" t="s">
        <v>113</v>
      </c>
      <c r="C32" s="17" t="s">
        <v>165</v>
      </c>
      <c r="D32" s="194">
        <v>22770.394415023649</v>
      </c>
      <c r="E32">
        <v>22770.394415023649</v>
      </c>
    </row>
    <row r="33" spans="1:5" ht="30" customHeight="1" thickTop="1" thickBot="1">
      <c r="A33" s="16" t="s">
        <v>171</v>
      </c>
      <c r="B33" s="14" t="s">
        <v>113</v>
      </c>
      <c r="C33" s="17" t="s">
        <v>172</v>
      </c>
      <c r="D33" s="194">
        <v>7318.0844916666656</v>
      </c>
      <c r="E33">
        <v>7318.0844916666656</v>
      </c>
    </row>
    <row r="34" spans="1:5" ht="30" customHeight="1" thickTop="1" thickBot="1">
      <c r="A34" s="16" t="s">
        <v>160</v>
      </c>
      <c r="B34" s="14" t="s">
        <v>113</v>
      </c>
      <c r="C34" s="17" t="s">
        <v>161</v>
      </c>
      <c r="D34" s="194">
        <v>6425.0083333333323</v>
      </c>
      <c r="E34">
        <v>6425.0083333333323</v>
      </c>
    </row>
    <row r="35" spans="1:5" ht="30" customHeight="1" thickTop="1" thickBot="1">
      <c r="A35" s="16" t="s">
        <v>173</v>
      </c>
      <c r="B35" s="14" t="s">
        <v>113</v>
      </c>
      <c r="C35" s="17" t="s">
        <v>1970</v>
      </c>
      <c r="D35" s="194">
        <v>124807.69010984086</v>
      </c>
      <c r="E35">
        <v>124807.69010984086</v>
      </c>
    </row>
    <row r="36" spans="1:5" ht="30" customHeight="1" thickTop="1" thickBot="1">
      <c r="A36" s="16" t="s">
        <v>170</v>
      </c>
      <c r="B36" s="14" t="s">
        <v>113</v>
      </c>
      <c r="C36" s="17" t="s">
        <v>1969</v>
      </c>
      <c r="D36" s="194">
        <v>109450.49079189287</v>
      </c>
      <c r="E36">
        <v>109450.49079189287</v>
      </c>
    </row>
    <row r="37" spans="1:5" ht="30" customHeight="1" thickTop="1" thickBot="1">
      <c r="A37" s="16" t="s">
        <v>168</v>
      </c>
      <c r="B37" s="14" t="s">
        <v>113</v>
      </c>
      <c r="C37" s="17" t="s">
        <v>169</v>
      </c>
      <c r="D37" s="194">
        <v>116441.50070141148</v>
      </c>
      <c r="E37">
        <v>116441.50070141148</v>
      </c>
    </row>
    <row r="38" spans="1:5" ht="30" customHeight="1" thickTop="1" thickBot="1">
      <c r="A38" s="16" t="s">
        <v>174</v>
      </c>
      <c r="B38" s="14" t="s">
        <v>113</v>
      </c>
      <c r="C38" s="17" t="s">
        <v>175</v>
      </c>
      <c r="D38" s="194">
        <v>89524.000462178796</v>
      </c>
      <c r="E38">
        <v>89524.000462178796</v>
      </c>
    </row>
    <row r="39" spans="1:5" ht="30" customHeight="1" thickTop="1" thickBot="1">
      <c r="A39" s="16" t="s">
        <v>176</v>
      </c>
      <c r="B39" s="14" t="s">
        <v>113</v>
      </c>
      <c r="C39" s="17" t="s">
        <v>177</v>
      </c>
      <c r="D39" s="194">
        <v>72907.050509269902</v>
      </c>
      <c r="E39">
        <v>72907.050509269902</v>
      </c>
    </row>
    <row r="40" spans="1:5" ht="30" customHeight="1" thickTop="1" thickBot="1">
      <c r="A40" s="16" t="s">
        <v>180</v>
      </c>
      <c r="B40" s="14" t="s">
        <v>113</v>
      </c>
      <c r="C40" s="17" t="s">
        <v>181</v>
      </c>
      <c r="D40" s="194">
        <v>102822.75994715888</v>
      </c>
      <c r="E40">
        <v>102822.75994715888</v>
      </c>
    </row>
    <row r="41" spans="1:5" ht="30" customHeight="1" thickTop="1" thickBot="1">
      <c r="A41" s="16" t="s">
        <v>178</v>
      </c>
      <c r="B41" s="14" t="s">
        <v>113</v>
      </c>
      <c r="C41" s="17" t="s">
        <v>179</v>
      </c>
      <c r="D41" s="194">
        <v>82601.873011898846</v>
      </c>
      <c r="E41">
        <v>82601.873011898846</v>
      </c>
    </row>
    <row r="42" spans="1:5" ht="30" customHeight="1" thickTop="1" thickBot="1">
      <c r="A42" s="16" t="s">
        <v>182</v>
      </c>
      <c r="B42" s="14" t="s">
        <v>113</v>
      </c>
      <c r="C42" s="17" t="s">
        <v>183</v>
      </c>
      <c r="D42" s="194">
        <v>90171.355307274687</v>
      </c>
      <c r="E42">
        <v>90171.355307274687</v>
      </c>
    </row>
    <row r="43" spans="1:5" ht="30" customHeight="1" thickTop="1" thickBot="1">
      <c r="A43" s="16" t="s">
        <v>1756</v>
      </c>
      <c r="B43" s="14" t="s">
        <v>113</v>
      </c>
      <c r="C43" s="17" t="s">
        <v>1755</v>
      </c>
      <c r="D43" s="194">
        <v>6299.301225117626</v>
      </c>
      <c r="E43">
        <v>6299.301225117626</v>
      </c>
    </row>
    <row r="44" spans="1:5" ht="30" customHeight="1" thickTop="1" thickBot="1">
      <c r="A44" s="16" t="s">
        <v>184</v>
      </c>
      <c r="B44" s="14" t="s">
        <v>113</v>
      </c>
      <c r="C44" s="17" t="s">
        <v>185</v>
      </c>
      <c r="D44" s="194">
        <v>14903.166471790684</v>
      </c>
      <c r="E44">
        <v>14903.166471790684</v>
      </c>
    </row>
    <row r="45" spans="1:5" ht="30" customHeight="1" thickTop="1" thickBot="1">
      <c r="A45" s="16" t="s">
        <v>1687</v>
      </c>
      <c r="B45" s="14" t="s">
        <v>113</v>
      </c>
      <c r="C45" s="17" t="s">
        <v>1688</v>
      </c>
      <c r="D45" s="194">
        <v>2537.6732345276869</v>
      </c>
      <c r="E45">
        <v>2537.6732345276869</v>
      </c>
    </row>
    <row r="46" spans="1:5" ht="30" customHeight="1" thickTop="1" thickBot="1">
      <c r="A46" s="16" t="s">
        <v>188</v>
      </c>
      <c r="B46" s="14" t="s">
        <v>113</v>
      </c>
      <c r="C46" s="17" t="s">
        <v>189</v>
      </c>
      <c r="D46" s="194">
        <v>2426.7886362649292</v>
      </c>
      <c r="E46">
        <v>2426.7886362649292</v>
      </c>
    </row>
    <row r="47" spans="1:5" ht="30" customHeight="1" thickTop="1" thickBot="1">
      <c r="A47" s="16" t="s">
        <v>186</v>
      </c>
      <c r="B47" s="14" t="s">
        <v>113</v>
      </c>
      <c r="C47" s="17" t="s">
        <v>187</v>
      </c>
      <c r="D47" s="194">
        <v>2739.6224475276426</v>
      </c>
      <c r="E47">
        <v>2739.6224475276426</v>
      </c>
    </row>
    <row r="48" spans="1:5" ht="30" customHeight="1" thickTop="1" thickBot="1">
      <c r="A48" s="16" t="s">
        <v>190</v>
      </c>
      <c r="B48" s="14" t="s">
        <v>113</v>
      </c>
      <c r="C48" s="17" t="s">
        <v>191</v>
      </c>
      <c r="D48" s="194">
        <v>4997.1992283749541</v>
      </c>
      <c r="E48">
        <v>4997.1992283749541</v>
      </c>
    </row>
    <row r="49" spans="1:5" ht="30" customHeight="1" thickTop="1" thickBot="1">
      <c r="A49" s="16" t="s">
        <v>201</v>
      </c>
      <c r="B49" s="14" t="s">
        <v>113</v>
      </c>
      <c r="C49" s="17" t="s">
        <v>1972</v>
      </c>
      <c r="D49" s="194">
        <v>88315.886363011217</v>
      </c>
      <c r="E49">
        <v>88315.886363011217</v>
      </c>
    </row>
    <row r="50" spans="1:5" ht="30" customHeight="1" thickTop="1" thickBot="1">
      <c r="A50" s="16" t="s">
        <v>192</v>
      </c>
      <c r="B50" s="14" t="s">
        <v>113</v>
      </c>
      <c r="C50" s="17" t="s">
        <v>193</v>
      </c>
      <c r="D50" s="194">
        <v>32050.929116901916</v>
      </c>
      <c r="E50">
        <v>32050.929116901916</v>
      </c>
    </row>
    <row r="51" spans="1:5" ht="30" customHeight="1" thickTop="1" thickBot="1">
      <c r="A51" s="16" t="s">
        <v>194</v>
      </c>
      <c r="B51" s="14" t="s">
        <v>113</v>
      </c>
      <c r="C51" s="17" t="s">
        <v>1971</v>
      </c>
      <c r="D51" s="194">
        <v>2246.2051476655811</v>
      </c>
      <c r="E51">
        <v>2246.2051476655811</v>
      </c>
    </row>
    <row r="52" spans="1:5" ht="30" customHeight="1" thickTop="1" thickBot="1">
      <c r="A52" s="16" t="s">
        <v>224</v>
      </c>
      <c r="B52" s="14" t="s">
        <v>92</v>
      </c>
      <c r="C52" s="17" t="s">
        <v>1975</v>
      </c>
      <c r="D52" s="194">
        <v>164882.22948534202</v>
      </c>
      <c r="E52">
        <v>164882.22948534202</v>
      </c>
    </row>
    <row r="53" spans="1:5" ht="30" customHeight="1" thickTop="1" thickBot="1">
      <c r="A53" s="16" t="s">
        <v>195</v>
      </c>
      <c r="B53" s="14" t="s">
        <v>113</v>
      </c>
      <c r="C53" s="17" t="s">
        <v>196</v>
      </c>
      <c r="D53" s="194">
        <v>9395.343313478299</v>
      </c>
      <c r="E53">
        <v>9395.343313478299</v>
      </c>
    </row>
    <row r="54" spans="1:5" ht="30" customHeight="1" thickTop="1" thickBot="1">
      <c r="A54" s="16" t="s">
        <v>214</v>
      </c>
      <c r="B54" s="14" t="s">
        <v>113</v>
      </c>
      <c r="C54" s="17" t="s">
        <v>215</v>
      </c>
      <c r="D54" s="194">
        <v>8452.0783609404225</v>
      </c>
      <c r="E54">
        <v>8452.0783609404225</v>
      </c>
    </row>
    <row r="55" spans="1:5" ht="30" customHeight="1" thickTop="1" thickBot="1">
      <c r="A55" s="16" t="s">
        <v>197</v>
      </c>
      <c r="B55" s="14" t="s">
        <v>113</v>
      </c>
      <c r="C55" s="17" t="s">
        <v>198</v>
      </c>
      <c r="D55" s="194">
        <v>149514.68020991673</v>
      </c>
      <c r="E55">
        <v>149514.68020991673</v>
      </c>
    </row>
    <row r="56" spans="1:5" ht="30" customHeight="1" thickTop="1" thickBot="1">
      <c r="A56" s="16" t="s">
        <v>199</v>
      </c>
      <c r="B56" s="14" t="s">
        <v>113</v>
      </c>
      <c r="C56" s="17" t="s">
        <v>200</v>
      </c>
      <c r="D56" s="194">
        <v>9536.3299833056826</v>
      </c>
      <c r="E56">
        <v>9536.3299833056826</v>
      </c>
    </row>
    <row r="57" spans="1:5" ht="30" customHeight="1" thickTop="1" thickBot="1">
      <c r="A57" s="16" t="s">
        <v>202</v>
      </c>
      <c r="B57" s="14" t="s">
        <v>113</v>
      </c>
      <c r="C57" s="17" t="s">
        <v>203</v>
      </c>
      <c r="D57" s="194">
        <v>93825.266830980807</v>
      </c>
      <c r="E57">
        <v>93825.266830980807</v>
      </c>
    </row>
    <row r="58" spans="1:5" ht="30" customHeight="1" thickTop="1" thickBot="1">
      <c r="A58" s="16" t="s">
        <v>212</v>
      </c>
      <c r="B58" s="14" t="s">
        <v>113</v>
      </c>
      <c r="C58" s="17" t="s">
        <v>213</v>
      </c>
      <c r="D58" s="194">
        <v>33474.47614983713</v>
      </c>
      <c r="E58">
        <v>33474.47614983713</v>
      </c>
    </row>
    <row r="59" spans="1:5" ht="30" customHeight="1" thickTop="1" thickBot="1">
      <c r="A59" s="16" t="s">
        <v>206</v>
      </c>
      <c r="B59" s="14" t="s">
        <v>113</v>
      </c>
      <c r="C59" s="17" t="s">
        <v>207</v>
      </c>
      <c r="D59" s="194">
        <v>6511.1349436507508</v>
      </c>
      <c r="E59">
        <v>6511.1349436507508</v>
      </c>
    </row>
    <row r="60" spans="1:5" ht="30" customHeight="1" thickTop="1" thickBot="1">
      <c r="A60" s="16" t="s">
        <v>204</v>
      </c>
      <c r="B60" s="14" t="s">
        <v>113</v>
      </c>
      <c r="C60" s="17" t="s">
        <v>205</v>
      </c>
      <c r="D60" s="194">
        <v>9360.9134212965619</v>
      </c>
      <c r="E60">
        <v>9360.9134212965619</v>
      </c>
    </row>
    <row r="61" spans="1:5" ht="30" customHeight="1" thickTop="1" thickBot="1">
      <c r="A61" s="16" t="s">
        <v>208</v>
      </c>
      <c r="B61" s="14" t="s">
        <v>113</v>
      </c>
      <c r="C61" s="17" t="s">
        <v>209</v>
      </c>
      <c r="D61" s="194">
        <v>10373.5514972197</v>
      </c>
      <c r="E61">
        <v>10373.5514972197</v>
      </c>
    </row>
    <row r="62" spans="1:5" ht="30" customHeight="1" thickTop="1" thickBot="1">
      <c r="A62" s="16" t="s">
        <v>210</v>
      </c>
      <c r="B62" s="14" t="s">
        <v>113</v>
      </c>
      <c r="C62" s="17" t="s">
        <v>211</v>
      </c>
      <c r="D62" s="194">
        <v>11981.179648259051</v>
      </c>
      <c r="E62">
        <v>11981.179648259051</v>
      </c>
    </row>
    <row r="63" spans="1:5" ht="30" customHeight="1" thickTop="1" thickBot="1">
      <c r="A63" s="16" t="s">
        <v>217</v>
      </c>
      <c r="B63" s="14" t="s">
        <v>113</v>
      </c>
      <c r="C63" s="17" t="s">
        <v>218</v>
      </c>
      <c r="D63" s="194">
        <v>20239.758438524768</v>
      </c>
      <c r="E63">
        <v>20239.758438524768</v>
      </c>
    </row>
    <row r="64" spans="1:5" ht="30" customHeight="1" thickTop="1" thickBot="1">
      <c r="A64" s="16" t="s">
        <v>219</v>
      </c>
      <c r="B64" s="14" t="s">
        <v>113</v>
      </c>
      <c r="C64" s="17" t="s">
        <v>220</v>
      </c>
      <c r="D64" s="194">
        <v>13845.887034449561</v>
      </c>
      <c r="E64">
        <v>13845.887034449561</v>
      </c>
    </row>
    <row r="65" spans="1:5" ht="30" customHeight="1" thickTop="1" thickBot="1">
      <c r="A65" s="16" t="s">
        <v>216</v>
      </c>
      <c r="B65" s="14" t="s">
        <v>113</v>
      </c>
      <c r="C65" s="17" t="s">
        <v>1973</v>
      </c>
      <c r="D65" s="194">
        <v>15878.674471226925</v>
      </c>
      <c r="E65">
        <v>15878.674471226925</v>
      </c>
    </row>
    <row r="66" spans="1:5" ht="30" customHeight="1" thickTop="1" thickBot="1">
      <c r="A66" s="16" t="s">
        <v>221</v>
      </c>
      <c r="B66" s="14" t="s">
        <v>113</v>
      </c>
      <c r="C66" s="17" t="s">
        <v>1974</v>
      </c>
      <c r="D66" s="194">
        <v>66696.557833152372</v>
      </c>
      <c r="E66">
        <v>66696.557833152372</v>
      </c>
    </row>
    <row r="67" spans="1:5" ht="30" customHeight="1" thickTop="1" thickBot="1">
      <c r="A67" s="16" t="s">
        <v>222</v>
      </c>
      <c r="B67" s="14" t="s">
        <v>113</v>
      </c>
      <c r="C67" s="17" t="s">
        <v>223</v>
      </c>
      <c r="D67" s="194">
        <v>35634.934911349235</v>
      </c>
      <c r="E67">
        <v>35634.934911349235</v>
      </c>
    </row>
    <row r="68" spans="1:5" ht="30" customHeight="1" thickTop="1" thickBot="1">
      <c r="A68" s="16" t="s">
        <v>225</v>
      </c>
      <c r="B68" s="14" t="s">
        <v>113</v>
      </c>
      <c r="C68" s="17" t="s">
        <v>226</v>
      </c>
      <c r="D68" s="194">
        <v>79043.19724307346</v>
      </c>
      <c r="E68">
        <v>79043.19724307346</v>
      </c>
    </row>
    <row r="69" spans="1:5" ht="30" customHeight="1" thickTop="1" thickBot="1">
      <c r="A69" s="16" t="s">
        <v>227</v>
      </c>
      <c r="B69" s="14" t="s">
        <v>113</v>
      </c>
      <c r="C69" s="17" t="s">
        <v>1976</v>
      </c>
      <c r="D69" s="194">
        <v>20414.434635953796</v>
      </c>
      <c r="E69">
        <v>20414.434635953796</v>
      </c>
    </row>
    <row r="70" spans="1:5" ht="30" customHeight="1" thickTop="1" thickBot="1">
      <c r="A70" s="16" t="s">
        <v>232</v>
      </c>
      <c r="B70" s="14" t="s">
        <v>233</v>
      </c>
      <c r="C70" s="17" t="s">
        <v>1979</v>
      </c>
      <c r="D70" s="194">
        <v>4209.3905588128837</v>
      </c>
      <c r="E70">
        <v>4209.3905588128837</v>
      </c>
    </row>
    <row r="71" spans="1:5" ht="30" customHeight="1" thickTop="1" thickBot="1">
      <c r="A71" s="16" t="s">
        <v>228</v>
      </c>
      <c r="B71" s="14" t="s">
        <v>113</v>
      </c>
      <c r="C71" s="17" t="s">
        <v>1977</v>
      </c>
      <c r="D71" s="194">
        <v>2764.3199431717026</v>
      </c>
      <c r="E71">
        <v>2764.3199431717026</v>
      </c>
    </row>
    <row r="72" spans="1:5" ht="30" customHeight="1" thickTop="1" thickBot="1">
      <c r="A72" s="16" t="s">
        <v>229</v>
      </c>
      <c r="B72" s="14" t="s">
        <v>113</v>
      </c>
      <c r="C72" s="17" t="s">
        <v>1978</v>
      </c>
      <c r="D72" s="194">
        <v>6489.6732105432575</v>
      </c>
      <c r="E72">
        <v>6489.6732105432575</v>
      </c>
    </row>
    <row r="73" spans="1:5" ht="30" customHeight="1" thickTop="1" thickBot="1">
      <c r="A73" s="16" t="s">
        <v>230</v>
      </c>
      <c r="B73" s="14" t="s">
        <v>113</v>
      </c>
      <c r="C73" s="17" t="s">
        <v>231</v>
      </c>
      <c r="D73" s="194">
        <v>3023.3608057048987</v>
      </c>
      <c r="E73">
        <v>3023.3608057048987</v>
      </c>
    </row>
    <row r="74" spans="1:5" ht="30" customHeight="1" thickTop="1" thickBot="1">
      <c r="A74" s="16" t="s">
        <v>234</v>
      </c>
      <c r="B74" s="14" t="s">
        <v>113</v>
      </c>
      <c r="C74" s="17" t="s">
        <v>235</v>
      </c>
      <c r="D74" s="194">
        <v>10417.45855707615</v>
      </c>
      <c r="E74">
        <v>10417.45855707615</v>
      </c>
    </row>
    <row r="75" spans="1:5" ht="30" customHeight="1" thickTop="1" thickBot="1">
      <c r="A75" s="16" t="s">
        <v>236</v>
      </c>
      <c r="B75" s="14" t="s">
        <v>113</v>
      </c>
      <c r="C75" s="17" t="s">
        <v>237</v>
      </c>
      <c r="D75" s="194">
        <v>403093.44230945973</v>
      </c>
      <c r="E75">
        <v>403093.44230945973</v>
      </c>
    </row>
    <row r="76" spans="1:5" ht="30" customHeight="1" thickTop="1" thickBot="1">
      <c r="A76" s="16" t="s">
        <v>238</v>
      </c>
      <c r="B76" s="14" t="s">
        <v>113</v>
      </c>
      <c r="C76" s="17" t="s">
        <v>239</v>
      </c>
      <c r="D76" s="194">
        <v>558294.44785884896</v>
      </c>
      <c r="E76">
        <v>558294.44785884896</v>
      </c>
    </row>
    <row r="77" spans="1:5" ht="30" customHeight="1" thickTop="1" thickBot="1">
      <c r="A77" s="16" t="s">
        <v>240</v>
      </c>
      <c r="B77" s="14" t="s">
        <v>113</v>
      </c>
      <c r="C77" s="17" t="s">
        <v>1980</v>
      </c>
      <c r="D77" s="194">
        <v>125839.0279403593</v>
      </c>
      <c r="E77">
        <v>125839.0279403593</v>
      </c>
    </row>
    <row r="78" spans="1:5" ht="30" customHeight="1" thickTop="1" thickBot="1">
      <c r="A78" s="16" t="s">
        <v>241</v>
      </c>
      <c r="B78" s="14" t="s">
        <v>113</v>
      </c>
      <c r="C78" s="17" t="s">
        <v>1981</v>
      </c>
      <c r="D78" s="194">
        <v>121649.84933143794</v>
      </c>
      <c r="E78">
        <v>121649.84933143794</v>
      </c>
    </row>
    <row r="79" spans="1:5" ht="30" customHeight="1" thickTop="1" thickBot="1">
      <c r="A79" s="16" t="s">
        <v>246</v>
      </c>
      <c r="B79" s="14" t="s">
        <v>113</v>
      </c>
      <c r="C79" s="17" t="s">
        <v>1986</v>
      </c>
      <c r="D79" s="194">
        <v>91624.471566413311</v>
      </c>
      <c r="E79">
        <v>91624.471566413311</v>
      </c>
    </row>
    <row r="80" spans="1:5" ht="30" customHeight="1" thickTop="1" thickBot="1">
      <c r="A80" s="16" t="s">
        <v>243</v>
      </c>
      <c r="B80" s="14" t="s">
        <v>113</v>
      </c>
      <c r="C80" s="17" t="s">
        <v>1983</v>
      </c>
      <c r="D80" s="194">
        <v>123140.32071375329</v>
      </c>
      <c r="E80">
        <v>123140.32071375329</v>
      </c>
    </row>
    <row r="81" spans="1:5" ht="30" customHeight="1" thickTop="1" thickBot="1">
      <c r="A81" s="16" t="s">
        <v>244</v>
      </c>
      <c r="B81" s="14" t="s">
        <v>113</v>
      </c>
      <c r="C81" s="17" t="s">
        <v>1984</v>
      </c>
      <c r="D81" s="194">
        <v>277516.69231306546</v>
      </c>
      <c r="E81">
        <v>277516.69231306546</v>
      </c>
    </row>
    <row r="82" spans="1:5" ht="30" customHeight="1" thickTop="1" thickBot="1">
      <c r="A82" s="16" t="s">
        <v>245</v>
      </c>
      <c r="B82" s="14" t="s">
        <v>113</v>
      </c>
      <c r="C82" s="17" t="s">
        <v>1985</v>
      </c>
      <c r="D82" s="194">
        <v>184616.51984473396</v>
      </c>
      <c r="E82">
        <v>184616.51984473396</v>
      </c>
    </row>
    <row r="83" spans="1:5" ht="30" customHeight="1" thickTop="1" thickBot="1">
      <c r="A83" s="16" t="s">
        <v>247</v>
      </c>
      <c r="B83" s="14" t="s">
        <v>113</v>
      </c>
      <c r="C83" s="17" t="s">
        <v>1987</v>
      </c>
      <c r="D83" s="194">
        <v>164980.97140075066</v>
      </c>
      <c r="E83">
        <v>164980.97140075066</v>
      </c>
    </row>
    <row r="84" spans="1:5" ht="30" customHeight="1" thickTop="1" thickBot="1">
      <c r="A84" s="16" t="s">
        <v>242</v>
      </c>
      <c r="B84" s="14" t="s">
        <v>113</v>
      </c>
      <c r="C84" s="17" t="s">
        <v>1982</v>
      </c>
      <c r="D84" s="194">
        <v>183103.20908939556</v>
      </c>
      <c r="E84">
        <v>183103.20908939556</v>
      </c>
    </row>
    <row r="85" spans="1:5" ht="30" customHeight="1" thickTop="1" thickBot="1">
      <c r="A85" s="16" t="s">
        <v>248</v>
      </c>
      <c r="B85" s="14" t="s">
        <v>113</v>
      </c>
      <c r="C85" s="17" t="s">
        <v>1988</v>
      </c>
      <c r="D85" s="194">
        <v>279915.94260458683</v>
      </c>
      <c r="E85">
        <v>279915.94260458683</v>
      </c>
    </row>
    <row r="86" spans="1:5" ht="30" customHeight="1" thickTop="1" thickBot="1">
      <c r="A86" s="16" t="s">
        <v>249</v>
      </c>
      <c r="B86" s="14" t="s">
        <v>113</v>
      </c>
      <c r="C86" s="17" t="s">
        <v>250</v>
      </c>
      <c r="D86" s="194">
        <v>5034.2875673072604</v>
      </c>
      <c r="E86">
        <v>5034.2875673072604</v>
      </c>
    </row>
    <row r="87" spans="1:5" ht="30" customHeight="1" thickTop="1" thickBot="1">
      <c r="A87" s="16" t="s">
        <v>255</v>
      </c>
      <c r="B87" s="14" t="s">
        <v>113</v>
      </c>
      <c r="C87" s="17" t="s">
        <v>256</v>
      </c>
      <c r="D87" s="194">
        <v>1603847.5293130719</v>
      </c>
      <c r="E87">
        <v>1603847.5293130719</v>
      </c>
    </row>
    <row r="88" spans="1:5" ht="30" customHeight="1" thickTop="1" thickBot="1">
      <c r="A88" s="16" t="s">
        <v>253</v>
      </c>
      <c r="B88" s="14" t="s">
        <v>113</v>
      </c>
      <c r="C88" s="17" t="s">
        <v>254</v>
      </c>
      <c r="D88" s="194">
        <v>19608.621148027501</v>
      </c>
      <c r="E88">
        <v>19608.621148027501</v>
      </c>
    </row>
    <row r="89" spans="1:5" ht="30" customHeight="1" thickTop="1" thickBot="1">
      <c r="A89" s="16" t="s">
        <v>251</v>
      </c>
      <c r="B89" s="14" t="s">
        <v>113</v>
      </c>
      <c r="C89" s="17" t="s">
        <v>252</v>
      </c>
      <c r="D89" s="194">
        <v>26458.049086986655</v>
      </c>
      <c r="E89">
        <v>26458.049086986655</v>
      </c>
    </row>
    <row r="90" spans="1:5" ht="30" customHeight="1" thickTop="1" thickBot="1">
      <c r="A90" s="16" t="s">
        <v>257</v>
      </c>
      <c r="B90" s="14" t="s">
        <v>113</v>
      </c>
      <c r="C90" s="17" t="s">
        <v>258</v>
      </c>
      <c r="D90" s="194">
        <v>5293.0234958830979</v>
      </c>
      <c r="E90">
        <v>5293.0234958830979</v>
      </c>
    </row>
    <row r="91" spans="1:5" ht="30" customHeight="1" thickTop="1" thickBot="1">
      <c r="A91" s="16" t="s">
        <v>259</v>
      </c>
      <c r="B91" s="14" t="s">
        <v>113</v>
      </c>
      <c r="C91" s="17" t="s">
        <v>260</v>
      </c>
      <c r="D91" s="194">
        <v>72953.057239187532</v>
      </c>
      <c r="E91">
        <v>72953.057239187532</v>
      </c>
    </row>
    <row r="92" spans="1:5" ht="30" customHeight="1" thickTop="1" thickBot="1">
      <c r="A92" s="16" t="s">
        <v>261</v>
      </c>
      <c r="B92" s="14" t="s">
        <v>113</v>
      </c>
      <c r="C92" s="17" t="s">
        <v>262</v>
      </c>
      <c r="D92" s="194">
        <v>10031.359989504161</v>
      </c>
      <c r="E92">
        <v>10031.359989504161</v>
      </c>
    </row>
    <row r="93" spans="1:5" ht="30" customHeight="1" thickTop="1" thickBot="1">
      <c r="A93" s="16" t="s">
        <v>263</v>
      </c>
      <c r="B93" s="14" t="s">
        <v>113</v>
      </c>
      <c r="C93" s="17" t="s">
        <v>264</v>
      </c>
      <c r="D93" s="194">
        <v>7344.7845801664853</v>
      </c>
      <c r="E93">
        <v>7344.7845801664853</v>
      </c>
    </row>
    <row r="94" spans="1:5" ht="30" customHeight="1" thickTop="1" thickBot="1">
      <c r="A94" s="16" t="s">
        <v>265</v>
      </c>
      <c r="B94" s="14" t="s">
        <v>113</v>
      </c>
      <c r="C94" s="17" t="s">
        <v>266</v>
      </c>
      <c r="D94" s="194">
        <v>16236.446549933549</v>
      </c>
      <c r="E94">
        <v>16236.446549933549</v>
      </c>
    </row>
    <row r="95" spans="1:5" ht="30" customHeight="1" thickTop="1" thickBot="1">
      <c r="A95" s="16" t="s">
        <v>267</v>
      </c>
      <c r="B95" s="14" t="s">
        <v>113</v>
      </c>
      <c r="C95" s="17" t="s">
        <v>268</v>
      </c>
      <c r="D95" s="194">
        <v>91388.973800579057</v>
      </c>
      <c r="E95">
        <v>91388.973800579057</v>
      </c>
    </row>
    <row r="96" spans="1:5" ht="30" customHeight="1" thickTop="1" thickBot="1">
      <c r="A96" s="16" t="s">
        <v>269</v>
      </c>
      <c r="B96" s="14" t="s">
        <v>113</v>
      </c>
      <c r="C96" s="17" t="s">
        <v>270</v>
      </c>
      <c r="D96" s="194">
        <v>212415</v>
      </c>
      <c r="E96">
        <v>212415</v>
      </c>
    </row>
    <row r="97" spans="1:5" ht="30" customHeight="1" thickTop="1" thickBot="1">
      <c r="A97" s="16" t="s">
        <v>271</v>
      </c>
      <c r="B97" s="14" t="s">
        <v>113</v>
      </c>
      <c r="C97" s="17" t="s">
        <v>272</v>
      </c>
      <c r="D97" s="194">
        <v>126168.72007853781</v>
      </c>
      <c r="E97">
        <v>126168.72007853781</v>
      </c>
    </row>
    <row r="98" spans="1:5" ht="30" customHeight="1" thickTop="1" thickBot="1">
      <c r="A98" s="16" t="s">
        <v>273</v>
      </c>
      <c r="B98" s="14" t="s">
        <v>113</v>
      </c>
      <c r="C98" s="17" t="s">
        <v>274</v>
      </c>
      <c r="D98" s="194">
        <v>5392.1596069489678</v>
      </c>
      <c r="E98">
        <v>5392.1596069489678</v>
      </c>
    </row>
    <row r="99" spans="1:5" ht="30" customHeight="1" thickTop="1" thickBot="1">
      <c r="A99" s="16" t="s">
        <v>275</v>
      </c>
      <c r="B99" s="14" t="s">
        <v>113</v>
      </c>
      <c r="C99" s="17" t="s">
        <v>276</v>
      </c>
      <c r="D99" s="194">
        <v>13398.027601520085</v>
      </c>
      <c r="E99">
        <v>13398.027601520085</v>
      </c>
    </row>
    <row r="100" spans="1:5" ht="30" customHeight="1" thickTop="1" thickBot="1">
      <c r="A100" s="16" t="s">
        <v>277</v>
      </c>
      <c r="B100" s="14" t="s">
        <v>113</v>
      </c>
      <c r="C100" s="17" t="s">
        <v>278</v>
      </c>
      <c r="D100" s="194">
        <v>332952.65518168651</v>
      </c>
      <c r="E100">
        <v>332952.65518168651</v>
      </c>
    </row>
    <row r="101" spans="1:5" ht="30" customHeight="1" thickTop="1" thickBot="1">
      <c r="A101" s="16" t="s">
        <v>279</v>
      </c>
      <c r="B101" s="14" t="s">
        <v>113</v>
      </c>
      <c r="C101" s="17" t="s">
        <v>1989</v>
      </c>
      <c r="D101" s="194">
        <v>359803.62466196163</v>
      </c>
      <c r="E101">
        <v>359803.62466196163</v>
      </c>
    </row>
    <row r="102" spans="1:5" ht="30" customHeight="1" thickTop="1" thickBot="1">
      <c r="A102" s="16" t="s">
        <v>280</v>
      </c>
      <c r="B102" s="14" t="s">
        <v>113</v>
      </c>
      <c r="C102" s="17" t="s">
        <v>281</v>
      </c>
      <c r="D102" s="194">
        <v>471021.93276330072</v>
      </c>
      <c r="E102">
        <v>471021.93276330072</v>
      </c>
    </row>
    <row r="103" spans="1:5" ht="30" customHeight="1" thickTop="1" thickBot="1">
      <c r="A103" s="16" t="s">
        <v>282</v>
      </c>
      <c r="B103" s="14" t="s">
        <v>113</v>
      </c>
      <c r="C103" s="17" t="s">
        <v>283</v>
      </c>
      <c r="D103" s="194">
        <v>530754.93782555184</v>
      </c>
      <c r="E103">
        <v>530754.93782555184</v>
      </c>
    </row>
    <row r="104" spans="1:5" ht="30" customHeight="1" thickTop="1" thickBot="1">
      <c r="A104" s="16" t="s">
        <v>284</v>
      </c>
      <c r="B104" s="14" t="s">
        <v>113</v>
      </c>
      <c r="C104" s="17" t="s">
        <v>285</v>
      </c>
      <c r="D104" s="194">
        <v>598736.70095475914</v>
      </c>
      <c r="E104">
        <v>598736.70095475914</v>
      </c>
    </row>
    <row r="105" spans="1:5" ht="30" customHeight="1" thickTop="1" thickBot="1">
      <c r="A105" s="16" t="s">
        <v>286</v>
      </c>
      <c r="B105" s="14" t="s">
        <v>113</v>
      </c>
      <c r="C105" s="17" t="s">
        <v>287</v>
      </c>
      <c r="D105" s="194">
        <v>239705.44050396391</v>
      </c>
      <c r="E105">
        <v>239705.44050396391</v>
      </c>
    </row>
    <row r="106" spans="1:5" ht="30" customHeight="1" thickTop="1" thickBot="1">
      <c r="A106" s="16" t="s">
        <v>288</v>
      </c>
      <c r="B106" s="14" t="s">
        <v>113</v>
      </c>
      <c r="C106" s="17" t="s">
        <v>289</v>
      </c>
      <c r="D106" s="194">
        <v>15455.200910242489</v>
      </c>
      <c r="E106">
        <v>15455.200910242489</v>
      </c>
    </row>
    <row r="107" spans="1:5" ht="30" customHeight="1" thickTop="1" thickBot="1">
      <c r="A107" s="16" t="s">
        <v>290</v>
      </c>
      <c r="B107" s="14" t="s">
        <v>113</v>
      </c>
      <c r="C107" s="17" t="s">
        <v>291</v>
      </c>
      <c r="D107" s="194">
        <v>481861.16625443357</v>
      </c>
      <c r="E107">
        <v>481861.16625443357</v>
      </c>
    </row>
    <row r="108" spans="1:5" ht="30" customHeight="1" thickTop="1" thickBot="1">
      <c r="A108" s="16" t="s">
        <v>292</v>
      </c>
      <c r="B108" s="14" t="s">
        <v>113</v>
      </c>
      <c r="C108" s="17" t="s">
        <v>293</v>
      </c>
      <c r="D108" s="194">
        <v>7341.6164487875494</v>
      </c>
      <c r="E108">
        <v>7341.6164487875494</v>
      </c>
    </row>
    <row r="109" spans="1:5" ht="30" customHeight="1" thickTop="1" thickBot="1">
      <c r="A109" s="16" t="s">
        <v>294</v>
      </c>
      <c r="B109" s="14" t="s">
        <v>113</v>
      </c>
      <c r="C109" s="17" t="s">
        <v>1990</v>
      </c>
      <c r="D109" s="194">
        <v>640899.24938943179</v>
      </c>
      <c r="E109">
        <v>640899.24938943179</v>
      </c>
    </row>
    <row r="110" spans="1:5" ht="30" customHeight="1" thickTop="1" thickBot="1">
      <c r="A110" s="16" t="s">
        <v>295</v>
      </c>
      <c r="B110" s="14" t="s">
        <v>113</v>
      </c>
      <c r="C110" s="17" t="s">
        <v>296</v>
      </c>
      <c r="D110" s="194">
        <v>3441.6467213174083</v>
      </c>
      <c r="E110">
        <v>3441.6467213174083</v>
      </c>
    </row>
    <row r="111" spans="1:5" ht="30" customHeight="1" thickTop="1" thickBot="1">
      <c r="A111" s="16" t="s">
        <v>297</v>
      </c>
      <c r="B111" s="14" t="s">
        <v>113</v>
      </c>
      <c r="C111" s="17" t="s">
        <v>298</v>
      </c>
      <c r="D111" s="194">
        <v>119003.46294317768</v>
      </c>
      <c r="E111">
        <v>119003.46294317768</v>
      </c>
    </row>
    <row r="112" spans="1:5" ht="30" customHeight="1" thickTop="1" thickBot="1">
      <c r="A112" s="16" t="s">
        <v>299</v>
      </c>
      <c r="B112" s="14" t="s">
        <v>113</v>
      </c>
      <c r="C112" s="17" t="s">
        <v>300</v>
      </c>
      <c r="D112" s="194">
        <v>540210.75394788268</v>
      </c>
      <c r="E112">
        <v>540210.75394788268</v>
      </c>
    </row>
    <row r="113" spans="1:5" ht="30" customHeight="1" thickTop="1" thickBot="1">
      <c r="A113" s="16" t="s">
        <v>301</v>
      </c>
      <c r="B113" s="14" t="s">
        <v>113</v>
      </c>
      <c r="C113" s="17" t="s">
        <v>302</v>
      </c>
      <c r="D113" s="194">
        <v>7059.8362891904089</v>
      </c>
      <c r="E113">
        <v>7059.8362891904089</v>
      </c>
    </row>
    <row r="114" spans="1:5" ht="30" customHeight="1" thickTop="1" thickBot="1">
      <c r="A114" s="16" t="s">
        <v>305</v>
      </c>
      <c r="B114" s="14" t="s">
        <v>113</v>
      </c>
      <c r="C114" s="17" t="s">
        <v>306</v>
      </c>
      <c r="D114" s="194">
        <v>137445</v>
      </c>
      <c r="E114">
        <v>137445</v>
      </c>
    </row>
    <row r="115" spans="1:5" ht="30" customHeight="1" thickTop="1" thickBot="1">
      <c r="A115" s="16" t="s">
        <v>303</v>
      </c>
      <c r="B115" s="14" t="s">
        <v>113</v>
      </c>
      <c r="C115" s="17" t="s">
        <v>304</v>
      </c>
      <c r="D115" s="194">
        <v>110356.57636626853</v>
      </c>
      <c r="E115">
        <v>110356.57636626853</v>
      </c>
    </row>
    <row r="116" spans="1:5" ht="30" customHeight="1" thickTop="1" thickBot="1">
      <c r="A116" s="16" t="s">
        <v>309</v>
      </c>
      <c r="B116" s="14" t="s">
        <v>113</v>
      </c>
      <c r="C116" s="17" t="s">
        <v>1991</v>
      </c>
      <c r="D116" s="194">
        <v>113781.7706535974</v>
      </c>
      <c r="E116">
        <v>113781.7706535974</v>
      </c>
    </row>
    <row r="117" spans="1:5" ht="30" customHeight="1" thickTop="1" thickBot="1">
      <c r="A117" s="16" t="s">
        <v>310</v>
      </c>
      <c r="B117" s="14" t="s">
        <v>113</v>
      </c>
      <c r="C117" s="17" t="s">
        <v>311</v>
      </c>
      <c r="D117" s="194">
        <v>203212.39499529495</v>
      </c>
      <c r="E117">
        <v>203212.39499529495</v>
      </c>
    </row>
    <row r="118" spans="1:5" ht="30" customHeight="1" thickTop="1" thickBot="1">
      <c r="A118" s="16" t="s">
        <v>313</v>
      </c>
      <c r="B118" s="14" t="s">
        <v>113</v>
      </c>
      <c r="C118" s="17" t="s">
        <v>1993</v>
      </c>
      <c r="D118" s="194">
        <v>266231.80834129563</v>
      </c>
      <c r="E118">
        <v>266231.80834129563</v>
      </c>
    </row>
    <row r="119" spans="1:5" ht="30" customHeight="1" thickTop="1" thickBot="1">
      <c r="A119" s="16" t="s">
        <v>318</v>
      </c>
      <c r="B119" s="14" t="s">
        <v>113</v>
      </c>
      <c r="C119" s="17" t="s">
        <v>319</v>
      </c>
      <c r="D119" s="194">
        <v>216436.17537097356</v>
      </c>
      <c r="E119">
        <v>216436.17537097356</v>
      </c>
    </row>
    <row r="120" spans="1:5" ht="30" customHeight="1" thickTop="1" thickBot="1">
      <c r="A120" s="16" t="s">
        <v>314</v>
      </c>
      <c r="B120" s="14" t="s">
        <v>113</v>
      </c>
      <c r="C120" s="17" t="s">
        <v>315</v>
      </c>
      <c r="D120" s="194">
        <v>200279.8570178833</v>
      </c>
      <c r="E120">
        <v>200279.8570178833</v>
      </c>
    </row>
    <row r="121" spans="1:5" ht="30" customHeight="1" thickTop="1" thickBot="1">
      <c r="A121" s="16" t="s">
        <v>1732</v>
      </c>
      <c r="B121" s="14" t="s">
        <v>113</v>
      </c>
      <c r="C121" s="17" t="s">
        <v>1733</v>
      </c>
      <c r="D121" s="194">
        <v>101657.81182010582</v>
      </c>
      <c r="E121">
        <v>101657.81182010582</v>
      </c>
    </row>
    <row r="122" spans="1:5" ht="30" customHeight="1" thickTop="1" thickBot="1">
      <c r="A122" s="16" t="s">
        <v>322</v>
      </c>
      <c r="B122" s="14" t="s">
        <v>113</v>
      </c>
      <c r="C122" s="17" t="s">
        <v>323</v>
      </c>
      <c r="D122" s="194">
        <v>115151.26171799429</v>
      </c>
      <c r="E122">
        <v>115151.26171799429</v>
      </c>
    </row>
    <row r="123" spans="1:5" ht="30" customHeight="1" thickTop="1" thickBot="1">
      <c r="A123" s="16" t="s">
        <v>320</v>
      </c>
      <c r="B123" s="14" t="s">
        <v>113</v>
      </c>
      <c r="C123" s="17" t="s">
        <v>321</v>
      </c>
      <c r="D123" s="194">
        <v>115818.43486355411</v>
      </c>
      <c r="E123">
        <v>115818.43486355411</v>
      </c>
    </row>
    <row r="124" spans="1:5" ht="30" customHeight="1" thickTop="1" thickBot="1">
      <c r="A124" s="16" t="s">
        <v>312</v>
      </c>
      <c r="B124" s="14" t="s">
        <v>113</v>
      </c>
      <c r="C124" s="17" t="s">
        <v>1992</v>
      </c>
      <c r="D124" s="194">
        <v>204166.00254035468</v>
      </c>
      <c r="E124">
        <v>204166.00254035468</v>
      </c>
    </row>
    <row r="125" spans="1:5" ht="30" customHeight="1" thickTop="1" thickBot="1">
      <c r="A125" s="16" t="s">
        <v>316</v>
      </c>
      <c r="B125" s="14" t="s">
        <v>113</v>
      </c>
      <c r="C125" s="17" t="s">
        <v>317</v>
      </c>
      <c r="D125" s="194">
        <v>212718.97405029513</v>
      </c>
      <c r="E125">
        <v>212718.97405029513</v>
      </c>
    </row>
    <row r="126" spans="1:5" ht="30" customHeight="1" thickTop="1" thickBot="1">
      <c r="A126" s="16" t="s">
        <v>307</v>
      </c>
      <c r="B126" s="14" t="s">
        <v>113</v>
      </c>
      <c r="C126" s="17" t="s">
        <v>308</v>
      </c>
      <c r="D126" s="194">
        <v>111556.90560191669</v>
      </c>
      <c r="E126">
        <v>111556.90560191669</v>
      </c>
    </row>
    <row r="127" spans="1:5" ht="30" customHeight="1" thickTop="1" thickBot="1">
      <c r="A127" s="16" t="s">
        <v>324</v>
      </c>
      <c r="B127" s="14" t="s">
        <v>113</v>
      </c>
      <c r="C127" s="17" t="s">
        <v>325</v>
      </c>
      <c r="D127" s="194">
        <v>4336.1158139703211</v>
      </c>
      <c r="E127">
        <v>4336.1158139703211</v>
      </c>
    </row>
    <row r="128" spans="1:5" ht="30" customHeight="1" thickTop="1" thickBot="1">
      <c r="A128" s="16" t="s">
        <v>326</v>
      </c>
      <c r="B128" s="14" t="s">
        <v>113</v>
      </c>
      <c r="C128" s="17" t="s">
        <v>327</v>
      </c>
      <c r="D128" s="194">
        <v>93520.070174809982</v>
      </c>
      <c r="E128">
        <v>93520.070174809982</v>
      </c>
    </row>
    <row r="129" spans="1:5" ht="30" customHeight="1" thickTop="1" thickBot="1">
      <c r="A129" s="16" t="s">
        <v>328</v>
      </c>
      <c r="B129" s="14" t="s">
        <v>113</v>
      </c>
      <c r="C129" s="17" t="s">
        <v>329</v>
      </c>
      <c r="D129" s="194">
        <v>84.501711089894783</v>
      </c>
      <c r="E129">
        <v>84.501711089894783</v>
      </c>
    </row>
    <row r="130" spans="1:5" ht="30" customHeight="1" thickTop="1" thickBot="1">
      <c r="A130" s="16" t="s">
        <v>330</v>
      </c>
      <c r="B130" s="14" t="s">
        <v>113</v>
      </c>
      <c r="C130" s="17" t="s">
        <v>331</v>
      </c>
      <c r="D130" s="194">
        <v>2750.2490236057756</v>
      </c>
      <c r="E130">
        <v>2750.2490236057756</v>
      </c>
    </row>
    <row r="131" spans="1:5" ht="30" customHeight="1" thickTop="1" thickBot="1">
      <c r="A131" s="16" t="s">
        <v>332</v>
      </c>
      <c r="B131" s="14" t="s">
        <v>113</v>
      </c>
      <c r="C131" s="17" t="s">
        <v>333</v>
      </c>
      <c r="D131" s="194">
        <v>2441.53610575736</v>
      </c>
      <c r="E131">
        <v>2441.53610575736</v>
      </c>
    </row>
    <row r="132" spans="1:5" ht="30" customHeight="1" thickTop="1" thickBot="1">
      <c r="A132" s="16" t="s">
        <v>334</v>
      </c>
      <c r="B132" s="14" t="s">
        <v>113</v>
      </c>
      <c r="C132" s="17" t="s">
        <v>1760</v>
      </c>
      <c r="D132" s="194">
        <v>4154.476281577995</v>
      </c>
      <c r="E132">
        <v>4154.476281577995</v>
      </c>
    </row>
    <row r="133" spans="1:5" ht="30" customHeight="1" thickTop="1" thickBot="1">
      <c r="A133" s="16" t="s">
        <v>335</v>
      </c>
      <c r="B133" s="14" t="s">
        <v>92</v>
      </c>
      <c r="C133" s="17" t="s">
        <v>1994</v>
      </c>
      <c r="D133" s="194">
        <v>259318.94567245743</v>
      </c>
      <c r="E133">
        <v>259318.94567245743</v>
      </c>
    </row>
    <row r="134" spans="1:5" ht="30" customHeight="1" thickTop="1" thickBot="1">
      <c r="A134" s="16" t="s">
        <v>336</v>
      </c>
      <c r="B134" s="14" t="s">
        <v>113</v>
      </c>
      <c r="C134" s="17" t="s">
        <v>337</v>
      </c>
      <c r="D134" s="194">
        <v>44834.33923090843</v>
      </c>
      <c r="E134">
        <v>44834.33923090843</v>
      </c>
    </row>
    <row r="135" spans="1:5" ht="30" customHeight="1" thickTop="1" thickBot="1">
      <c r="A135" s="16" t="s">
        <v>338</v>
      </c>
      <c r="B135" s="14" t="s">
        <v>339</v>
      </c>
      <c r="C135" s="17" t="s">
        <v>340</v>
      </c>
      <c r="D135" s="194">
        <v>1491.7368731069428</v>
      </c>
      <c r="E135">
        <v>1491.7368731069428</v>
      </c>
    </row>
    <row r="136" spans="1:5" ht="30" customHeight="1" thickTop="1" thickBot="1">
      <c r="A136" s="16" t="s">
        <v>352</v>
      </c>
      <c r="B136" s="14" t="s">
        <v>339</v>
      </c>
      <c r="C136" s="17" t="s">
        <v>353</v>
      </c>
      <c r="D136" s="194">
        <v>1523.2841785805033</v>
      </c>
      <c r="E136">
        <v>1523.2841785805033</v>
      </c>
    </row>
    <row r="137" spans="1:5" ht="30" customHeight="1" thickTop="1" thickBot="1">
      <c r="A137" s="16" t="s">
        <v>343</v>
      </c>
      <c r="B137" s="14" t="s">
        <v>344</v>
      </c>
      <c r="C137" s="17" t="s">
        <v>345</v>
      </c>
      <c r="D137" s="194">
        <v>0.47794422131944725</v>
      </c>
      <c r="E137">
        <v>0.47794422131944725</v>
      </c>
    </row>
    <row r="138" spans="1:5" ht="30" customHeight="1" thickTop="1" thickBot="1">
      <c r="A138" s="16" t="s">
        <v>346</v>
      </c>
      <c r="B138" s="14" t="s">
        <v>344</v>
      </c>
      <c r="C138" s="17" t="s">
        <v>347</v>
      </c>
      <c r="D138" s="194">
        <v>0.47794422131944725</v>
      </c>
      <c r="E138">
        <v>0.47794422131944725</v>
      </c>
    </row>
    <row r="139" spans="1:5" ht="30" customHeight="1" thickTop="1" thickBot="1">
      <c r="A139" s="16" t="s">
        <v>350</v>
      </c>
      <c r="B139" s="14" t="s">
        <v>339</v>
      </c>
      <c r="C139" s="17" t="s">
        <v>351</v>
      </c>
      <c r="D139" s="194">
        <v>1517.6507311745102</v>
      </c>
      <c r="E139">
        <v>1517.6507311745102</v>
      </c>
    </row>
    <row r="140" spans="1:5" ht="30" customHeight="1" thickTop="1" thickBot="1">
      <c r="A140" s="16" t="s">
        <v>348</v>
      </c>
      <c r="B140" s="14" t="s">
        <v>339</v>
      </c>
      <c r="C140" s="17" t="s">
        <v>349</v>
      </c>
      <c r="D140" s="194">
        <v>1492.1898794788272</v>
      </c>
      <c r="E140">
        <v>1492.1898794788272</v>
      </c>
    </row>
    <row r="141" spans="1:5" ht="30" customHeight="1" thickTop="1" thickBot="1">
      <c r="A141" s="16" t="s">
        <v>356</v>
      </c>
      <c r="B141" s="14" t="s">
        <v>113</v>
      </c>
      <c r="C141" s="17" t="s">
        <v>357</v>
      </c>
      <c r="D141" s="194">
        <v>57502.640571480268</v>
      </c>
      <c r="E141">
        <v>57502.640571480268</v>
      </c>
    </row>
    <row r="142" spans="1:5" ht="30" customHeight="1" thickTop="1" thickBot="1">
      <c r="A142" s="16" t="s">
        <v>341</v>
      </c>
      <c r="B142" s="14" t="s">
        <v>339</v>
      </c>
      <c r="C142" s="17" t="s">
        <v>342</v>
      </c>
      <c r="D142" s="194">
        <v>1491.7368731069428</v>
      </c>
      <c r="E142">
        <v>1491.7368731069428</v>
      </c>
    </row>
    <row r="143" spans="1:5" ht="30" customHeight="1" thickTop="1" thickBot="1">
      <c r="A143" s="16" t="s">
        <v>354</v>
      </c>
      <c r="B143" s="14" t="s">
        <v>113</v>
      </c>
      <c r="C143" s="17" t="s">
        <v>355</v>
      </c>
      <c r="D143" s="194">
        <v>50789.370179515012</v>
      </c>
      <c r="E143">
        <v>50789.370179515012</v>
      </c>
    </row>
    <row r="144" spans="1:5" ht="30" customHeight="1" thickTop="1" thickBot="1">
      <c r="A144" s="16" t="s">
        <v>359</v>
      </c>
      <c r="B144" s="14" t="s">
        <v>113</v>
      </c>
      <c r="C144" s="17" t="s">
        <v>360</v>
      </c>
      <c r="D144" s="194">
        <v>142091.74838906983</v>
      </c>
      <c r="E144">
        <v>142091.74838906983</v>
      </c>
    </row>
    <row r="145" spans="1:5" ht="68.25" customHeight="1" thickTop="1" thickBot="1">
      <c r="A145" s="16" t="s">
        <v>358</v>
      </c>
      <c r="B145" s="14" t="s">
        <v>113</v>
      </c>
      <c r="C145" s="17" t="s">
        <v>2303</v>
      </c>
      <c r="D145" s="194">
        <v>195892.95546615994</v>
      </c>
      <c r="E145">
        <v>195892.95546615994</v>
      </c>
    </row>
    <row r="146" spans="1:5" ht="30" customHeight="1" thickTop="1" thickBot="1">
      <c r="A146" s="16" t="s">
        <v>361</v>
      </c>
      <c r="B146" s="14" t="s">
        <v>113</v>
      </c>
      <c r="C146" s="17" t="s">
        <v>1995</v>
      </c>
      <c r="D146" s="194">
        <v>143004.17022620339</v>
      </c>
      <c r="E146">
        <v>143004.17022620339</v>
      </c>
    </row>
    <row r="147" spans="1:5" ht="30" customHeight="1" thickTop="1" thickBot="1">
      <c r="A147" s="16" t="s">
        <v>362</v>
      </c>
      <c r="B147" s="14" t="s">
        <v>113</v>
      </c>
      <c r="C147" s="17" t="s">
        <v>1996</v>
      </c>
      <c r="D147" s="194">
        <v>135617.14389431776</v>
      </c>
      <c r="E147">
        <v>135617.14389431776</v>
      </c>
    </row>
    <row r="148" spans="1:5" ht="30" customHeight="1" thickTop="1" thickBot="1">
      <c r="A148" s="16" t="s">
        <v>367</v>
      </c>
      <c r="B148" s="14" t="s">
        <v>113</v>
      </c>
      <c r="C148" s="17" t="s">
        <v>368</v>
      </c>
      <c r="D148" s="194">
        <v>6907.5824498733255</v>
      </c>
      <c r="E148">
        <v>6907.5824498733255</v>
      </c>
    </row>
    <row r="149" spans="1:5" ht="30" customHeight="1" thickTop="1" thickBot="1">
      <c r="A149" s="16" t="s">
        <v>363</v>
      </c>
      <c r="B149" s="14" t="s">
        <v>113</v>
      </c>
      <c r="C149" s="17" t="s">
        <v>364</v>
      </c>
      <c r="D149" s="194">
        <v>6361.6078089033663</v>
      </c>
      <c r="E149">
        <v>6361.6078089033663</v>
      </c>
    </row>
    <row r="150" spans="1:5" ht="30" customHeight="1" thickTop="1" thickBot="1">
      <c r="A150" s="16" t="s">
        <v>158</v>
      </c>
      <c r="B150" s="14" t="s">
        <v>113</v>
      </c>
      <c r="C150" s="17" t="s">
        <v>159</v>
      </c>
      <c r="D150" s="194">
        <v>48076.393675352876</v>
      </c>
      <c r="E150">
        <v>48076.393675352876</v>
      </c>
    </row>
    <row r="151" spans="1:5" ht="30" customHeight="1" thickTop="1" thickBot="1">
      <c r="A151" s="16" t="s">
        <v>369</v>
      </c>
      <c r="B151" s="14" t="s">
        <v>113</v>
      </c>
      <c r="C151" s="17" t="s">
        <v>370</v>
      </c>
      <c r="D151" s="194">
        <v>84290.247424176618</v>
      </c>
      <c r="E151">
        <v>84290.247424176618</v>
      </c>
    </row>
    <row r="152" spans="1:5" ht="30" customHeight="1" thickTop="1" thickBot="1">
      <c r="A152" s="16" t="s">
        <v>371</v>
      </c>
      <c r="B152" s="14" t="s">
        <v>113</v>
      </c>
      <c r="C152" s="17" t="s">
        <v>372</v>
      </c>
      <c r="D152" s="194">
        <v>137445</v>
      </c>
      <c r="E152">
        <v>137445</v>
      </c>
    </row>
    <row r="153" spans="1:5" ht="30" customHeight="1" thickTop="1" thickBot="1">
      <c r="A153" s="16" t="s">
        <v>365</v>
      </c>
      <c r="B153" s="14" t="s">
        <v>113</v>
      </c>
      <c r="C153" s="17" t="s">
        <v>366</v>
      </c>
      <c r="D153" s="194">
        <v>125746.30256134635</v>
      </c>
      <c r="E153">
        <v>125746.30256134635</v>
      </c>
    </row>
    <row r="154" spans="1:5" ht="30" customHeight="1" thickTop="1" thickBot="1">
      <c r="A154" s="16" t="s">
        <v>373</v>
      </c>
      <c r="B154" s="14" t="s">
        <v>113</v>
      </c>
      <c r="C154" s="17" t="s">
        <v>374</v>
      </c>
      <c r="D154" s="194">
        <v>86403.391053926884</v>
      </c>
      <c r="E154">
        <v>86403.391053926884</v>
      </c>
    </row>
    <row r="155" spans="1:5"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201" activePane="bottomRight" state="frozen"/>
      <selection activeCell="D20" sqref="D20"/>
      <selection pane="topRight" activeCell="D20" sqref="D20"/>
      <selection pane="bottomLeft" activeCell="D20" sqref="D20"/>
      <selection pane="bottomRight" activeCell="D209" sqref="D209"/>
    </sheetView>
  </sheetViews>
  <sheetFormatPr baseColWidth="10" defaultRowHeight="14.4"/>
  <cols>
    <col min="1" max="1" width="11.5546875" customWidth="1"/>
    <col min="2" max="2" width="9.109375"/>
    <col min="3" max="3" width="77.44140625" style="206" customWidth="1"/>
    <col min="4" max="4" width="17.109375" style="189" customWidth="1"/>
    <col min="5" max="5" width="14.77734375" customWidth="1"/>
  </cols>
  <sheetData>
    <row r="1" spans="1:4" ht="81.75" customHeight="1" thickTop="1" thickBot="1">
      <c r="A1" s="677" t="s">
        <v>1934</v>
      </c>
      <c r="B1" s="678"/>
      <c r="C1" s="678"/>
      <c r="D1" s="679"/>
    </row>
    <row r="2" spans="1:4" ht="60.75" customHeight="1" thickTop="1" thickBot="1">
      <c r="A2" s="676" t="s">
        <v>375</v>
      </c>
      <c r="B2" s="676"/>
      <c r="C2" s="676"/>
      <c r="D2" s="676"/>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1001" t="s">
        <v>2028</v>
      </c>
      <c r="D6" s="999">
        <v>3332</v>
      </c>
    </row>
    <row r="7" spans="1:4" ht="15.6" thickTop="1" thickBot="1">
      <c r="A7" s="200" t="s">
        <v>814</v>
      </c>
      <c r="B7" s="200" t="s">
        <v>377</v>
      </c>
      <c r="C7" s="1001" t="s">
        <v>815</v>
      </c>
      <c r="D7" s="999">
        <v>3332</v>
      </c>
    </row>
    <row r="8" spans="1:4" ht="15.6" thickTop="1" thickBot="1">
      <c r="A8" s="200" t="s">
        <v>810</v>
      </c>
      <c r="B8" s="200" t="s">
        <v>377</v>
      </c>
      <c r="C8" s="1001" t="s">
        <v>811</v>
      </c>
      <c r="D8" s="999">
        <v>3332</v>
      </c>
    </row>
    <row r="9" spans="1:4" ht="15.6" thickTop="1" thickBot="1">
      <c r="A9" s="200" t="s">
        <v>812</v>
      </c>
      <c r="B9" s="200" t="s">
        <v>377</v>
      </c>
      <c r="C9" s="1001" t="s">
        <v>813</v>
      </c>
      <c r="D9" s="999">
        <v>2784.1499704552834</v>
      </c>
    </row>
    <row r="10" spans="1:4" ht="15.6" thickTop="1" thickBot="1">
      <c r="A10" s="200" t="s">
        <v>1752</v>
      </c>
      <c r="B10" s="200" t="s">
        <v>377</v>
      </c>
      <c r="C10" s="1001" t="s">
        <v>1751</v>
      </c>
      <c r="D10" s="999">
        <v>2556.9462979141144</v>
      </c>
    </row>
    <row r="11" spans="1:4" ht="15.6" thickTop="1" thickBot="1">
      <c r="A11" s="200" t="s">
        <v>818</v>
      </c>
      <c r="B11" s="200" t="s">
        <v>377</v>
      </c>
      <c r="C11" s="1001" t="s">
        <v>819</v>
      </c>
      <c r="D11" s="999">
        <v>13539.36</v>
      </c>
    </row>
    <row r="12" spans="1:4" ht="15.6" thickTop="1" thickBot="1">
      <c r="A12" s="200" t="s">
        <v>816</v>
      </c>
      <c r="B12" s="200" t="s">
        <v>377</v>
      </c>
      <c r="C12" s="1001" t="s">
        <v>817</v>
      </c>
      <c r="D12" s="999">
        <v>5870.25</v>
      </c>
    </row>
    <row r="13" spans="1:4" ht="15.6" thickTop="1" thickBot="1">
      <c r="A13" s="200" t="s">
        <v>820</v>
      </c>
      <c r="B13" s="200" t="s">
        <v>92</v>
      </c>
      <c r="C13" s="1001" t="s">
        <v>2029</v>
      </c>
      <c r="D13" s="999">
        <v>1118</v>
      </c>
    </row>
    <row r="14" spans="1:4" ht="15.6" thickTop="1" thickBot="1">
      <c r="A14" s="200" t="s">
        <v>822</v>
      </c>
      <c r="B14" s="200" t="s">
        <v>233</v>
      </c>
      <c r="C14" s="1001" t="s">
        <v>2031</v>
      </c>
      <c r="D14" s="999">
        <v>54500</v>
      </c>
    </row>
    <row r="15" spans="1:4" ht="15.6" thickTop="1" thickBot="1">
      <c r="A15" s="200" t="s">
        <v>823</v>
      </c>
      <c r="B15" s="200" t="s">
        <v>92</v>
      </c>
      <c r="C15" s="1001" t="s">
        <v>2032</v>
      </c>
      <c r="D15" s="999">
        <v>1124.55</v>
      </c>
    </row>
    <row r="16" spans="1:4" ht="15.6" thickTop="1" thickBot="1">
      <c r="A16" s="200" t="s">
        <v>821</v>
      </c>
      <c r="B16" s="200" t="s">
        <v>233</v>
      </c>
      <c r="C16" s="1001" t="s">
        <v>2030</v>
      </c>
      <c r="D16" s="999">
        <v>60750</v>
      </c>
    </row>
    <row r="17" spans="1:4" ht="15.6" thickTop="1" thickBot="1">
      <c r="A17" s="200" t="s">
        <v>847</v>
      </c>
      <c r="B17" s="200" t="s">
        <v>425</v>
      </c>
      <c r="C17" s="1001" t="s">
        <v>848</v>
      </c>
      <c r="D17" s="999">
        <v>13908.505980513371</v>
      </c>
    </row>
    <row r="18" spans="1:4" ht="15.6" thickTop="1" thickBot="1">
      <c r="A18" s="200" t="s">
        <v>824</v>
      </c>
      <c r="B18" s="200" t="s">
        <v>388</v>
      </c>
      <c r="C18" s="1001" t="s">
        <v>2033</v>
      </c>
      <c r="D18" s="999">
        <v>55409.020597481453</v>
      </c>
    </row>
    <row r="19" spans="1:4" ht="30" thickTop="1" thickBot="1">
      <c r="A19" s="200" t="s">
        <v>825</v>
      </c>
      <c r="B19" s="200" t="s">
        <v>388</v>
      </c>
      <c r="C19" s="1001" t="s">
        <v>826</v>
      </c>
      <c r="D19" s="999">
        <v>61124.04825844102</v>
      </c>
    </row>
    <row r="20" spans="1:4" ht="15.6" thickTop="1" thickBot="1">
      <c r="A20" s="200" t="s">
        <v>831</v>
      </c>
      <c r="B20" s="200" t="s">
        <v>388</v>
      </c>
      <c r="C20" s="1001" t="s">
        <v>832</v>
      </c>
      <c r="D20" s="999">
        <v>46515.700507888592</v>
      </c>
    </row>
    <row r="21" spans="1:4" ht="30" thickTop="1" thickBot="1">
      <c r="A21" s="200" t="s">
        <v>827</v>
      </c>
      <c r="B21" s="200" t="s">
        <v>388</v>
      </c>
      <c r="C21" s="1001" t="s">
        <v>828</v>
      </c>
      <c r="D21" s="999">
        <v>47258.15095166293</v>
      </c>
    </row>
    <row r="22" spans="1:4" ht="30" thickTop="1" thickBot="1">
      <c r="A22" s="200" t="s">
        <v>829</v>
      </c>
      <c r="B22" s="200" t="s">
        <v>388</v>
      </c>
      <c r="C22" s="1001" t="s">
        <v>830</v>
      </c>
      <c r="D22" s="999">
        <v>47258.15095166293</v>
      </c>
    </row>
    <row r="23" spans="1:4" ht="15.6" thickTop="1" thickBot="1">
      <c r="A23" s="200" t="s">
        <v>833</v>
      </c>
      <c r="B23" s="200" t="s">
        <v>388</v>
      </c>
      <c r="C23" s="1001" t="s">
        <v>834</v>
      </c>
      <c r="D23" s="999">
        <v>54874.722876382577</v>
      </c>
    </row>
    <row r="24" spans="1:4" ht="15.6" thickTop="1" thickBot="1">
      <c r="A24" s="200" t="s">
        <v>843</v>
      </c>
      <c r="B24" s="200" t="s">
        <v>388</v>
      </c>
      <c r="C24" s="1001" t="s">
        <v>844</v>
      </c>
      <c r="D24" s="999">
        <v>24990</v>
      </c>
    </row>
    <row r="25" spans="1:4" ht="15.6" thickTop="1" thickBot="1">
      <c r="A25" s="200" t="s">
        <v>835</v>
      </c>
      <c r="B25" s="200" t="s">
        <v>388</v>
      </c>
      <c r="C25" s="1001" t="s">
        <v>836</v>
      </c>
      <c r="D25" s="999">
        <v>50551.309227751095</v>
      </c>
    </row>
    <row r="26" spans="1:4" ht="15.6" thickTop="1" thickBot="1">
      <c r="A26" s="200" t="s">
        <v>838</v>
      </c>
      <c r="B26" s="200" t="s">
        <v>388</v>
      </c>
      <c r="C26" s="1001" t="s">
        <v>2108</v>
      </c>
      <c r="D26" s="999">
        <v>49188.959275578934</v>
      </c>
    </row>
    <row r="27" spans="1:4" ht="15.6" thickTop="1" thickBot="1">
      <c r="A27" s="200" t="s">
        <v>837</v>
      </c>
      <c r="B27" s="200" t="s">
        <v>388</v>
      </c>
      <c r="C27" s="1001" t="s">
        <v>2110</v>
      </c>
      <c r="D27" s="999">
        <v>49188.959275578934</v>
      </c>
    </row>
    <row r="28" spans="1:4" ht="15.6" thickTop="1" thickBot="1">
      <c r="A28" s="200" t="s">
        <v>840</v>
      </c>
      <c r="B28" s="200" t="s">
        <v>388</v>
      </c>
      <c r="C28" s="1001" t="s">
        <v>2109</v>
      </c>
      <c r="D28" s="999">
        <v>49188.959275578934</v>
      </c>
    </row>
    <row r="29" spans="1:4" ht="15.6" thickTop="1" thickBot="1">
      <c r="A29" s="200" t="s">
        <v>839</v>
      </c>
      <c r="B29" s="200" t="s">
        <v>388</v>
      </c>
      <c r="C29" s="1001" t="s">
        <v>2107</v>
      </c>
      <c r="D29" s="999">
        <v>49188.959275578934</v>
      </c>
    </row>
    <row r="30" spans="1:4" ht="30" thickTop="1" thickBot="1">
      <c r="A30" s="200" t="s">
        <v>841</v>
      </c>
      <c r="B30" s="200" t="s">
        <v>388</v>
      </c>
      <c r="C30" s="1001" t="s">
        <v>842</v>
      </c>
      <c r="D30" s="999">
        <v>59804.744458865644</v>
      </c>
    </row>
    <row r="31" spans="1:4" ht="15.6" thickTop="1" thickBot="1">
      <c r="A31" s="200" t="s">
        <v>845</v>
      </c>
      <c r="B31" s="200" t="s">
        <v>425</v>
      </c>
      <c r="C31" s="1001" t="s">
        <v>846</v>
      </c>
      <c r="D31" s="999">
        <v>50.059586696803315</v>
      </c>
    </row>
    <row r="32" spans="1:4" ht="15.6" thickTop="1" thickBot="1">
      <c r="A32" s="200" t="s">
        <v>850</v>
      </c>
      <c r="B32" s="200" t="s">
        <v>144</v>
      </c>
      <c r="C32" s="1001" t="s">
        <v>2035</v>
      </c>
      <c r="D32" s="999">
        <v>476.97865650629609</v>
      </c>
    </row>
    <row r="33" spans="1:4" ht="15.6" thickTop="1" thickBot="1">
      <c r="A33" s="200" t="s">
        <v>851</v>
      </c>
      <c r="B33" s="200" t="s">
        <v>377</v>
      </c>
      <c r="C33" s="1001" t="s">
        <v>852</v>
      </c>
      <c r="D33" s="999">
        <v>5549.1036793551857</v>
      </c>
    </row>
    <row r="34" spans="1:4" ht="15.6" thickTop="1" thickBot="1">
      <c r="A34" s="200" t="s">
        <v>857</v>
      </c>
      <c r="B34" s="200" t="s">
        <v>377</v>
      </c>
      <c r="C34" s="1001" t="s">
        <v>858</v>
      </c>
      <c r="D34" s="999">
        <v>4202.5546033958699</v>
      </c>
    </row>
    <row r="35" spans="1:4" ht="15.6" thickTop="1" thickBot="1">
      <c r="A35" s="200" t="s">
        <v>853</v>
      </c>
      <c r="B35" s="200" t="s">
        <v>377</v>
      </c>
      <c r="C35" s="1001" t="s">
        <v>854</v>
      </c>
      <c r="D35" s="999">
        <v>5133.3523667976269</v>
      </c>
    </row>
    <row r="36" spans="1:4" ht="15.6" thickTop="1" thickBot="1">
      <c r="A36" s="200" t="s">
        <v>855</v>
      </c>
      <c r="B36" s="200" t="s">
        <v>377</v>
      </c>
      <c r="C36" s="1001" t="s">
        <v>856</v>
      </c>
      <c r="D36" s="999">
        <v>4791.0802550855624</v>
      </c>
    </row>
    <row r="37" spans="1:4" ht="15.6" thickTop="1" thickBot="1">
      <c r="A37" s="200" t="s">
        <v>976</v>
      </c>
      <c r="B37" s="200" t="s">
        <v>377</v>
      </c>
      <c r="C37" s="1001" t="s">
        <v>977</v>
      </c>
      <c r="D37" s="999">
        <v>3854.1578940910504</v>
      </c>
    </row>
    <row r="38" spans="1:4" ht="15.6" thickTop="1" thickBot="1">
      <c r="A38" s="200" t="s">
        <v>859</v>
      </c>
      <c r="B38" s="200" t="s">
        <v>377</v>
      </c>
      <c r="C38" s="1001" t="s">
        <v>860</v>
      </c>
      <c r="D38" s="999">
        <v>5050</v>
      </c>
    </row>
    <row r="39" spans="1:4" ht="30" thickTop="1" thickBot="1">
      <c r="A39" s="200" t="s">
        <v>999</v>
      </c>
      <c r="B39" s="200" t="s">
        <v>92</v>
      </c>
      <c r="C39" s="1001" t="s">
        <v>1000</v>
      </c>
      <c r="D39" s="999">
        <v>490389.14211561275</v>
      </c>
    </row>
    <row r="40" spans="1:4" ht="15.6" thickTop="1" thickBot="1">
      <c r="A40" s="200" t="s">
        <v>974</v>
      </c>
      <c r="B40" s="200" t="s">
        <v>92</v>
      </c>
      <c r="C40" s="1001" t="s">
        <v>975</v>
      </c>
      <c r="D40" s="999">
        <v>31535</v>
      </c>
    </row>
    <row r="41" spans="1:4" ht="15.6" thickTop="1" thickBot="1">
      <c r="A41" s="200" t="s">
        <v>899</v>
      </c>
      <c r="B41" s="200" t="s">
        <v>92</v>
      </c>
      <c r="C41" s="1001" t="s">
        <v>900</v>
      </c>
      <c r="D41" s="999">
        <v>962.17227778457698</v>
      </c>
    </row>
    <row r="42" spans="1:4" ht="15.6" thickTop="1" thickBot="1">
      <c r="A42" s="200" t="s">
        <v>437</v>
      </c>
      <c r="B42" s="200" t="s">
        <v>92</v>
      </c>
      <c r="C42" s="1001" t="s">
        <v>438</v>
      </c>
      <c r="D42" s="999">
        <v>15062.091637487922</v>
      </c>
    </row>
    <row r="43" spans="1:4" ht="15.6" thickTop="1" thickBot="1">
      <c r="A43" s="200" t="s">
        <v>376</v>
      </c>
      <c r="B43" s="200" t="s">
        <v>377</v>
      </c>
      <c r="C43" s="1001" t="s">
        <v>378</v>
      </c>
      <c r="D43" s="999">
        <v>5440.5378007749405</v>
      </c>
    </row>
    <row r="44" spans="1:4" ht="30" thickTop="1" thickBot="1">
      <c r="A44" s="200" t="s">
        <v>379</v>
      </c>
      <c r="B44" s="200" t="s">
        <v>144</v>
      </c>
      <c r="C44" s="1001" t="s">
        <v>380</v>
      </c>
      <c r="D44" s="999">
        <v>9977.1584600904134</v>
      </c>
    </row>
    <row r="45" spans="1:4" ht="15.6" thickTop="1" thickBot="1">
      <c r="A45" s="200" t="s">
        <v>849</v>
      </c>
      <c r="B45" s="200" t="s">
        <v>377</v>
      </c>
      <c r="C45" s="1001" t="s">
        <v>2034</v>
      </c>
      <c r="D45" s="999">
        <v>5674.768391023571</v>
      </c>
    </row>
    <row r="46" spans="1:4" ht="15.6" thickTop="1" thickBot="1">
      <c r="A46" s="200" t="s">
        <v>995</v>
      </c>
      <c r="B46" s="200" t="s">
        <v>92</v>
      </c>
      <c r="C46" s="1001" t="s">
        <v>2060</v>
      </c>
      <c r="D46" s="999">
        <v>26900</v>
      </c>
    </row>
    <row r="47" spans="1:4" ht="15.6" thickTop="1" thickBot="1">
      <c r="A47" s="200" t="s">
        <v>996</v>
      </c>
      <c r="B47" s="200" t="s">
        <v>92</v>
      </c>
      <c r="C47" s="1001" t="s">
        <v>2061</v>
      </c>
      <c r="D47" s="999">
        <v>17067.437343645812</v>
      </c>
    </row>
    <row r="48" spans="1:4" ht="15.6" thickTop="1" thickBot="1">
      <c r="A48" s="200" t="s">
        <v>868</v>
      </c>
      <c r="B48" s="200" t="s">
        <v>388</v>
      </c>
      <c r="C48" s="1001" t="s">
        <v>869</v>
      </c>
      <c r="D48" s="999">
        <v>59976</v>
      </c>
    </row>
    <row r="49" spans="1:4" ht="15.6" thickTop="1" thickBot="1">
      <c r="A49" s="200" t="s">
        <v>871</v>
      </c>
      <c r="B49" s="200" t="s">
        <v>388</v>
      </c>
      <c r="C49" s="1001" t="s">
        <v>872</v>
      </c>
      <c r="D49" s="999">
        <v>38009.236690345482</v>
      </c>
    </row>
    <row r="50" spans="1:4" ht="15.6" thickTop="1" thickBot="1">
      <c r="A50" s="200" t="s">
        <v>870</v>
      </c>
      <c r="B50" s="200" t="s">
        <v>388</v>
      </c>
      <c r="C50" s="1001" t="s">
        <v>2037</v>
      </c>
      <c r="D50" s="999">
        <v>50552.284798159475</v>
      </c>
    </row>
    <row r="51" spans="1:4" ht="15.6" thickTop="1" thickBot="1">
      <c r="A51" s="200" t="s">
        <v>867</v>
      </c>
      <c r="B51" s="200" t="s">
        <v>388</v>
      </c>
      <c r="C51" s="1001" t="s">
        <v>2036</v>
      </c>
      <c r="D51" s="999">
        <v>55324.555627058435</v>
      </c>
    </row>
    <row r="52" spans="1:4" ht="15.6" thickTop="1" thickBot="1">
      <c r="A52" s="200" t="s">
        <v>873</v>
      </c>
      <c r="B52" s="200" t="s">
        <v>388</v>
      </c>
      <c r="C52" s="1001" t="s">
        <v>874</v>
      </c>
      <c r="D52" s="999">
        <v>45220</v>
      </c>
    </row>
    <row r="53" spans="1:4" ht="15.6" thickTop="1" thickBot="1">
      <c r="A53" s="200" t="s">
        <v>381</v>
      </c>
      <c r="B53" s="200" t="s">
        <v>144</v>
      </c>
      <c r="C53" s="1001" t="s">
        <v>382</v>
      </c>
      <c r="D53" s="999">
        <v>3714.6842244430127</v>
      </c>
    </row>
    <row r="54" spans="1:4" ht="15.6" thickTop="1" thickBot="1">
      <c r="A54" s="200" t="s">
        <v>865</v>
      </c>
      <c r="B54" s="200" t="s">
        <v>377</v>
      </c>
      <c r="C54" s="1001" t="s">
        <v>866</v>
      </c>
      <c r="D54" s="999">
        <v>2775.6324944462367</v>
      </c>
    </row>
    <row r="55" spans="1:4" ht="15.6" thickTop="1" thickBot="1">
      <c r="A55" s="200" t="s">
        <v>861</v>
      </c>
      <c r="B55" s="200" t="s">
        <v>425</v>
      </c>
      <c r="C55" s="1001" t="s">
        <v>862</v>
      </c>
      <c r="D55" s="999">
        <v>2762.9531667222773</v>
      </c>
    </row>
    <row r="56" spans="1:4" ht="15.6" thickTop="1" thickBot="1">
      <c r="A56" s="200" t="s">
        <v>863</v>
      </c>
      <c r="B56" s="200" t="s">
        <v>637</v>
      </c>
      <c r="C56" s="1001" t="s">
        <v>864</v>
      </c>
      <c r="D56" s="999">
        <v>9804.2712644011426</v>
      </c>
    </row>
    <row r="57" spans="1:4" ht="15.6" thickTop="1" thickBot="1">
      <c r="A57" s="200" t="s">
        <v>383</v>
      </c>
      <c r="B57" s="200" t="s">
        <v>377</v>
      </c>
      <c r="C57" s="1001" t="s">
        <v>384</v>
      </c>
      <c r="D57" s="999">
        <v>3058.3344137858981</v>
      </c>
    </row>
    <row r="58" spans="1:4" ht="15.6" thickTop="1" thickBot="1">
      <c r="A58" s="200" t="s">
        <v>385</v>
      </c>
      <c r="B58" s="200" t="s">
        <v>377</v>
      </c>
      <c r="C58" s="1001" t="s">
        <v>386</v>
      </c>
      <c r="D58" s="999">
        <v>2775.6324944462367</v>
      </c>
    </row>
    <row r="59" spans="1:4" ht="30" thickTop="1" thickBot="1">
      <c r="A59" s="200" t="s">
        <v>387</v>
      </c>
      <c r="B59" s="200" t="s">
        <v>388</v>
      </c>
      <c r="C59" s="1001" t="s">
        <v>389</v>
      </c>
      <c r="D59" s="999">
        <v>22430.773069809467</v>
      </c>
    </row>
    <row r="60" spans="1:4" ht="15.6" thickTop="1" thickBot="1">
      <c r="A60" s="200" t="s">
        <v>390</v>
      </c>
      <c r="B60" s="200" t="s">
        <v>377</v>
      </c>
      <c r="C60" s="1001" t="s">
        <v>391</v>
      </c>
      <c r="D60" s="999">
        <v>5813.4218355470157</v>
      </c>
    </row>
    <row r="61" spans="1:4" ht="15.6" thickTop="1" thickBot="1">
      <c r="A61" s="200" t="s">
        <v>392</v>
      </c>
      <c r="B61" s="200" t="s">
        <v>233</v>
      </c>
      <c r="C61" s="1001" t="s">
        <v>393</v>
      </c>
      <c r="D61" s="999">
        <v>66246.884597808399</v>
      </c>
    </row>
    <row r="62" spans="1:4" ht="15.6" thickTop="1" thickBot="1">
      <c r="A62" s="200" t="s">
        <v>400</v>
      </c>
      <c r="B62" s="200" t="s">
        <v>233</v>
      </c>
      <c r="C62" s="1001" t="s">
        <v>401</v>
      </c>
      <c r="D62" s="999">
        <v>4561.1084028414598</v>
      </c>
    </row>
    <row r="63" spans="1:4" ht="15.6" thickTop="1" thickBot="1">
      <c r="A63" s="200" t="s">
        <v>394</v>
      </c>
      <c r="B63" s="200" t="s">
        <v>388</v>
      </c>
      <c r="C63" s="1001" t="s">
        <v>395</v>
      </c>
      <c r="D63" s="999">
        <v>23021.672967936705</v>
      </c>
    </row>
    <row r="64" spans="1:4" ht="15.6" thickTop="1" thickBot="1">
      <c r="A64" s="200" t="s">
        <v>402</v>
      </c>
      <c r="B64" s="200" t="s">
        <v>92</v>
      </c>
      <c r="C64" s="1001" t="s">
        <v>403</v>
      </c>
      <c r="D64" s="999">
        <v>31219.649999999998</v>
      </c>
    </row>
    <row r="65" spans="1:4" ht="15.6" thickTop="1" thickBot="1">
      <c r="A65" s="200" t="s">
        <v>396</v>
      </c>
      <c r="B65" s="200" t="s">
        <v>92</v>
      </c>
      <c r="C65" s="1001" t="s">
        <v>397</v>
      </c>
      <c r="D65" s="999">
        <v>67145.044325153358</v>
      </c>
    </row>
    <row r="66" spans="1:4" ht="15.6" thickTop="1" thickBot="1">
      <c r="A66" s="200" t="s">
        <v>398</v>
      </c>
      <c r="B66" s="200" t="s">
        <v>92</v>
      </c>
      <c r="C66" s="1001" t="s">
        <v>399</v>
      </c>
      <c r="D66" s="999">
        <v>84394.38413190181</v>
      </c>
    </row>
    <row r="67" spans="1:4" ht="15.6" thickTop="1" thickBot="1">
      <c r="A67" s="200" t="s">
        <v>1001</v>
      </c>
      <c r="B67" s="200" t="s">
        <v>144</v>
      </c>
      <c r="C67" s="1001" t="s">
        <v>1002</v>
      </c>
      <c r="D67" s="999">
        <v>9952.4912576687093</v>
      </c>
    </row>
    <row r="68" spans="1:4" ht="15.6" thickTop="1" thickBot="1">
      <c r="A68" s="200" t="s">
        <v>404</v>
      </c>
      <c r="B68" s="200" t="s">
        <v>377</v>
      </c>
      <c r="C68" s="1001" t="s">
        <v>405</v>
      </c>
      <c r="D68" s="999">
        <v>887.22484049079742</v>
      </c>
    </row>
    <row r="69" spans="1:4" ht="15.6" thickTop="1" thickBot="1">
      <c r="A69" s="200" t="s">
        <v>406</v>
      </c>
      <c r="B69" s="200" t="s">
        <v>377</v>
      </c>
      <c r="C69" s="1001" t="s">
        <v>407</v>
      </c>
      <c r="D69" s="999">
        <v>9043.6524156641863</v>
      </c>
    </row>
    <row r="70" spans="1:4" ht="15.6" thickTop="1" thickBot="1">
      <c r="A70" s="200" t="s">
        <v>408</v>
      </c>
      <c r="B70" s="200" t="s">
        <v>144</v>
      </c>
      <c r="C70" s="1001" t="s">
        <v>409</v>
      </c>
      <c r="D70" s="999">
        <v>33795.150892638027</v>
      </c>
    </row>
    <row r="71" spans="1:4" ht="15.6" thickTop="1" thickBot="1">
      <c r="A71" s="200" t="s">
        <v>410</v>
      </c>
      <c r="B71" s="200" t="s">
        <v>92</v>
      </c>
      <c r="C71" s="1001" t="s">
        <v>411</v>
      </c>
      <c r="D71" s="999">
        <v>9592.7758711656443</v>
      </c>
    </row>
    <row r="72" spans="1:4" ht="15.6" thickTop="1" thickBot="1">
      <c r="A72" s="200" t="s">
        <v>412</v>
      </c>
      <c r="B72" s="200" t="s">
        <v>92</v>
      </c>
      <c r="C72" s="1001" t="s">
        <v>413</v>
      </c>
      <c r="D72" s="999">
        <v>22149520.436696313</v>
      </c>
    </row>
    <row r="73" spans="1:4" ht="15.6" thickTop="1" thickBot="1">
      <c r="A73" s="200" t="s">
        <v>882</v>
      </c>
      <c r="B73" s="200" t="s">
        <v>377</v>
      </c>
      <c r="C73" s="1001" t="s">
        <v>883</v>
      </c>
      <c r="D73" s="999">
        <v>1463.7</v>
      </c>
    </row>
    <row r="74" spans="1:4" ht="15.6" thickTop="1" thickBot="1">
      <c r="A74" s="200" t="s">
        <v>877</v>
      </c>
      <c r="B74" s="200" t="s">
        <v>377</v>
      </c>
      <c r="C74" s="1001" t="s">
        <v>878</v>
      </c>
      <c r="D74" s="999">
        <v>1397.06</v>
      </c>
    </row>
    <row r="75" spans="1:4" ht="15.6" thickTop="1" thickBot="1">
      <c r="A75" s="200" t="s">
        <v>880</v>
      </c>
      <c r="B75" s="200" t="s">
        <v>377</v>
      </c>
      <c r="C75" s="1001" t="s">
        <v>881</v>
      </c>
      <c r="D75" s="999">
        <v>1397.06</v>
      </c>
    </row>
    <row r="76" spans="1:4" ht="15.6" thickTop="1" thickBot="1">
      <c r="A76" s="200" t="s">
        <v>894</v>
      </c>
      <c r="B76" s="200" t="s">
        <v>377</v>
      </c>
      <c r="C76" s="1001" t="s">
        <v>895</v>
      </c>
      <c r="D76" s="999">
        <v>1963.5</v>
      </c>
    </row>
    <row r="77" spans="1:4" ht="15.6" thickTop="1" thickBot="1">
      <c r="A77" s="200" t="s">
        <v>879</v>
      </c>
      <c r="B77" s="200" t="s">
        <v>377</v>
      </c>
      <c r="C77" s="1001" t="s">
        <v>2143</v>
      </c>
      <c r="D77" s="999">
        <v>1397.06</v>
      </c>
    </row>
    <row r="78" spans="1:4" ht="15.6" thickTop="1" thickBot="1">
      <c r="A78" s="200" t="s">
        <v>889</v>
      </c>
      <c r="B78" s="200" t="s">
        <v>377</v>
      </c>
      <c r="C78" s="1001" t="s">
        <v>890</v>
      </c>
      <c r="D78" s="999">
        <v>2011.1</v>
      </c>
    </row>
    <row r="79" spans="1:4" ht="15.6" thickTop="1" thickBot="1">
      <c r="A79" s="200" t="s">
        <v>891</v>
      </c>
      <c r="B79" s="200" t="s">
        <v>377</v>
      </c>
      <c r="C79" s="1001" t="s">
        <v>2129</v>
      </c>
      <c r="D79" s="999">
        <v>1987.3</v>
      </c>
    </row>
    <row r="80" spans="1:4" ht="15.6" thickTop="1" thickBot="1">
      <c r="A80" s="200" t="s">
        <v>892</v>
      </c>
      <c r="B80" s="200" t="s">
        <v>377</v>
      </c>
      <c r="C80" s="1001" t="s">
        <v>2130</v>
      </c>
      <c r="D80" s="999">
        <v>1963.5</v>
      </c>
    </row>
    <row r="81" spans="1:4" ht="30" thickTop="1" thickBot="1">
      <c r="A81" s="200" t="s">
        <v>884</v>
      </c>
      <c r="B81" s="200" t="s">
        <v>377</v>
      </c>
      <c r="C81" s="1001" t="s">
        <v>2038</v>
      </c>
      <c r="D81" s="999">
        <v>2046.8</v>
      </c>
    </row>
    <row r="82" spans="1:4" ht="30" thickTop="1" thickBot="1">
      <c r="A82" s="200" t="s">
        <v>885</v>
      </c>
      <c r="B82" s="200" t="s">
        <v>377</v>
      </c>
      <c r="C82" s="1001" t="s">
        <v>2039</v>
      </c>
      <c r="D82" s="999">
        <v>2046.8</v>
      </c>
    </row>
    <row r="83" spans="1:4" ht="30" thickTop="1" thickBot="1">
      <c r="A83" s="200" t="s">
        <v>886</v>
      </c>
      <c r="B83" s="200" t="s">
        <v>377</v>
      </c>
      <c r="C83" s="1001" t="s">
        <v>2040</v>
      </c>
      <c r="D83" s="999">
        <v>2046.8</v>
      </c>
    </row>
    <row r="84" spans="1:4" ht="30" thickTop="1" thickBot="1">
      <c r="A84" s="200" t="s">
        <v>887</v>
      </c>
      <c r="B84" s="200" t="s">
        <v>377</v>
      </c>
      <c r="C84" s="1001" t="s">
        <v>2041</v>
      </c>
      <c r="D84" s="999">
        <v>2046.8</v>
      </c>
    </row>
    <row r="85" spans="1:4" ht="15.6" thickTop="1" thickBot="1">
      <c r="A85" s="200" t="s">
        <v>893</v>
      </c>
      <c r="B85" s="200" t="s">
        <v>377</v>
      </c>
      <c r="C85" s="1001" t="s">
        <v>2043</v>
      </c>
      <c r="D85" s="999">
        <v>2046.8</v>
      </c>
    </row>
    <row r="86" spans="1:4" ht="30" thickTop="1" thickBot="1">
      <c r="A86" s="200" t="s">
        <v>888</v>
      </c>
      <c r="B86" s="200" t="s">
        <v>377</v>
      </c>
      <c r="C86" s="1001" t="s">
        <v>2042</v>
      </c>
      <c r="D86" s="999">
        <v>2046.8</v>
      </c>
    </row>
    <row r="87" spans="1:4" ht="30" thickTop="1" thickBot="1">
      <c r="A87" s="200" t="s">
        <v>875</v>
      </c>
      <c r="B87" s="200" t="s">
        <v>377</v>
      </c>
      <c r="C87" s="1001" t="s">
        <v>876</v>
      </c>
      <c r="D87" s="999">
        <v>423.35392399999995</v>
      </c>
    </row>
    <row r="88" spans="1:4" ht="15.6" thickTop="1" thickBot="1">
      <c r="A88" s="200" t="s">
        <v>898</v>
      </c>
      <c r="B88" s="200" t="s">
        <v>377</v>
      </c>
      <c r="C88" s="1001" t="s">
        <v>2044</v>
      </c>
      <c r="D88" s="999">
        <v>553.69733442040661</v>
      </c>
    </row>
    <row r="89" spans="1:4" ht="15.6" thickTop="1" thickBot="1">
      <c r="A89" s="200" t="s">
        <v>896</v>
      </c>
      <c r="B89" s="200" t="s">
        <v>377</v>
      </c>
      <c r="C89" s="1001" t="s">
        <v>897</v>
      </c>
      <c r="D89" s="999">
        <v>561.98969970939595</v>
      </c>
    </row>
    <row r="90" spans="1:4" ht="15.6" thickTop="1" thickBot="1">
      <c r="A90" s="200" t="s">
        <v>997</v>
      </c>
      <c r="B90" s="200" t="s">
        <v>233</v>
      </c>
      <c r="C90" s="1001" t="s">
        <v>998</v>
      </c>
      <c r="D90" s="999">
        <v>8110.0465950920225</v>
      </c>
    </row>
    <row r="91" spans="1:4" ht="30" thickTop="1" thickBot="1">
      <c r="A91" s="200" t="s">
        <v>414</v>
      </c>
      <c r="B91" s="200" t="s">
        <v>377</v>
      </c>
      <c r="C91" s="1001" t="s">
        <v>415</v>
      </c>
      <c r="D91" s="999">
        <v>15006.053760736193</v>
      </c>
    </row>
    <row r="92" spans="1:4" ht="15.6" thickTop="1" thickBot="1">
      <c r="A92" s="200" t="s">
        <v>416</v>
      </c>
      <c r="B92" s="200" t="s">
        <v>144</v>
      </c>
      <c r="C92" s="1001" t="s">
        <v>417</v>
      </c>
      <c r="D92" s="999">
        <v>33875.333333333336</v>
      </c>
    </row>
    <row r="93" spans="1:4" ht="15.6" thickTop="1" thickBot="1">
      <c r="A93" s="200" t="s">
        <v>418</v>
      </c>
      <c r="B93" s="200" t="s">
        <v>144</v>
      </c>
      <c r="C93" s="1001" t="s">
        <v>419</v>
      </c>
      <c r="D93" s="999">
        <v>916.3</v>
      </c>
    </row>
    <row r="94" spans="1:4" ht="15.6" thickTop="1" thickBot="1">
      <c r="A94" s="200" t="s">
        <v>420</v>
      </c>
      <c r="B94" s="200" t="s">
        <v>144</v>
      </c>
      <c r="C94" s="1001" t="s">
        <v>421</v>
      </c>
      <c r="D94" s="999">
        <v>916.3</v>
      </c>
    </row>
    <row r="95" spans="1:4" ht="15.6" thickTop="1" thickBot="1">
      <c r="A95" s="200" t="s">
        <v>422</v>
      </c>
      <c r="B95" s="200" t="s">
        <v>377</v>
      </c>
      <c r="C95" s="1001" t="s">
        <v>423</v>
      </c>
      <c r="D95" s="999">
        <v>3509.3197025153363</v>
      </c>
    </row>
    <row r="96" spans="1:4" ht="15.6" thickTop="1" thickBot="1">
      <c r="A96" s="200" t="s">
        <v>441</v>
      </c>
      <c r="B96" s="200" t="s">
        <v>377</v>
      </c>
      <c r="C96" s="1001" t="s">
        <v>442</v>
      </c>
      <c r="D96" s="999">
        <v>3486.3878466257661</v>
      </c>
    </row>
    <row r="97" spans="1:4" ht="15.6" thickTop="1" thickBot="1">
      <c r="A97" s="200" t="s">
        <v>439</v>
      </c>
      <c r="B97" s="200" t="s">
        <v>377</v>
      </c>
      <c r="C97" s="1001" t="s">
        <v>440</v>
      </c>
      <c r="D97" s="999">
        <v>3510.5150981595079</v>
      </c>
    </row>
    <row r="98" spans="1:4" ht="15.6" thickTop="1" thickBot="1">
      <c r="A98" s="200" t="s">
        <v>424</v>
      </c>
      <c r="B98" s="200" t="s">
        <v>425</v>
      </c>
      <c r="C98" s="1001" t="s">
        <v>426</v>
      </c>
      <c r="D98" s="999">
        <v>2651.3374562058816</v>
      </c>
    </row>
    <row r="99" spans="1:4" ht="30" thickTop="1" thickBot="1">
      <c r="A99" s="200" t="s">
        <v>907</v>
      </c>
      <c r="B99" s="200" t="s">
        <v>388</v>
      </c>
      <c r="C99" s="1001" t="s">
        <v>2045</v>
      </c>
      <c r="D99" s="999">
        <v>326129.15567484655</v>
      </c>
    </row>
    <row r="100" spans="1:4" ht="30" thickTop="1" thickBot="1">
      <c r="A100" s="200" t="s">
        <v>908</v>
      </c>
      <c r="B100" s="200" t="s">
        <v>388</v>
      </c>
      <c r="C100" s="1001" t="s">
        <v>2046</v>
      </c>
      <c r="D100" s="999">
        <v>425027.30805828207</v>
      </c>
    </row>
    <row r="101" spans="1:4" ht="30" thickTop="1" thickBot="1">
      <c r="A101" s="200" t="s">
        <v>909</v>
      </c>
      <c r="B101" s="200" t="s">
        <v>388</v>
      </c>
      <c r="C101" s="1001" t="s">
        <v>2047</v>
      </c>
      <c r="D101" s="999">
        <v>456772.73926380358</v>
      </c>
    </row>
    <row r="102" spans="1:4" ht="30" thickTop="1" thickBot="1">
      <c r="A102" s="200" t="s">
        <v>910</v>
      </c>
      <c r="B102" s="200" t="s">
        <v>388</v>
      </c>
      <c r="C102" s="1001" t="s">
        <v>2048</v>
      </c>
      <c r="D102" s="999">
        <v>463662.71461656428</v>
      </c>
    </row>
    <row r="103" spans="1:4" ht="30" thickTop="1" thickBot="1">
      <c r="A103" s="200" t="s">
        <v>911</v>
      </c>
      <c r="B103" s="200" t="s">
        <v>388</v>
      </c>
      <c r="C103" s="1001" t="s">
        <v>2049</v>
      </c>
      <c r="D103" s="999">
        <v>485418.9153404907</v>
      </c>
    </row>
    <row r="104" spans="1:4" ht="15.6" thickTop="1" thickBot="1">
      <c r="A104" s="200" t="s">
        <v>905</v>
      </c>
      <c r="B104" s="200" t="s">
        <v>388</v>
      </c>
      <c r="C104" s="1001" t="s">
        <v>2112</v>
      </c>
      <c r="D104" s="999">
        <v>381078.97104294464</v>
      </c>
    </row>
    <row r="105" spans="1:4" ht="15.6" thickTop="1" thickBot="1">
      <c r="A105" s="200" t="s">
        <v>904</v>
      </c>
      <c r="B105" s="200" t="s">
        <v>388</v>
      </c>
      <c r="C105" s="1001" t="s">
        <v>2113</v>
      </c>
      <c r="D105" s="999">
        <v>445027.1545398772</v>
      </c>
    </row>
    <row r="106" spans="1:4" ht="15.6" thickTop="1" thickBot="1">
      <c r="A106" s="200" t="s">
        <v>1745</v>
      </c>
      <c r="B106" s="200" t="s">
        <v>388</v>
      </c>
      <c r="C106" s="1001" t="s">
        <v>2111</v>
      </c>
      <c r="D106" s="999">
        <v>475043.64883435576</v>
      </c>
    </row>
    <row r="107" spans="1:4" ht="15.6" thickTop="1" thickBot="1">
      <c r="A107" s="200" t="s">
        <v>901</v>
      </c>
      <c r="B107" s="200" t="s">
        <v>388</v>
      </c>
      <c r="C107" s="1001" t="s">
        <v>2111</v>
      </c>
      <c r="D107" s="999">
        <v>475043.64883435576</v>
      </c>
    </row>
    <row r="108" spans="1:4" ht="15.6" thickTop="1" thickBot="1">
      <c r="A108" s="200" t="s">
        <v>903</v>
      </c>
      <c r="B108" s="200" t="s">
        <v>388</v>
      </c>
      <c r="C108" s="1001" t="s">
        <v>2114</v>
      </c>
      <c r="D108" s="999">
        <v>503755.07815950905</v>
      </c>
    </row>
    <row r="109" spans="1:4" ht="15.6" thickTop="1" thickBot="1">
      <c r="A109" s="200" t="s">
        <v>902</v>
      </c>
      <c r="B109" s="200" t="s">
        <v>388</v>
      </c>
      <c r="C109" s="1001" t="s">
        <v>2115</v>
      </c>
      <c r="D109" s="999">
        <v>533771.57245398755</v>
      </c>
    </row>
    <row r="110" spans="1:4" ht="15.6" thickTop="1" thickBot="1">
      <c r="A110" s="200" t="s">
        <v>906</v>
      </c>
      <c r="B110" s="200" t="s">
        <v>388</v>
      </c>
      <c r="C110" s="1001" t="s">
        <v>2116</v>
      </c>
      <c r="D110" s="999">
        <v>362673.71654907969</v>
      </c>
    </row>
    <row r="111" spans="1:4" ht="15.6" thickTop="1" thickBot="1">
      <c r="A111" s="200" t="s">
        <v>427</v>
      </c>
      <c r="B111" s="200" t="s">
        <v>144</v>
      </c>
      <c r="C111" s="1001" t="s">
        <v>428</v>
      </c>
      <c r="D111" s="999">
        <v>1468.4722638036806</v>
      </c>
    </row>
    <row r="112" spans="1:4" ht="15.6" thickTop="1" thickBot="1">
      <c r="A112" s="200" t="s">
        <v>429</v>
      </c>
      <c r="B112" s="200" t="s">
        <v>233</v>
      </c>
      <c r="C112" s="1001" t="s">
        <v>430</v>
      </c>
      <c r="D112" s="999">
        <v>762.24967820618338</v>
      </c>
    </row>
    <row r="113" spans="1:4" ht="30" thickTop="1" thickBot="1">
      <c r="A113" s="200" t="s">
        <v>431</v>
      </c>
      <c r="B113" s="200" t="s">
        <v>92</v>
      </c>
      <c r="C113" s="1001" t="s">
        <v>432</v>
      </c>
      <c r="D113" s="999">
        <v>497.89873619631885</v>
      </c>
    </row>
    <row r="114" spans="1:4" ht="30" thickTop="1" thickBot="1">
      <c r="A114" s="200" t="s">
        <v>433</v>
      </c>
      <c r="B114" s="200" t="s">
        <v>144</v>
      </c>
      <c r="C114" s="1001" t="s">
        <v>434</v>
      </c>
      <c r="D114" s="999">
        <v>45363.405801257657</v>
      </c>
    </row>
    <row r="115" spans="1:4" ht="15.6" thickTop="1" thickBot="1">
      <c r="A115" s="200" t="s">
        <v>435</v>
      </c>
      <c r="B115" s="200" t="s">
        <v>92</v>
      </c>
      <c r="C115" s="1002" t="s">
        <v>436</v>
      </c>
      <c r="D115" s="999">
        <v>34610.790115478587</v>
      </c>
    </row>
    <row r="116" spans="1:4" ht="15.6" thickTop="1" thickBot="1">
      <c r="A116" s="200" t="s">
        <v>443</v>
      </c>
      <c r="B116" s="200" t="s">
        <v>92</v>
      </c>
      <c r="C116" s="1001" t="s">
        <v>1997</v>
      </c>
      <c r="D116" s="999">
        <v>333444.09966257657</v>
      </c>
    </row>
    <row r="117" spans="1:4" ht="15.6" thickTop="1" thickBot="1">
      <c r="A117" s="200" t="s">
        <v>446</v>
      </c>
      <c r="B117" s="200" t="s">
        <v>92</v>
      </c>
      <c r="C117" s="1001" t="s">
        <v>447</v>
      </c>
      <c r="D117" s="999">
        <v>39691.522159509193</v>
      </c>
    </row>
    <row r="118" spans="1:4" ht="30" thickTop="1" thickBot="1">
      <c r="A118" s="200" t="s">
        <v>444</v>
      </c>
      <c r="B118" s="200" t="s">
        <v>92</v>
      </c>
      <c r="C118" s="1002" t="s">
        <v>445</v>
      </c>
      <c r="D118" s="999">
        <v>27094.903472392631</v>
      </c>
    </row>
    <row r="119" spans="1:4" ht="30" thickTop="1" thickBot="1">
      <c r="A119" s="200" t="s">
        <v>449</v>
      </c>
      <c r="B119" s="200" t="s">
        <v>388</v>
      </c>
      <c r="C119" s="1001" t="s">
        <v>450</v>
      </c>
      <c r="D119" s="999">
        <v>4027.0576196319007</v>
      </c>
    </row>
    <row r="120" spans="1:4" ht="30" thickTop="1" thickBot="1">
      <c r="A120" s="200" t="s">
        <v>448</v>
      </c>
      <c r="B120" s="200" t="s">
        <v>388</v>
      </c>
      <c r="C120" s="1001" t="s">
        <v>1998</v>
      </c>
      <c r="D120" s="999">
        <v>5255.3540613496925</v>
      </c>
    </row>
    <row r="121" spans="1:4" ht="30" thickTop="1" thickBot="1">
      <c r="A121" s="200" t="s">
        <v>912</v>
      </c>
      <c r="B121" s="200" t="s">
        <v>637</v>
      </c>
      <c r="C121" s="1001" t="s">
        <v>913</v>
      </c>
      <c r="D121" s="999">
        <v>19696.610797546011</v>
      </c>
    </row>
    <row r="122" spans="1:4" ht="15.6" thickTop="1" thickBot="1">
      <c r="A122" s="200" t="s">
        <v>914</v>
      </c>
      <c r="B122" s="200" t="s">
        <v>637</v>
      </c>
      <c r="C122" s="1001" t="s">
        <v>2050</v>
      </c>
      <c r="D122" s="999">
        <v>24078.448684049075</v>
      </c>
    </row>
    <row r="123" spans="1:4" ht="15.6" thickTop="1" thickBot="1">
      <c r="A123" s="200" t="s">
        <v>451</v>
      </c>
      <c r="B123" s="200" t="s">
        <v>388</v>
      </c>
      <c r="C123" s="1001" t="s">
        <v>1999</v>
      </c>
      <c r="D123" s="999">
        <v>3897.1433370552136</v>
      </c>
    </row>
    <row r="124" spans="1:4" ht="15.6" thickTop="1" thickBot="1">
      <c r="A124" s="200" t="s">
        <v>452</v>
      </c>
      <c r="B124" s="200" t="s">
        <v>144</v>
      </c>
      <c r="C124" s="1001" t="s">
        <v>453</v>
      </c>
      <c r="D124" s="999">
        <v>10834.309123230603</v>
      </c>
    </row>
    <row r="125" spans="1:4" ht="15.6" thickTop="1" thickBot="1">
      <c r="A125" s="200" t="s">
        <v>939</v>
      </c>
      <c r="B125" s="200" t="s">
        <v>425</v>
      </c>
      <c r="C125" s="1001" t="s">
        <v>2052</v>
      </c>
      <c r="D125" s="999">
        <v>1429.0461414110425</v>
      </c>
    </row>
    <row r="126" spans="1:4" ht="15.6" thickTop="1" thickBot="1">
      <c r="A126" s="200" t="s">
        <v>940</v>
      </c>
      <c r="B126" s="200" t="s">
        <v>425</v>
      </c>
      <c r="C126" s="1001" t="s">
        <v>2053</v>
      </c>
      <c r="D126" s="999">
        <v>1789.5346966564414</v>
      </c>
    </row>
    <row r="127" spans="1:4" ht="30" thickTop="1" thickBot="1">
      <c r="A127" s="200" t="s">
        <v>938</v>
      </c>
      <c r="B127" s="200" t="s">
        <v>425</v>
      </c>
      <c r="C127" s="1001" t="s">
        <v>2051</v>
      </c>
      <c r="D127" s="999">
        <v>1789.5346966564414</v>
      </c>
    </row>
    <row r="128" spans="1:4" ht="15.6" thickTop="1" thickBot="1">
      <c r="A128" s="200" t="s">
        <v>920</v>
      </c>
      <c r="B128" s="200" t="s">
        <v>425</v>
      </c>
      <c r="C128" s="1001" t="s">
        <v>921</v>
      </c>
      <c r="D128" s="999">
        <v>1483.8533866564417</v>
      </c>
    </row>
    <row r="129" spans="1:4" ht="15.6" thickTop="1" thickBot="1">
      <c r="A129" s="200" t="s">
        <v>922</v>
      </c>
      <c r="B129" s="200" t="s">
        <v>425</v>
      </c>
      <c r="C129" s="1001" t="s">
        <v>923</v>
      </c>
      <c r="D129" s="999">
        <v>1182.5430000000001</v>
      </c>
    </row>
    <row r="130" spans="1:4" ht="15.6" thickTop="1" thickBot="1">
      <c r="A130" s="200" t="s">
        <v>924</v>
      </c>
      <c r="B130" s="200" t="s">
        <v>425</v>
      </c>
      <c r="C130" s="1001" t="s">
        <v>925</v>
      </c>
      <c r="D130" s="999">
        <v>1464.6906461337419</v>
      </c>
    </row>
    <row r="131" spans="1:4" ht="15.6" thickTop="1" thickBot="1">
      <c r="A131" s="200" t="s">
        <v>926</v>
      </c>
      <c r="B131" s="200" t="s">
        <v>425</v>
      </c>
      <c r="C131" s="1001" t="s">
        <v>927</v>
      </c>
      <c r="D131" s="999">
        <v>1628.9553000000001</v>
      </c>
    </row>
    <row r="132" spans="1:4" ht="15.6" thickTop="1" thickBot="1">
      <c r="A132" s="200" t="s">
        <v>928</v>
      </c>
      <c r="B132" s="200" t="s">
        <v>425</v>
      </c>
      <c r="C132" s="1001" t="s">
        <v>929</v>
      </c>
      <c r="D132" s="999">
        <v>1439.9582392638033</v>
      </c>
    </row>
    <row r="133" spans="1:4" ht="15.6" thickTop="1" thickBot="1">
      <c r="A133" s="200" t="s">
        <v>932</v>
      </c>
      <c r="B133" s="200" t="s">
        <v>425</v>
      </c>
      <c r="C133" s="1001" t="s">
        <v>933</v>
      </c>
      <c r="D133" s="999">
        <v>1045.5220999999999</v>
      </c>
    </row>
    <row r="134" spans="1:4" ht="15.6" thickTop="1" thickBot="1">
      <c r="A134" s="200" t="s">
        <v>930</v>
      </c>
      <c r="B134" s="200" t="s">
        <v>425</v>
      </c>
      <c r="C134" s="1001" t="s">
        <v>931</v>
      </c>
      <c r="D134" s="999">
        <v>1501.1098549693247</v>
      </c>
    </row>
    <row r="135" spans="1:4" ht="15.6" thickTop="1" thickBot="1">
      <c r="A135" s="200" t="s">
        <v>934</v>
      </c>
      <c r="B135" s="200" t="s">
        <v>425</v>
      </c>
      <c r="C135" s="1001" t="s">
        <v>935</v>
      </c>
      <c r="D135" s="999">
        <v>1349.1067061906595</v>
      </c>
    </row>
    <row r="136" spans="1:4" ht="15.6" thickTop="1" thickBot="1">
      <c r="A136" s="200" t="s">
        <v>936</v>
      </c>
      <c r="B136" s="200" t="s">
        <v>425</v>
      </c>
      <c r="C136" s="1001" t="s">
        <v>937</v>
      </c>
      <c r="D136" s="999">
        <v>1560.7370670552145</v>
      </c>
    </row>
    <row r="137" spans="1:4" ht="30" thickTop="1" thickBot="1">
      <c r="A137" s="200" t="s">
        <v>918</v>
      </c>
      <c r="B137" s="200" t="s">
        <v>377</v>
      </c>
      <c r="C137" s="1001" t="s">
        <v>919</v>
      </c>
      <c r="D137" s="999">
        <v>6140.3855153374216</v>
      </c>
    </row>
    <row r="138" spans="1:4" ht="30" thickTop="1" thickBot="1">
      <c r="A138" s="200" t="s">
        <v>915</v>
      </c>
      <c r="B138" s="200" t="s">
        <v>916</v>
      </c>
      <c r="C138" s="1001" t="s">
        <v>917</v>
      </c>
      <c r="D138" s="1000">
        <v>3.1469902982973218E-2</v>
      </c>
    </row>
    <row r="139" spans="1:4" ht="15.6" thickTop="1" thickBot="1">
      <c r="A139" s="200" t="s">
        <v>454</v>
      </c>
      <c r="B139" s="200" t="s">
        <v>377</v>
      </c>
      <c r="C139" s="1001" t="s">
        <v>455</v>
      </c>
      <c r="D139" s="999">
        <v>4724.5545276073617</v>
      </c>
    </row>
    <row r="140" spans="1:4" ht="30" thickTop="1" thickBot="1">
      <c r="A140" s="200" t="s">
        <v>456</v>
      </c>
      <c r="B140" s="200" t="s">
        <v>457</v>
      </c>
      <c r="C140" s="1001" t="s">
        <v>458</v>
      </c>
      <c r="D140" s="999">
        <v>624.01846012269925</v>
      </c>
    </row>
    <row r="141" spans="1:4" ht="30" thickTop="1" thickBot="1">
      <c r="A141" s="200" t="s">
        <v>459</v>
      </c>
      <c r="B141" s="200" t="s">
        <v>144</v>
      </c>
      <c r="C141" s="1001" t="s">
        <v>2000</v>
      </c>
      <c r="D141" s="999">
        <v>6093.2277055214709</v>
      </c>
    </row>
    <row r="142" spans="1:4" ht="30" thickTop="1" thickBot="1">
      <c r="A142" s="200" t="s">
        <v>460</v>
      </c>
      <c r="B142" s="200" t="s">
        <v>92</v>
      </c>
      <c r="C142" s="1001" t="s">
        <v>461</v>
      </c>
      <c r="D142" s="999">
        <v>2284.4120429447848</v>
      </c>
    </row>
    <row r="143" spans="1:4" ht="15.6" thickTop="1" thickBot="1">
      <c r="A143" s="200" t="s">
        <v>462</v>
      </c>
      <c r="B143" s="200" t="s">
        <v>463</v>
      </c>
      <c r="C143" s="1001" t="s">
        <v>464</v>
      </c>
      <c r="D143" s="999">
        <v>12626.612863703373</v>
      </c>
    </row>
    <row r="144" spans="1:4" ht="15.6" thickTop="1" thickBot="1">
      <c r="A144" s="200" t="s">
        <v>465</v>
      </c>
      <c r="B144" s="200" t="s">
        <v>425</v>
      </c>
      <c r="C144" s="1001" t="s">
        <v>466</v>
      </c>
      <c r="D144" s="999">
        <v>26441.27429447852</v>
      </c>
    </row>
    <row r="145" spans="1:4" ht="15.6" thickTop="1" thickBot="1">
      <c r="A145" s="200" t="s">
        <v>951</v>
      </c>
      <c r="B145" s="200" t="s">
        <v>233</v>
      </c>
      <c r="C145" s="1001" t="s">
        <v>953</v>
      </c>
      <c r="D145" s="999">
        <v>18111.889049079753</v>
      </c>
    </row>
    <row r="146" spans="1:4" ht="44.4" thickTop="1" thickBot="1">
      <c r="A146" s="200" t="s">
        <v>941</v>
      </c>
      <c r="B146" s="200" t="s">
        <v>233</v>
      </c>
      <c r="C146" s="1001" t="s">
        <v>942</v>
      </c>
      <c r="D146" s="999">
        <v>4733.3280736196311</v>
      </c>
    </row>
    <row r="147" spans="1:4" ht="30" thickTop="1" thickBot="1">
      <c r="A147" s="200" t="s">
        <v>943</v>
      </c>
      <c r="B147" s="200" t="s">
        <v>233</v>
      </c>
      <c r="C147" s="1001" t="s">
        <v>944</v>
      </c>
      <c r="D147" s="999">
        <v>17939.43403527607</v>
      </c>
    </row>
    <row r="148" spans="1:4" ht="15.6" thickTop="1" thickBot="1">
      <c r="A148" s="200" t="s">
        <v>1775</v>
      </c>
      <c r="B148" s="200" t="s">
        <v>233</v>
      </c>
      <c r="C148" s="1001" t="s">
        <v>2054</v>
      </c>
      <c r="D148" s="999">
        <v>15561.803065950917</v>
      </c>
    </row>
    <row r="149" spans="1:4" ht="30" thickTop="1" thickBot="1">
      <c r="A149" s="200" t="s">
        <v>945</v>
      </c>
      <c r="B149" s="200" t="s">
        <v>144</v>
      </c>
      <c r="C149" s="1001" t="s">
        <v>946</v>
      </c>
      <c r="D149" s="999">
        <v>23276.21757055214</v>
      </c>
    </row>
    <row r="150" spans="1:4" ht="15.6" thickTop="1" thickBot="1">
      <c r="A150" s="200" t="s">
        <v>947</v>
      </c>
      <c r="B150" s="200" t="s">
        <v>233</v>
      </c>
      <c r="C150" s="1001" t="s">
        <v>948</v>
      </c>
      <c r="D150" s="999">
        <v>7082.4450184049056</v>
      </c>
    </row>
    <row r="151" spans="1:4" ht="30" thickTop="1" thickBot="1">
      <c r="A151" s="200" t="s">
        <v>949</v>
      </c>
      <c r="B151" s="200" t="s">
        <v>457</v>
      </c>
      <c r="C151" s="1001" t="s">
        <v>950</v>
      </c>
      <c r="D151" s="999">
        <v>128319.69058895703</v>
      </c>
    </row>
    <row r="152" spans="1:4" ht="15.6" thickTop="1" thickBot="1">
      <c r="A152" s="200" t="s">
        <v>467</v>
      </c>
      <c r="B152" s="200" t="s">
        <v>92</v>
      </c>
      <c r="C152" s="1001" t="s">
        <v>468</v>
      </c>
      <c r="D152" s="999">
        <v>888.32153374233098</v>
      </c>
    </row>
    <row r="153" spans="1:4" ht="15.6" thickTop="1" thickBot="1">
      <c r="A153" s="200" t="s">
        <v>469</v>
      </c>
      <c r="B153" s="200" t="s">
        <v>377</v>
      </c>
      <c r="C153" s="1001" t="s">
        <v>470</v>
      </c>
      <c r="D153" s="999">
        <v>33827.503343558274</v>
      </c>
    </row>
    <row r="154" spans="1:4" ht="15.6" thickTop="1" thickBot="1">
      <c r="A154" s="200" t="s">
        <v>471</v>
      </c>
      <c r="B154" s="200" t="s">
        <v>377</v>
      </c>
      <c r="C154" s="1001" t="s">
        <v>472</v>
      </c>
      <c r="D154" s="999">
        <v>3032.3568404907969</v>
      </c>
    </row>
    <row r="155" spans="1:4" ht="30" thickTop="1" thickBot="1">
      <c r="A155" s="200" t="s">
        <v>987</v>
      </c>
      <c r="B155" s="200" t="s">
        <v>144</v>
      </c>
      <c r="C155" s="1001" t="s">
        <v>988</v>
      </c>
      <c r="D155" s="999">
        <v>78888.435662576667</v>
      </c>
    </row>
    <row r="156" spans="1:4" ht="30" thickTop="1" thickBot="1">
      <c r="A156" s="200" t="s">
        <v>989</v>
      </c>
      <c r="B156" s="200" t="s">
        <v>144</v>
      </c>
      <c r="C156" s="1001" t="s">
        <v>990</v>
      </c>
      <c r="D156" s="999">
        <v>16734.44232515337</v>
      </c>
    </row>
    <row r="157" spans="1:4" ht="30" thickTop="1" thickBot="1">
      <c r="A157" s="200" t="s">
        <v>991</v>
      </c>
      <c r="B157" s="200" t="s">
        <v>144</v>
      </c>
      <c r="C157" s="1001" t="s">
        <v>992</v>
      </c>
      <c r="D157" s="999">
        <v>34417.524312883426</v>
      </c>
    </row>
    <row r="158" spans="1:4" ht="30" thickTop="1" thickBot="1">
      <c r="A158" s="200" t="s">
        <v>993</v>
      </c>
      <c r="B158" s="200" t="s">
        <v>144</v>
      </c>
      <c r="C158" s="1001" t="s">
        <v>994</v>
      </c>
      <c r="D158" s="999">
        <v>60360.899871165631</v>
      </c>
    </row>
    <row r="159" spans="1:4" ht="15.6" thickTop="1" thickBot="1">
      <c r="A159" s="200" t="s">
        <v>475</v>
      </c>
      <c r="B159" s="200" t="s">
        <v>233</v>
      </c>
      <c r="C159" s="1001" t="s">
        <v>476</v>
      </c>
      <c r="D159" s="999">
        <v>8693.4874049079717</v>
      </c>
    </row>
    <row r="160" spans="1:4" ht="15.6" thickTop="1" thickBot="1">
      <c r="A160" s="200" t="s">
        <v>980</v>
      </c>
      <c r="B160" s="200" t="s">
        <v>233</v>
      </c>
      <c r="C160" s="1001" t="s">
        <v>476</v>
      </c>
      <c r="D160" s="999">
        <v>8693.4874049079717</v>
      </c>
    </row>
    <row r="161" spans="1:6" ht="15.6" thickTop="1" thickBot="1">
      <c r="A161" s="200" t="s">
        <v>477</v>
      </c>
      <c r="B161" s="200" t="s">
        <v>233</v>
      </c>
      <c r="C161" s="1001" t="s">
        <v>478</v>
      </c>
      <c r="D161" s="999">
        <v>10428.41758228702</v>
      </c>
    </row>
    <row r="162" spans="1:6" ht="15.6" thickTop="1" thickBot="1">
      <c r="A162" s="200" t="s">
        <v>981</v>
      </c>
      <c r="B162" s="200" t="s">
        <v>233</v>
      </c>
      <c r="C162" s="1001" t="s">
        <v>478</v>
      </c>
      <c r="D162" s="999">
        <v>9768.8675315999662</v>
      </c>
    </row>
    <row r="163" spans="1:6" ht="15.6" thickTop="1" thickBot="1">
      <c r="A163" s="200" t="s">
        <v>972</v>
      </c>
      <c r="B163" s="200" t="s">
        <v>233</v>
      </c>
      <c r="C163" s="1001" t="s">
        <v>973</v>
      </c>
      <c r="D163" s="999">
        <v>9678.6688866257664</v>
      </c>
    </row>
    <row r="164" spans="1:6" ht="15.6" thickTop="1" thickBot="1">
      <c r="A164" s="200" t="s">
        <v>978</v>
      </c>
      <c r="B164" s="200" t="s">
        <v>233</v>
      </c>
      <c r="C164" s="1001" t="s">
        <v>973</v>
      </c>
      <c r="D164" s="999">
        <v>9678.6688866257664</v>
      </c>
    </row>
    <row r="165" spans="1:6" ht="15.6" thickTop="1" thickBot="1">
      <c r="A165" s="200" t="s">
        <v>985</v>
      </c>
      <c r="B165" s="200" t="s">
        <v>952</v>
      </c>
      <c r="C165" s="1001" t="s">
        <v>986</v>
      </c>
      <c r="D165" s="999">
        <v>14589.650300061348</v>
      </c>
      <c r="F165" s="189"/>
    </row>
    <row r="166" spans="1:6" ht="15.6" thickTop="1" thickBot="1">
      <c r="A166" s="200" t="s">
        <v>983</v>
      </c>
      <c r="B166" s="200" t="s">
        <v>233</v>
      </c>
      <c r="C166" s="1001" t="s">
        <v>984</v>
      </c>
      <c r="D166" s="999">
        <v>9121.3184092638021</v>
      </c>
    </row>
    <row r="167" spans="1:6" ht="15.6" thickTop="1" thickBot="1">
      <c r="A167" s="200" t="s">
        <v>479</v>
      </c>
      <c r="B167" s="200" t="s">
        <v>233</v>
      </c>
      <c r="C167" s="1001" t="s">
        <v>480</v>
      </c>
      <c r="D167" s="999">
        <v>9924.8938963606033</v>
      </c>
    </row>
    <row r="168" spans="1:6" ht="15.6" thickTop="1" thickBot="1">
      <c r="A168" s="200" t="s">
        <v>982</v>
      </c>
      <c r="B168" s="200" t="s">
        <v>233</v>
      </c>
      <c r="C168" s="1001" t="s">
        <v>480</v>
      </c>
      <c r="D168" s="999">
        <v>10604.685556667046</v>
      </c>
    </row>
    <row r="169" spans="1:6" ht="15.6" thickTop="1" thickBot="1">
      <c r="A169" s="200" t="s">
        <v>473</v>
      </c>
      <c r="B169" s="200" t="s">
        <v>233</v>
      </c>
      <c r="C169" s="1001" t="s">
        <v>474</v>
      </c>
      <c r="D169" s="999">
        <v>12983.462875763385</v>
      </c>
    </row>
    <row r="170" spans="1:6" ht="15.6" thickTop="1" thickBot="1">
      <c r="A170" s="200" t="s">
        <v>979</v>
      </c>
      <c r="B170" s="200" t="s">
        <v>233</v>
      </c>
      <c r="C170" s="1001" t="s">
        <v>474</v>
      </c>
      <c r="D170" s="999">
        <v>12802.717816595814</v>
      </c>
    </row>
    <row r="171" spans="1:6" ht="15.6" thickTop="1" thickBot="1">
      <c r="A171" s="200" t="s">
        <v>955</v>
      </c>
      <c r="B171" s="200" t="s">
        <v>233</v>
      </c>
      <c r="C171" s="1001" t="s">
        <v>956</v>
      </c>
      <c r="D171" s="999">
        <v>10719.079840490795</v>
      </c>
    </row>
    <row r="172" spans="1:6" ht="15.6" thickTop="1" thickBot="1">
      <c r="A172" s="200" t="s">
        <v>968</v>
      </c>
      <c r="B172" s="200" t="s">
        <v>952</v>
      </c>
      <c r="C172" s="1001" t="s">
        <v>969</v>
      </c>
      <c r="D172" s="999">
        <v>12809.37717791411</v>
      </c>
    </row>
    <row r="173" spans="1:6" ht="15.6" thickTop="1" thickBot="1">
      <c r="A173" s="200" t="s">
        <v>970</v>
      </c>
      <c r="B173" s="200" t="s">
        <v>952</v>
      </c>
      <c r="C173" s="1001" t="s">
        <v>971</v>
      </c>
      <c r="D173" s="999">
        <v>4102.7294539877294</v>
      </c>
    </row>
    <row r="174" spans="1:6" ht="15.6" thickTop="1" thickBot="1">
      <c r="A174" s="200" t="s">
        <v>957</v>
      </c>
      <c r="B174" s="200" t="s">
        <v>233</v>
      </c>
      <c r="C174" s="1001" t="s">
        <v>958</v>
      </c>
      <c r="D174" s="999">
        <v>5866.2122024539858</v>
      </c>
    </row>
    <row r="175" spans="1:6" ht="15.6" thickTop="1" thickBot="1">
      <c r="A175" s="200" t="s">
        <v>959</v>
      </c>
      <c r="B175" s="200" t="s">
        <v>233</v>
      </c>
      <c r="C175" s="1001" t="s">
        <v>960</v>
      </c>
      <c r="D175" s="999">
        <v>5975.8815276073601</v>
      </c>
    </row>
    <row r="176" spans="1:6" ht="30" thickTop="1" thickBot="1">
      <c r="A176" s="200" t="s">
        <v>965</v>
      </c>
      <c r="B176" s="200" t="s">
        <v>233</v>
      </c>
      <c r="C176" s="1001" t="s">
        <v>2058</v>
      </c>
      <c r="D176" s="999">
        <v>5626.0363803680966</v>
      </c>
    </row>
    <row r="177" spans="1:4" ht="15.6" thickTop="1" thickBot="1">
      <c r="A177" s="200" t="s">
        <v>961</v>
      </c>
      <c r="B177" s="200" t="s">
        <v>233</v>
      </c>
      <c r="C177" s="1001" t="s">
        <v>2056</v>
      </c>
      <c r="D177" s="999">
        <v>5832.2147116564402</v>
      </c>
    </row>
    <row r="178" spans="1:4" ht="30" thickTop="1" thickBot="1">
      <c r="A178" s="200" t="s">
        <v>962</v>
      </c>
      <c r="B178" s="200" t="s">
        <v>233</v>
      </c>
      <c r="C178" s="1001" t="s">
        <v>2057</v>
      </c>
      <c r="D178" s="999">
        <v>7424.6133128834335</v>
      </c>
    </row>
    <row r="179" spans="1:4" ht="30" thickTop="1" thickBot="1">
      <c r="A179" s="200" t="s">
        <v>967</v>
      </c>
      <c r="B179" s="200" t="s">
        <v>233</v>
      </c>
      <c r="C179" s="1001" t="s">
        <v>2059</v>
      </c>
      <c r="D179" s="999">
        <v>5932.0137975460111</v>
      </c>
    </row>
    <row r="180" spans="1:4" ht="30" thickTop="1" thickBot="1">
      <c r="A180" s="200" t="s">
        <v>954</v>
      </c>
      <c r="B180" s="200" t="s">
        <v>233</v>
      </c>
      <c r="C180" s="1001" t="s">
        <v>2055</v>
      </c>
      <c r="D180" s="999">
        <v>6815.9485582822062</v>
      </c>
    </row>
    <row r="181" spans="1:4" ht="15.6" thickTop="1" thickBot="1">
      <c r="A181" s="200" t="s">
        <v>963</v>
      </c>
      <c r="B181" s="200" t="s">
        <v>233</v>
      </c>
      <c r="C181" s="1001" t="s">
        <v>964</v>
      </c>
      <c r="D181" s="999">
        <v>6948.6484417177899</v>
      </c>
    </row>
    <row r="182" spans="1:4" ht="15.6" thickTop="1" thickBot="1">
      <c r="A182" s="200" t="s">
        <v>966</v>
      </c>
      <c r="B182" s="200" t="s">
        <v>233</v>
      </c>
      <c r="C182" s="1001" t="s">
        <v>964</v>
      </c>
      <c r="D182" s="999">
        <v>6554.9355644171765</v>
      </c>
    </row>
    <row r="183" spans="1:4" ht="15.6" thickTop="1" thickBot="1">
      <c r="A183" s="200" t="s">
        <v>481</v>
      </c>
      <c r="B183" s="200" t="s">
        <v>377</v>
      </c>
      <c r="C183" s="1001" t="s">
        <v>482</v>
      </c>
      <c r="D183" s="999">
        <v>6379.4646441717778</v>
      </c>
    </row>
    <row r="184" spans="1:4" ht="15.6" thickTop="1" thickBot="1">
      <c r="A184" s="200" t="s">
        <v>485</v>
      </c>
      <c r="B184" s="200" t="s">
        <v>92</v>
      </c>
      <c r="C184" s="1001" t="s">
        <v>486</v>
      </c>
      <c r="D184" s="999">
        <v>5483.4662576687097</v>
      </c>
    </row>
    <row r="185" spans="1:4" ht="15.6" thickTop="1" thickBot="1">
      <c r="A185" s="200" t="s">
        <v>483</v>
      </c>
      <c r="B185" s="200" t="s">
        <v>388</v>
      </c>
      <c r="C185" s="1001" t="s">
        <v>484</v>
      </c>
      <c r="D185" s="999">
        <v>64504.755322085875</v>
      </c>
    </row>
    <row r="186" spans="1:4" ht="15.6" thickTop="1" thickBot="1">
      <c r="A186" s="200" t="s">
        <v>487</v>
      </c>
      <c r="B186" s="200" t="s">
        <v>144</v>
      </c>
      <c r="C186" s="1001" t="s">
        <v>2001</v>
      </c>
      <c r="D186" s="999">
        <v>2133.0683742331285</v>
      </c>
    </row>
    <row r="187" spans="1:4" ht="15.6" thickTop="1" thickBot="1">
      <c r="A187" s="200" t="s">
        <v>1539</v>
      </c>
      <c r="B187" s="200" t="s">
        <v>377</v>
      </c>
      <c r="C187" s="1001" t="s">
        <v>1538</v>
      </c>
      <c r="D187" s="999">
        <v>11386.966030674845</v>
      </c>
    </row>
    <row r="188" spans="1:4" ht="15.6" thickTop="1" thickBot="1">
      <c r="A188" s="200" t="s">
        <v>1793</v>
      </c>
      <c r="B188" s="200" t="s">
        <v>377</v>
      </c>
      <c r="C188" s="1001" t="s">
        <v>1792</v>
      </c>
      <c r="D188" s="999">
        <v>11386.966030674845</v>
      </c>
    </row>
    <row r="189" spans="1:4" ht="15.6" thickTop="1" thickBot="1">
      <c r="A189" s="200" t="s">
        <v>488</v>
      </c>
      <c r="B189" s="200" t="s">
        <v>377</v>
      </c>
      <c r="C189" s="1001" t="s">
        <v>489</v>
      </c>
      <c r="D189" s="999">
        <v>55900.648417177901</v>
      </c>
    </row>
    <row r="190" spans="1:4" ht="15.6" thickTop="1" thickBot="1">
      <c r="A190" s="200" t="s">
        <v>1750</v>
      </c>
      <c r="B190" s="200" t="s">
        <v>144</v>
      </c>
      <c r="C190" s="1001" t="s">
        <v>1749</v>
      </c>
      <c r="D190" s="999">
        <v>658333.99196319014</v>
      </c>
    </row>
    <row r="191" spans="1:4" ht="15.6" thickTop="1" thickBot="1">
      <c r="A191" s="200" t="s">
        <v>498</v>
      </c>
      <c r="B191" s="200" t="s">
        <v>92</v>
      </c>
      <c r="C191" s="1001" t="s">
        <v>499</v>
      </c>
      <c r="D191" s="999">
        <v>681572.92196318996</v>
      </c>
    </row>
    <row r="192" spans="1:4" ht="15.6" thickTop="1" thickBot="1">
      <c r="A192" s="200" t="s">
        <v>500</v>
      </c>
      <c r="B192" s="200" t="s">
        <v>92</v>
      </c>
      <c r="C192" s="1001" t="s">
        <v>501</v>
      </c>
      <c r="D192" s="999">
        <v>384885.3709747165</v>
      </c>
    </row>
    <row r="193" spans="1:4" ht="15.6" thickTop="1" thickBot="1">
      <c r="A193" s="200" t="s">
        <v>490</v>
      </c>
      <c r="B193" s="200" t="s">
        <v>233</v>
      </c>
      <c r="C193" s="1001" t="s">
        <v>491</v>
      </c>
      <c r="D193" s="999">
        <v>2548.7151165644163</v>
      </c>
    </row>
    <row r="194" spans="1:4" ht="15.6" thickTop="1" thickBot="1">
      <c r="A194" s="200" t="s">
        <v>502</v>
      </c>
      <c r="B194" s="200" t="s">
        <v>92</v>
      </c>
      <c r="C194" s="1001" t="s">
        <v>503</v>
      </c>
      <c r="D194" s="999">
        <v>1045.1486687116562</v>
      </c>
    </row>
    <row r="195" spans="1:4" ht="30" thickTop="1" thickBot="1">
      <c r="A195" s="200" t="s">
        <v>492</v>
      </c>
      <c r="B195" s="200" t="s">
        <v>425</v>
      </c>
      <c r="C195" s="1001" t="s">
        <v>493</v>
      </c>
      <c r="D195" s="999">
        <v>1045.1486687116562</v>
      </c>
    </row>
    <row r="196" spans="1:4" ht="15.6" thickTop="1" thickBot="1">
      <c r="A196" s="200" t="s">
        <v>494</v>
      </c>
      <c r="B196" s="200" t="s">
        <v>92</v>
      </c>
      <c r="C196" s="1001" t="s">
        <v>495</v>
      </c>
      <c r="D196" s="999">
        <v>27633.368615116931</v>
      </c>
    </row>
    <row r="197" spans="1:4" ht="15.6" thickTop="1" thickBot="1">
      <c r="A197" s="200" t="s">
        <v>496</v>
      </c>
      <c r="B197" s="200" t="s">
        <v>144</v>
      </c>
      <c r="C197" s="1001" t="s">
        <v>497</v>
      </c>
      <c r="D197" s="999">
        <v>2010.2387300613493</v>
      </c>
    </row>
    <row r="198" spans="1:4" ht="15.6" thickTop="1" thickBot="1">
      <c r="A198" s="200" t="s">
        <v>504</v>
      </c>
      <c r="B198" s="200" t="s">
        <v>92</v>
      </c>
      <c r="C198" s="1001" t="s">
        <v>505</v>
      </c>
      <c r="D198" s="999">
        <v>23670.47879447852</v>
      </c>
    </row>
    <row r="199" spans="1:4" ht="15.6" thickTop="1" thickBot="1">
      <c r="A199" s="200" t="s">
        <v>1009</v>
      </c>
      <c r="B199" s="200" t="s">
        <v>92</v>
      </c>
      <c r="C199" s="1001" t="s">
        <v>1010</v>
      </c>
      <c r="D199" s="999">
        <v>134751.79650920242</v>
      </c>
    </row>
    <row r="200" spans="1:4" ht="30" thickTop="1" thickBot="1">
      <c r="A200" s="200" t="s">
        <v>1013</v>
      </c>
      <c r="B200" s="200" t="s">
        <v>92</v>
      </c>
      <c r="C200" s="1001" t="s">
        <v>1014</v>
      </c>
      <c r="D200" s="999">
        <v>146428.28955828215</v>
      </c>
    </row>
    <row r="201" spans="1:4" ht="15.6" thickTop="1" thickBot="1">
      <c r="A201" s="200" t="s">
        <v>1011</v>
      </c>
      <c r="B201" s="200" t="s">
        <v>92</v>
      </c>
      <c r="C201" s="1001" t="s">
        <v>1012</v>
      </c>
      <c r="D201" s="999">
        <v>146428.28955828215</v>
      </c>
    </row>
    <row r="202" spans="1:4" ht="15.6" thickTop="1" thickBot="1">
      <c r="A202" s="200" t="s">
        <v>1015</v>
      </c>
      <c r="B202" s="200" t="s">
        <v>233</v>
      </c>
      <c r="C202" s="1001" t="s">
        <v>1016</v>
      </c>
      <c r="D202" s="999">
        <v>6800.3014184397161</v>
      </c>
    </row>
    <row r="203" spans="1:4" ht="30" thickTop="1" thickBot="1">
      <c r="A203" s="200" t="s">
        <v>1003</v>
      </c>
      <c r="B203" s="200" t="s">
        <v>233</v>
      </c>
      <c r="C203" s="1001" t="s">
        <v>1004</v>
      </c>
      <c r="D203" s="999">
        <v>14489.658491629136</v>
      </c>
    </row>
    <row r="204" spans="1:4" ht="15.6" thickTop="1" thickBot="1">
      <c r="A204" s="200" t="s">
        <v>1007</v>
      </c>
      <c r="B204" s="200" t="s">
        <v>92</v>
      </c>
      <c r="C204" s="1001" t="s">
        <v>1008</v>
      </c>
      <c r="D204" s="999">
        <v>73326.333038822399</v>
      </c>
    </row>
    <row r="205" spans="1:4" ht="15.6" thickTop="1" thickBot="1">
      <c r="A205" s="200" t="s">
        <v>1005</v>
      </c>
      <c r="B205" s="200" t="s">
        <v>92</v>
      </c>
      <c r="C205" s="1001" t="s">
        <v>1006</v>
      </c>
      <c r="D205" s="999">
        <v>102612.65242638034</v>
      </c>
    </row>
    <row r="206" spans="1:4" ht="15.6" thickTop="1" thickBot="1">
      <c r="A206" s="200" t="s">
        <v>506</v>
      </c>
      <c r="B206" s="200" t="s">
        <v>144</v>
      </c>
      <c r="C206" s="1001" t="s">
        <v>2002</v>
      </c>
      <c r="D206" s="999">
        <v>78028.499170497089</v>
      </c>
    </row>
    <row r="207" spans="1:4" ht="15.6" thickTop="1" thickBot="1">
      <c r="A207" s="200" t="s">
        <v>515</v>
      </c>
      <c r="B207" s="200" t="s">
        <v>144</v>
      </c>
      <c r="C207" s="1001" t="s">
        <v>516</v>
      </c>
      <c r="D207" s="999">
        <v>76110.017700987461</v>
      </c>
    </row>
    <row r="208" spans="1:4" ht="15.6" thickTop="1" thickBot="1">
      <c r="A208" s="200" t="s">
        <v>517</v>
      </c>
      <c r="B208" s="200" t="s">
        <v>144</v>
      </c>
      <c r="C208" s="1001" t="s">
        <v>518</v>
      </c>
      <c r="D208" s="999">
        <v>7155.9234662576673</v>
      </c>
    </row>
    <row r="209" spans="1:4" ht="15.6" thickTop="1" thickBot="1">
      <c r="A209" s="200" t="s">
        <v>519</v>
      </c>
      <c r="B209" s="200" t="s">
        <v>233</v>
      </c>
      <c r="C209" s="1001" t="s">
        <v>520</v>
      </c>
      <c r="D209" s="999">
        <v>8900.2140828220854</v>
      </c>
    </row>
    <row r="210" spans="1:4" ht="15.6" thickTop="1" thickBot="1">
      <c r="A210" s="200" t="s">
        <v>522</v>
      </c>
      <c r="B210" s="200" t="s">
        <v>233</v>
      </c>
      <c r="C210" s="1001" t="s">
        <v>2004</v>
      </c>
      <c r="D210" s="999">
        <v>8061.7920920245379</v>
      </c>
    </row>
    <row r="211" spans="1:4" ht="15.6" thickTop="1" thickBot="1">
      <c r="A211" s="200" t="s">
        <v>521</v>
      </c>
      <c r="B211" s="200" t="s">
        <v>233</v>
      </c>
      <c r="C211" s="1001" t="s">
        <v>2003</v>
      </c>
      <c r="D211" s="999">
        <v>4085.7307085889556</v>
      </c>
    </row>
    <row r="212" spans="1:4" ht="15.6" thickTop="1" thickBot="1">
      <c r="A212" s="200" t="s">
        <v>529</v>
      </c>
      <c r="B212" s="200" t="s">
        <v>388</v>
      </c>
      <c r="C212" s="1001" t="s">
        <v>530</v>
      </c>
      <c r="D212" s="999">
        <v>24990</v>
      </c>
    </row>
    <row r="213" spans="1:4" ht="15.6" thickTop="1" thickBot="1">
      <c r="A213" s="200" t="s">
        <v>525</v>
      </c>
      <c r="B213" s="200" t="s">
        <v>388</v>
      </c>
      <c r="C213" s="1001" t="s">
        <v>526</v>
      </c>
      <c r="D213" s="999">
        <f>33000*1.19</f>
        <v>39270</v>
      </c>
    </row>
    <row r="214" spans="1:4" ht="15.6" thickTop="1" thickBot="1">
      <c r="A214" s="200" t="s">
        <v>523</v>
      </c>
      <c r="B214" s="200" t="s">
        <v>388</v>
      </c>
      <c r="C214" s="1001" t="s">
        <v>524</v>
      </c>
      <c r="D214" s="999">
        <v>43137.5</v>
      </c>
    </row>
    <row r="215" spans="1:4" ht="15.6" thickTop="1" thickBot="1">
      <c r="A215" s="200" t="s">
        <v>531</v>
      </c>
      <c r="B215" s="200" t="s">
        <v>388</v>
      </c>
      <c r="C215" s="1001" t="s">
        <v>532</v>
      </c>
      <c r="D215" s="999">
        <v>57120</v>
      </c>
    </row>
    <row r="216" spans="1:4" ht="15.6" thickTop="1" thickBot="1">
      <c r="A216" s="200" t="s">
        <v>535</v>
      </c>
      <c r="B216" s="200" t="s">
        <v>388</v>
      </c>
      <c r="C216" s="1001" t="s">
        <v>536</v>
      </c>
      <c r="D216" s="999">
        <v>57120</v>
      </c>
    </row>
    <row r="217" spans="1:4" ht="15.6" thickTop="1" thickBot="1">
      <c r="A217" s="200" t="s">
        <v>537</v>
      </c>
      <c r="B217" s="200" t="s">
        <v>388</v>
      </c>
      <c r="C217" s="1001" t="s">
        <v>538</v>
      </c>
      <c r="D217" s="999">
        <v>57120</v>
      </c>
    </row>
    <row r="218" spans="1:4" ht="15.6" thickTop="1" thickBot="1">
      <c r="A218" s="200" t="s">
        <v>539</v>
      </c>
      <c r="B218" s="200" t="s">
        <v>388</v>
      </c>
      <c r="C218" s="1001" t="s">
        <v>540</v>
      </c>
      <c r="D218" s="999">
        <v>57120</v>
      </c>
    </row>
    <row r="219" spans="1:4" ht="15.6" thickTop="1" thickBot="1">
      <c r="A219" s="200" t="s">
        <v>541</v>
      </c>
      <c r="B219" s="200" t="s">
        <v>388</v>
      </c>
      <c r="C219" s="1001" t="s">
        <v>542</v>
      </c>
      <c r="D219" s="999">
        <v>57120</v>
      </c>
    </row>
    <row r="220" spans="1:4" ht="15.6" thickTop="1" thickBot="1">
      <c r="A220" s="200" t="s">
        <v>533</v>
      </c>
      <c r="B220" s="200" t="s">
        <v>388</v>
      </c>
      <c r="C220" s="1001" t="s">
        <v>534</v>
      </c>
      <c r="D220" s="999">
        <v>7322.6208404907957</v>
      </c>
    </row>
    <row r="221" spans="1:4" ht="15.6" thickTop="1" thickBot="1">
      <c r="A221" s="200" t="s">
        <v>543</v>
      </c>
      <c r="B221" s="200" t="s">
        <v>388</v>
      </c>
      <c r="C221" s="1001" t="s">
        <v>544</v>
      </c>
      <c r="D221" s="999">
        <v>20014.052937860764</v>
      </c>
    </row>
    <row r="222" spans="1:4" ht="15.6" thickTop="1" thickBot="1">
      <c r="A222" s="200" t="s">
        <v>554</v>
      </c>
      <c r="B222" s="200" t="s">
        <v>388</v>
      </c>
      <c r="C222" s="1001" t="s">
        <v>555</v>
      </c>
      <c r="D222" s="999">
        <v>17272.918711656439</v>
      </c>
    </row>
    <row r="223" spans="1:4" ht="15.6" thickTop="1" thickBot="1">
      <c r="A223" s="200" t="s">
        <v>566</v>
      </c>
      <c r="B223" s="200" t="s">
        <v>388</v>
      </c>
      <c r="C223" s="1001" t="s">
        <v>1940</v>
      </c>
      <c r="D223" s="999">
        <v>5082.0765276073607</v>
      </c>
    </row>
    <row r="224" spans="1:4" ht="30" thickTop="1" thickBot="1">
      <c r="A224" s="200" t="s">
        <v>545</v>
      </c>
      <c r="B224" s="200" t="s">
        <v>388</v>
      </c>
      <c r="C224" s="1001" t="s">
        <v>546</v>
      </c>
      <c r="D224" s="999">
        <v>39443.669484662569</v>
      </c>
    </row>
    <row r="225" spans="1:4" ht="30" thickTop="1" thickBot="1">
      <c r="A225" s="200" t="s">
        <v>547</v>
      </c>
      <c r="B225" s="200" t="s">
        <v>388</v>
      </c>
      <c r="C225" s="1001" t="s">
        <v>548</v>
      </c>
      <c r="D225" s="999">
        <v>32579.614476901839</v>
      </c>
    </row>
    <row r="226" spans="1:4" ht="15.6" thickTop="1" thickBot="1">
      <c r="A226" s="200" t="s">
        <v>549</v>
      </c>
      <c r="B226" s="200" t="s">
        <v>388</v>
      </c>
      <c r="C226" s="1001" t="s">
        <v>2005</v>
      </c>
      <c r="D226" s="999">
        <v>33804.072492239255</v>
      </c>
    </row>
    <row r="227" spans="1:4" ht="30" thickTop="1" thickBot="1">
      <c r="A227" s="200" t="s">
        <v>550</v>
      </c>
      <c r="B227" s="200" t="s">
        <v>388</v>
      </c>
      <c r="C227" s="1001" t="s">
        <v>551</v>
      </c>
      <c r="D227" s="999">
        <v>37393.119235190177</v>
      </c>
    </row>
    <row r="228" spans="1:4" ht="30" thickTop="1" thickBot="1">
      <c r="A228" s="200" t="s">
        <v>552</v>
      </c>
      <c r="B228" s="200" t="s">
        <v>388</v>
      </c>
      <c r="C228" s="1001" t="s">
        <v>553</v>
      </c>
      <c r="D228" s="999">
        <v>41376.042993865027</v>
      </c>
    </row>
    <row r="229" spans="1:4" ht="15.6" thickTop="1" thickBot="1">
      <c r="A229" s="200" t="s">
        <v>556</v>
      </c>
      <c r="B229" s="200" t="s">
        <v>388</v>
      </c>
      <c r="C229" s="1001" t="s">
        <v>557</v>
      </c>
      <c r="D229" s="999">
        <v>49283.834019760114</v>
      </c>
    </row>
    <row r="230" spans="1:4" ht="15.6" thickTop="1" thickBot="1">
      <c r="A230" s="200" t="s">
        <v>558</v>
      </c>
      <c r="B230" s="200" t="s">
        <v>388</v>
      </c>
      <c r="C230" s="1001" t="s">
        <v>559</v>
      </c>
      <c r="D230" s="999">
        <v>49829.354576687103</v>
      </c>
    </row>
    <row r="231" spans="1:4" ht="15.6" thickTop="1" thickBot="1">
      <c r="A231" s="200" t="s">
        <v>527</v>
      </c>
      <c r="B231" s="200" t="s">
        <v>388</v>
      </c>
      <c r="C231" s="1001" t="s">
        <v>528</v>
      </c>
      <c r="D231" s="999">
        <v>51191.173421779124</v>
      </c>
    </row>
    <row r="232" spans="1:4" ht="15.6" thickTop="1" thickBot="1">
      <c r="A232" s="200" t="s">
        <v>560</v>
      </c>
      <c r="B232" s="200" t="s">
        <v>388</v>
      </c>
      <c r="C232" s="1001" t="s">
        <v>561</v>
      </c>
      <c r="D232" s="999">
        <v>48792.577333128822</v>
      </c>
    </row>
    <row r="233" spans="1:4" ht="15.6" thickTop="1" thickBot="1">
      <c r="A233" s="200" t="s">
        <v>562</v>
      </c>
      <c r="B233" s="200" t="s">
        <v>388</v>
      </c>
      <c r="C233" s="1001" t="s">
        <v>563</v>
      </c>
      <c r="D233" s="999">
        <v>29897.50307668711</v>
      </c>
    </row>
    <row r="234" spans="1:4" ht="30" thickTop="1" thickBot="1">
      <c r="A234" s="200" t="s">
        <v>564</v>
      </c>
      <c r="B234" s="200" t="s">
        <v>388</v>
      </c>
      <c r="C234" s="1001" t="s">
        <v>565</v>
      </c>
      <c r="D234" s="999">
        <v>19230.132323006132</v>
      </c>
    </row>
    <row r="235" spans="1:4" ht="15.6" thickTop="1" thickBot="1">
      <c r="A235" s="200" t="s">
        <v>567</v>
      </c>
      <c r="B235" s="200" t="s">
        <v>144</v>
      </c>
      <c r="C235" s="1001" t="s">
        <v>568</v>
      </c>
      <c r="D235" s="999">
        <v>862.00089570552132</v>
      </c>
    </row>
    <row r="236" spans="1:4" ht="30" thickTop="1" thickBot="1">
      <c r="A236" s="200" t="s">
        <v>571</v>
      </c>
      <c r="B236" s="200" t="s">
        <v>388</v>
      </c>
      <c r="C236" s="1001" t="s">
        <v>572</v>
      </c>
      <c r="D236" s="999">
        <v>471921.36314723914</v>
      </c>
    </row>
    <row r="237" spans="1:4" ht="30" thickTop="1" thickBot="1">
      <c r="A237" s="200" t="s">
        <v>573</v>
      </c>
      <c r="B237" s="200" t="s">
        <v>388</v>
      </c>
      <c r="C237" s="1001" t="s">
        <v>574</v>
      </c>
      <c r="D237" s="999">
        <v>424459.76930061338</v>
      </c>
    </row>
    <row r="238" spans="1:4" ht="30" thickTop="1" thickBot="1">
      <c r="A238" s="200" t="s">
        <v>575</v>
      </c>
      <c r="B238" s="200" t="s">
        <v>388</v>
      </c>
      <c r="C238" s="1001" t="s">
        <v>576</v>
      </c>
      <c r="D238" s="999">
        <v>436771.24774233118</v>
      </c>
    </row>
    <row r="239" spans="1:4" ht="15.6" thickTop="1" thickBot="1">
      <c r="A239" s="200" t="s">
        <v>588</v>
      </c>
      <c r="B239" s="200" t="s">
        <v>589</v>
      </c>
      <c r="C239" s="1001" t="s">
        <v>590</v>
      </c>
      <c r="D239" s="999">
        <v>376341.25619631895</v>
      </c>
    </row>
    <row r="240" spans="1:4" ht="15.6" thickTop="1" thickBot="1">
      <c r="A240" s="200" t="s">
        <v>577</v>
      </c>
      <c r="B240" s="200" t="s">
        <v>388</v>
      </c>
      <c r="C240" s="1001" t="s">
        <v>2006</v>
      </c>
      <c r="D240" s="999">
        <v>370964.16918404901</v>
      </c>
    </row>
    <row r="241" spans="1:4" ht="15.6" thickTop="1" thickBot="1">
      <c r="A241" s="200" t="s">
        <v>578</v>
      </c>
      <c r="B241" s="200" t="s">
        <v>388</v>
      </c>
      <c r="C241" s="1001" t="s">
        <v>2117</v>
      </c>
      <c r="D241" s="999">
        <v>256634.99440490795</v>
      </c>
    </row>
    <row r="242" spans="1:4" ht="15.6" thickTop="1" thickBot="1">
      <c r="A242" s="209" t="s">
        <v>2119</v>
      </c>
      <c r="B242" s="200" t="s">
        <v>388</v>
      </c>
      <c r="C242" s="1001" t="s">
        <v>2118</v>
      </c>
      <c r="D242" s="999">
        <v>324678.23050306737</v>
      </c>
    </row>
    <row r="243" spans="1:4" ht="15.6" thickTop="1" thickBot="1">
      <c r="A243" s="200" t="s">
        <v>579</v>
      </c>
      <c r="B243" s="200" t="s">
        <v>388</v>
      </c>
      <c r="C243" s="1001" t="s">
        <v>580</v>
      </c>
      <c r="D243" s="999">
        <v>477773.1</v>
      </c>
    </row>
    <row r="244" spans="1:4" ht="15.6" thickTop="1" thickBot="1">
      <c r="A244" s="200" t="s">
        <v>581</v>
      </c>
      <c r="B244" s="200" t="s">
        <v>388</v>
      </c>
      <c r="C244" s="1001" t="s">
        <v>582</v>
      </c>
      <c r="D244" s="999">
        <v>442912.05000000005</v>
      </c>
    </row>
    <row r="245" spans="1:4" ht="15.6" thickTop="1" thickBot="1">
      <c r="A245" s="200" t="s">
        <v>583</v>
      </c>
      <c r="B245" s="200" t="s">
        <v>388</v>
      </c>
      <c r="C245" s="1001" t="s">
        <v>584</v>
      </c>
      <c r="D245" s="999">
        <v>434611.80000000005</v>
      </c>
    </row>
    <row r="246" spans="1:4" ht="15.6" thickTop="1" thickBot="1">
      <c r="A246" s="200" t="s">
        <v>585</v>
      </c>
      <c r="B246" s="200" t="s">
        <v>388</v>
      </c>
      <c r="C246" s="1001" t="s">
        <v>2120</v>
      </c>
      <c r="D246" s="999">
        <v>262167.81185889564</v>
      </c>
    </row>
    <row r="247" spans="1:4" ht="15.6" thickTop="1" thickBot="1">
      <c r="A247" s="200" t="s">
        <v>586</v>
      </c>
      <c r="B247" s="200" t="s">
        <v>388</v>
      </c>
      <c r="C247" s="1001" t="s">
        <v>587</v>
      </c>
      <c r="D247" s="999">
        <v>265017.0209263803</v>
      </c>
    </row>
    <row r="248" spans="1:4" ht="15.6" thickTop="1" thickBot="1">
      <c r="A248" s="200" t="s">
        <v>591</v>
      </c>
      <c r="B248" s="200" t="s">
        <v>388</v>
      </c>
      <c r="C248" s="1001" t="s">
        <v>592</v>
      </c>
      <c r="D248" s="999">
        <v>261696.23376073616</v>
      </c>
    </row>
    <row r="249" spans="1:4" ht="15.6" thickTop="1" thickBot="1">
      <c r="A249" s="200" t="s">
        <v>593</v>
      </c>
      <c r="B249" s="200" t="s">
        <v>388</v>
      </c>
      <c r="C249" s="1001" t="s">
        <v>594</v>
      </c>
      <c r="D249" s="999">
        <v>271404.7107699386</v>
      </c>
    </row>
    <row r="250" spans="1:4" ht="15.6" thickTop="1" thickBot="1">
      <c r="A250" s="200" t="s">
        <v>595</v>
      </c>
      <c r="B250" s="200" t="s">
        <v>388</v>
      </c>
      <c r="C250" s="1001" t="s">
        <v>596</v>
      </c>
      <c r="D250" s="999">
        <v>301590.64417177904</v>
      </c>
    </row>
    <row r="251" spans="1:4" ht="15.6" thickTop="1" thickBot="1">
      <c r="A251" s="200" t="s">
        <v>597</v>
      </c>
      <c r="B251" s="200" t="s">
        <v>388</v>
      </c>
      <c r="C251" s="1001" t="s">
        <v>598</v>
      </c>
      <c r="D251" s="999">
        <v>222628.73006134963</v>
      </c>
    </row>
    <row r="252" spans="1:4" ht="30" thickTop="1" thickBot="1">
      <c r="A252" s="200" t="s">
        <v>599</v>
      </c>
      <c r="B252" s="200" t="s">
        <v>388</v>
      </c>
      <c r="C252" s="1001" t="s">
        <v>600</v>
      </c>
      <c r="D252" s="999">
        <v>338226.77893251524</v>
      </c>
    </row>
    <row r="253" spans="1:4" ht="30" thickTop="1" thickBot="1">
      <c r="A253" s="200" t="s">
        <v>601</v>
      </c>
      <c r="B253" s="200" t="s">
        <v>388</v>
      </c>
      <c r="C253" s="1001" t="s">
        <v>602</v>
      </c>
      <c r="D253" s="999">
        <v>177234.40299386499</v>
      </c>
    </row>
    <row r="254" spans="1:4" ht="15.6" thickTop="1" thickBot="1">
      <c r="A254" s="200" t="s">
        <v>605</v>
      </c>
      <c r="B254" s="200" t="s">
        <v>233</v>
      </c>
      <c r="C254" s="1001" t="s">
        <v>2007</v>
      </c>
      <c r="D254" s="999">
        <v>15860.377803680978</v>
      </c>
    </row>
    <row r="255" spans="1:4" ht="30" thickTop="1" thickBot="1">
      <c r="A255" s="200" t="s">
        <v>603</v>
      </c>
      <c r="B255" s="200" t="s">
        <v>388</v>
      </c>
      <c r="C255" s="1001" t="s">
        <v>604</v>
      </c>
      <c r="D255" s="999">
        <v>419999.51784662565</v>
      </c>
    </row>
    <row r="256" spans="1:4" ht="15.6" thickTop="1" thickBot="1">
      <c r="A256" s="200" t="s">
        <v>569</v>
      </c>
      <c r="B256" s="200" t="s">
        <v>388</v>
      </c>
      <c r="C256" s="1001" t="s">
        <v>570</v>
      </c>
      <c r="D256" s="999">
        <v>442162.35</v>
      </c>
    </row>
    <row r="257" spans="1:4" ht="15.6" thickTop="1" thickBot="1">
      <c r="A257" s="200" t="s">
        <v>606</v>
      </c>
      <c r="B257" s="200" t="s">
        <v>388</v>
      </c>
      <c r="C257" s="1001" t="s">
        <v>607</v>
      </c>
      <c r="D257" s="999">
        <v>390574.14121472387</v>
      </c>
    </row>
    <row r="258" spans="1:4" ht="15.6" thickTop="1" thickBot="1">
      <c r="A258" s="200" t="s">
        <v>608</v>
      </c>
      <c r="B258" s="200" t="s">
        <v>388</v>
      </c>
      <c r="C258" s="1001" t="s">
        <v>609</v>
      </c>
      <c r="D258" s="999">
        <v>366177.10314110422</v>
      </c>
    </row>
    <row r="259" spans="1:4" ht="15.6" thickTop="1" thickBot="1">
      <c r="A259" s="200" t="s">
        <v>507</v>
      </c>
      <c r="B259" s="200" t="s">
        <v>388</v>
      </c>
      <c r="C259" s="1001" t="s">
        <v>508</v>
      </c>
      <c r="D259" s="999">
        <v>368059.02876073611</v>
      </c>
    </row>
    <row r="260" spans="1:4" ht="15.6" thickTop="1" thickBot="1">
      <c r="A260" s="200" t="s">
        <v>1753</v>
      </c>
      <c r="B260" s="200" t="s">
        <v>388</v>
      </c>
      <c r="C260" s="1001" t="s">
        <v>1754</v>
      </c>
      <c r="D260" s="999">
        <v>464981.48825153365</v>
      </c>
    </row>
    <row r="261" spans="1:4" ht="15.6" thickTop="1" thickBot="1">
      <c r="A261" s="200" t="s">
        <v>509</v>
      </c>
      <c r="B261" s="200" t="s">
        <v>377</v>
      </c>
      <c r="C261" s="1001" t="s">
        <v>510</v>
      </c>
      <c r="D261" s="999">
        <v>2646.598318860581</v>
      </c>
    </row>
    <row r="262" spans="1:4" ht="30" thickTop="1" thickBot="1">
      <c r="A262" s="200" t="s">
        <v>610</v>
      </c>
      <c r="B262" s="200" t="s">
        <v>377</v>
      </c>
      <c r="C262" s="1001" t="s">
        <v>2008</v>
      </c>
      <c r="D262" s="999">
        <v>2406.1449938650298</v>
      </c>
    </row>
    <row r="263" spans="1:4" ht="30" thickTop="1" thickBot="1">
      <c r="A263" s="200" t="s">
        <v>611</v>
      </c>
      <c r="B263" s="200" t="s">
        <v>233</v>
      </c>
      <c r="C263" s="1001" t="s">
        <v>612</v>
      </c>
      <c r="D263" s="999">
        <v>46361.610515337416</v>
      </c>
    </row>
    <row r="264" spans="1:4" ht="30" thickTop="1" thickBot="1">
      <c r="A264" s="200" t="s">
        <v>613</v>
      </c>
      <c r="B264" s="200" t="s">
        <v>377</v>
      </c>
      <c r="C264" s="1001" t="s">
        <v>614</v>
      </c>
      <c r="D264" s="999">
        <v>11007.071488343556</v>
      </c>
    </row>
    <row r="265" spans="1:4" ht="30" thickTop="1" thickBot="1">
      <c r="A265" s="200" t="s">
        <v>615</v>
      </c>
      <c r="B265" s="200" t="s">
        <v>144</v>
      </c>
      <c r="C265" s="1001" t="s">
        <v>616</v>
      </c>
      <c r="D265" s="999">
        <v>7944.6140737423284</v>
      </c>
    </row>
    <row r="266" spans="1:4" ht="30" thickTop="1" thickBot="1">
      <c r="A266" s="200" t="s">
        <v>617</v>
      </c>
      <c r="B266" s="200" t="s">
        <v>92</v>
      </c>
      <c r="C266" s="1001" t="s">
        <v>618</v>
      </c>
      <c r="D266" s="999">
        <v>36875.213889570536</v>
      </c>
    </row>
    <row r="267" spans="1:4" ht="30" thickTop="1" thickBot="1">
      <c r="A267" s="200" t="s">
        <v>619</v>
      </c>
      <c r="B267" s="200" t="s">
        <v>92</v>
      </c>
      <c r="C267" s="1001" t="s">
        <v>620</v>
      </c>
      <c r="D267" s="999">
        <v>54692.092453987716</v>
      </c>
    </row>
    <row r="268" spans="1:4" ht="30" thickTop="1" thickBot="1">
      <c r="A268" s="200" t="s">
        <v>621</v>
      </c>
      <c r="B268" s="200" t="s">
        <v>92</v>
      </c>
      <c r="C268" s="1001" t="s">
        <v>622</v>
      </c>
      <c r="D268" s="999">
        <v>61492.476553260705</v>
      </c>
    </row>
    <row r="269" spans="1:4" ht="15.6" thickTop="1" thickBot="1">
      <c r="A269" s="200" t="s">
        <v>623</v>
      </c>
      <c r="B269" s="200" t="s">
        <v>377</v>
      </c>
      <c r="C269" s="1001" t="s">
        <v>624</v>
      </c>
      <c r="D269" s="999">
        <v>48977.524937242881</v>
      </c>
    </row>
    <row r="270" spans="1:4" ht="15.6" thickTop="1" thickBot="1">
      <c r="A270" s="200" t="s">
        <v>627</v>
      </c>
      <c r="B270" s="200" t="s">
        <v>144</v>
      </c>
      <c r="C270" s="1001" t="s">
        <v>628</v>
      </c>
      <c r="D270" s="999">
        <v>243429.71096319013</v>
      </c>
    </row>
    <row r="271" spans="1:4" ht="15.6" thickTop="1" thickBot="1">
      <c r="A271" s="200" t="s">
        <v>629</v>
      </c>
      <c r="B271" s="200" t="s">
        <v>388</v>
      </c>
      <c r="C271" s="1001" t="s">
        <v>2009</v>
      </c>
      <c r="D271" s="999">
        <v>45000</v>
      </c>
    </row>
    <row r="272" spans="1:4" ht="30" thickTop="1" thickBot="1">
      <c r="A272" s="200" t="s">
        <v>625</v>
      </c>
      <c r="B272" s="200" t="s">
        <v>388</v>
      </c>
      <c r="C272" s="1001" t="s">
        <v>626</v>
      </c>
      <c r="D272" s="999">
        <v>45000</v>
      </c>
    </row>
    <row r="273" spans="1:4" ht="30" thickTop="1" thickBot="1">
      <c r="A273" s="200" t="s">
        <v>630</v>
      </c>
      <c r="B273" s="200" t="s">
        <v>388</v>
      </c>
      <c r="C273" s="1001" t="s">
        <v>631</v>
      </c>
      <c r="D273" s="999">
        <v>43853.158517455209</v>
      </c>
    </row>
    <row r="274" spans="1:4" ht="30" thickTop="1" thickBot="1">
      <c r="A274" s="200" t="s">
        <v>632</v>
      </c>
      <c r="B274" s="200" t="s">
        <v>144</v>
      </c>
      <c r="C274" s="1001" t="s">
        <v>633</v>
      </c>
      <c r="D274" s="999">
        <v>62534.545895705509</v>
      </c>
    </row>
    <row r="275" spans="1:4" ht="30" thickTop="1" thickBot="1">
      <c r="A275" s="200" t="s">
        <v>634</v>
      </c>
      <c r="B275" s="200" t="s">
        <v>144</v>
      </c>
      <c r="C275" s="1001" t="s">
        <v>635</v>
      </c>
      <c r="D275" s="999">
        <v>60404.060745869931</v>
      </c>
    </row>
    <row r="276" spans="1:4" ht="30" thickTop="1" thickBot="1">
      <c r="A276" s="200" t="s">
        <v>636</v>
      </c>
      <c r="B276" s="200" t="s">
        <v>637</v>
      </c>
      <c r="C276" s="1001" t="s">
        <v>2010</v>
      </c>
      <c r="D276" s="999">
        <v>79608.963128834352</v>
      </c>
    </row>
    <row r="277" spans="1:4" ht="15.6" thickTop="1" thickBot="1">
      <c r="A277" s="200" t="s">
        <v>638</v>
      </c>
      <c r="B277" s="200" t="s">
        <v>637</v>
      </c>
      <c r="C277" s="1001" t="s">
        <v>2011</v>
      </c>
      <c r="D277" s="999">
        <v>75905.430018404892</v>
      </c>
    </row>
    <row r="278" spans="1:4" ht="15.6" thickTop="1" thickBot="1">
      <c r="A278" s="200" t="s">
        <v>639</v>
      </c>
      <c r="B278" s="200" t="s">
        <v>637</v>
      </c>
      <c r="C278" s="1001" t="s">
        <v>640</v>
      </c>
      <c r="D278" s="999">
        <v>44912.209747177905</v>
      </c>
    </row>
    <row r="279" spans="1:4" ht="15.6" thickTop="1" thickBot="1">
      <c r="A279" s="200" t="s">
        <v>511</v>
      </c>
      <c r="B279" s="200" t="s">
        <v>141</v>
      </c>
      <c r="C279" s="1001" t="s">
        <v>512</v>
      </c>
      <c r="D279" s="999">
        <v>43760.254122699378</v>
      </c>
    </row>
    <row r="280" spans="1:4" ht="15.6" thickTop="1" thickBot="1">
      <c r="A280" s="200" t="s">
        <v>513</v>
      </c>
      <c r="B280" s="200" t="s">
        <v>141</v>
      </c>
      <c r="C280" s="1001" t="s">
        <v>514</v>
      </c>
      <c r="D280" s="999">
        <v>55647.312276073615</v>
      </c>
    </row>
    <row r="281" spans="1:4" ht="30" thickTop="1" thickBot="1">
      <c r="A281" s="200" t="s">
        <v>641</v>
      </c>
      <c r="B281" s="200" t="s">
        <v>92</v>
      </c>
      <c r="C281" s="1001" t="s">
        <v>642</v>
      </c>
      <c r="D281" s="999">
        <v>59040.481196319008</v>
      </c>
    </row>
    <row r="282" spans="1:4" ht="30" thickTop="1" thickBot="1">
      <c r="A282" s="200" t="s">
        <v>643</v>
      </c>
      <c r="B282" s="200" t="s">
        <v>377</v>
      </c>
      <c r="C282" s="1001" t="s">
        <v>644</v>
      </c>
      <c r="D282" s="999">
        <v>7846.866451404584</v>
      </c>
    </row>
    <row r="283" spans="1:4" ht="30" thickTop="1" thickBot="1">
      <c r="A283" s="200" t="s">
        <v>645</v>
      </c>
      <c r="B283" s="200" t="s">
        <v>144</v>
      </c>
      <c r="C283" s="1001" t="s">
        <v>646</v>
      </c>
      <c r="D283" s="999">
        <v>3826.3627546012262</v>
      </c>
    </row>
    <row r="284" spans="1:4" ht="15.6" thickTop="1" thickBot="1">
      <c r="A284" s="200" t="s">
        <v>647</v>
      </c>
      <c r="B284" s="200" t="s">
        <v>92</v>
      </c>
      <c r="C284" s="1001" t="s">
        <v>648</v>
      </c>
      <c r="D284" s="999">
        <v>10128.564076118602</v>
      </c>
    </row>
    <row r="285" spans="1:4" ht="30" thickTop="1" thickBot="1">
      <c r="A285" s="200" t="s">
        <v>649</v>
      </c>
      <c r="B285" s="200" t="s">
        <v>92</v>
      </c>
      <c r="C285" s="1001" t="s">
        <v>650</v>
      </c>
      <c r="D285" s="999">
        <v>73942.34909815951</v>
      </c>
    </row>
    <row r="286" spans="1:4" ht="15.6" thickTop="1" thickBot="1">
      <c r="A286" s="200" t="s">
        <v>651</v>
      </c>
      <c r="B286" s="200" t="s">
        <v>92</v>
      </c>
      <c r="C286" s="1001" t="s">
        <v>652</v>
      </c>
      <c r="D286" s="999">
        <v>79042.886668692139</v>
      </c>
    </row>
    <row r="287" spans="1:4" ht="15.6" thickTop="1" thickBot="1">
      <c r="A287" s="200" t="s">
        <v>657</v>
      </c>
      <c r="B287" s="200" t="s">
        <v>92</v>
      </c>
      <c r="C287" s="1001" t="s">
        <v>658</v>
      </c>
      <c r="D287" s="999">
        <v>34057.799999999996</v>
      </c>
    </row>
    <row r="288" spans="1:4" ht="30" thickTop="1" thickBot="1">
      <c r="A288" s="200" t="s">
        <v>653</v>
      </c>
      <c r="B288" s="200" t="s">
        <v>92</v>
      </c>
      <c r="C288" s="1001" t="s">
        <v>654</v>
      </c>
      <c r="D288" s="999">
        <v>34057.799999999996</v>
      </c>
    </row>
    <row r="289" spans="1:4" ht="30" thickTop="1" thickBot="1">
      <c r="A289" s="200" t="s">
        <v>655</v>
      </c>
      <c r="B289" s="200" t="s">
        <v>92</v>
      </c>
      <c r="C289" s="1001" t="s">
        <v>656</v>
      </c>
      <c r="D289" s="999">
        <v>106362.79499999997</v>
      </c>
    </row>
    <row r="290" spans="1:4" ht="15.6" thickTop="1" thickBot="1">
      <c r="A290" s="200" t="s">
        <v>659</v>
      </c>
      <c r="B290" s="200" t="s">
        <v>463</v>
      </c>
      <c r="C290" s="1001" t="s">
        <v>660</v>
      </c>
      <c r="D290" s="999">
        <v>2900</v>
      </c>
    </row>
    <row r="291" spans="1:4" ht="15.6" thickTop="1" thickBot="1">
      <c r="A291" s="200" t="s">
        <v>661</v>
      </c>
      <c r="B291" s="200" t="s">
        <v>425</v>
      </c>
      <c r="C291" s="1001" t="s">
        <v>2012</v>
      </c>
      <c r="D291" s="999">
        <v>72334.607758343554</v>
      </c>
    </row>
    <row r="292" spans="1:4" ht="30" thickTop="1" thickBot="1">
      <c r="A292" s="200" t="s">
        <v>662</v>
      </c>
      <c r="B292" s="200" t="s">
        <v>377</v>
      </c>
      <c r="C292" s="1001" t="s">
        <v>663</v>
      </c>
      <c r="D292" s="999">
        <v>2856</v>
      </c>
    </row>
    <row r="293" spans="1:4" ht="15.6" thickTop="1" thickBot="1">
      <c r="A293" s="200" t="s">
        <v>664</v>
      </c>
      <c r="B293" s="200" t="s">
        <v>377</v>
      </c>
      <c r="C293" s="1001" t="s">
        <v>2013</v>
      </c>
      <c r="D293" s="999">
        <v>8125.4003006134953</v>
      </c>
    </row>
    <row r="294" spans="1:4" ht="15.6" thickTop="1" thickBot="1">
      <c r="A294" s="200" t="s">
        <v>665</v>
      </c>
      <c r="B294" s="200" t="s">
        <v>92</v>
      </c>
      <c r="C294" s="1001" t="s">
        <v>666</v>
      </c>
      <c r="D294" s="999">
        <v>2149.5187730061343</v>
      </c>
    </row>
    <row r="295" spans="1:4" ht="15.6" thickTop="1" thickBot="1">
      <c r="A295" s="200" t="s">
        <v>671</v>
      </c>
      <c r="B295" s="200" t="s">
        <v>92</v>
      </c>
      <c r="C295" s="1001" t="s">
        <v>2014</v>
      </c>
      <c r="D295" s="999">
        <v>45677.27392638036</v>
      </c>
    </row>
    <row r="296" spans="1:4" ht="15.6" thickTop="1" thickBot="1">
      <c r="A296" s="200" t="s">
        <v>667</v>
      </c>
      <c r="B296" s="200" t="s">
        <v>92</v>
      </c>
      <c r="C296" s="1001" t="s">
        <v>668</v>
      </c>
      <c r="D296" s="999">
        <v>62648.601993865013</v>
      </c>
    </row>
    <row r="297" spans="1:4" ht="15.6" thickTop="1" thickBot="1">
      <c r="A297" s="200" t="s">
        <v>669</v>
      </c>
      <c r="B297" s="200" t="s">
        <v>92</v>
      </c>
      <c r="C297" s="1001" t="s">
        <v>670</v>
      </c>
      <c r="D297" s="999">
        <v>60816.027570552134</v>
      </c>
    </row>
    <row r="298" spans="1:4" ht="15.6" thickTop="1" thickBot="1">
      <c r="A298" s="200" t="s">
        <v>684</v>
      </c>
      <c r="B298" s="200" t="s">
        <v>144</v>
      </c>
      <c r="C298" s="1001" t="s">
        <v>685</v>
      </c>
      <c r="D298" s="999">
        <v>5751.0594110429429</v>
      </c>
    </row>
    <row r="299" spans="1:4" ht="15.6" thickTop="1" thickBot="1">
      <c r="A299" s="200" t="s">
        <v>672</v>
      </c>
      <c r="B299" s="200" t="s">
        <v>377</v>
      </c>
      <c r="C299" s="1001" t="s">
        <v>673</v>
      </c>
      <c r="D299" s="999">
        <v>41993.481294478523</v>
      </c>
    </row>
    <row r="300" spans="1:4" ht="15.6" thickTop="1" thickBot="1">
      <c r="A300" s="200" t="s">
        <v>688</v>
      </c>
      <c r="B300" s="200" t="s">
        <v>377</v>
      </c>
      <c r="C300" s="1001" t="s">
        <v>689</v>
      </c>
      <c r="D300" s="999">
        <v>35266.364889570541</v>
      </c>
    </row>
    <row r="301" spans="1:4" ht="44.4" thickTop="1" thickBot="1">
      <c r="A301" s="200" t="s">
        <v>690</v>
      </c>
      <c r="B301" s="200" t="s">
        <v>92</v>
      </c>
      <c r="C301" s="1001" t="s">
        <v>691</v>
      </c>
      <c r="D301" s="999">
        <v>270411.65503067477</v>
      </c>
    </row>
    <row r="302" spans="1:4" ht="44.4" thickTop="1" thickBot="1">
      <c r="A302" s="200" t="s">
        <v>692</v>
      </c>
      <c r="B302" s="200" t="s">
        <v>92</v>
      </c>
      <c r="C302" s="1001" t="s">
        <v>693</v>
      </c>
      <c r="D302" s="999">
        <v>229735.30233128829</v>
      </c>
    </row>
    <row r="303" spans="1:4" ht="44.4" thickTop="1" thickBot="1">
      <c r="A303" s="200" t="s">
        <v>694</v>
      </c>
      <c r="B303" s="200" t="s">
        <v>92</v>
      </c>
      <c r="C303" s="1001" t="s">
        <v>695</v>
      </c>
      <c r="D303" s="999">
        <v>194213.1075097982</v>
      </c>
    </row>
    <row r="304" spans="1:4" ht="44.4" thickTop="1" thickBot="1">
      <c r="A304" s="200" t="s">
        <v>696</v>
      </c>
      <c r="B304" s="200" t="s">
        <v>92</v>
      </c>
      <c r="C304" s="1001" t="s">
        <v>697</v>
      </c>
      <c r="D304" s="999">
        <v>302352.84598159505</v>
      </c>
    </row>
    <row r="305" spans="1:4" ht="44.4" thickTop="1" thickBot="1">
      <c r="A305" s="200" t="s">
        <v>698</v>
      </c>
      <c r="B305" s="200" t="s">
        <v>92</v>
      </c>
      <c r="C305" s="1001" t="s">
        <v>699</v>
      </c>
      <c r="D305" s="999">
        <v>171442.27759063596</v>
      </c>
    </row>
    <row r="306" spans="1:4" ht="44.4" thickTop="1" thickBot="1">
      <c r="A306" s="200" t="s">
        <v>700</v>
      </c>
      <c r="B306" s="200" t="s">
        <v>233</v>
      </c>
      <c r="C306" s="1001" t="s">
        <v>701</v>
      </c>
      <c r="D306" s="999">
        <v>253726.56390184045</v>
      </c>
    </row>
    <row r="307" spans="1:4" ht="15.6" thickTop="1" thickBot="1">
      <c r="A307" s="200" t="s">
        <v>702</v>
      </c>
      <c r="B307" s="200" t="s">
        <v>92</v>
      </c>
      <c r="C307" s="1001" t="s">
        <v>703</v>
      </c>
      <c r="D307" s="999">
        <v>147607.23480368094</v>
      </c>
    </row>
    <row r="308" spans="1:4" ht="15.6" thickTop="1" thickBot="1">
      <c r="A308" s="200" t="s">
        <v>674</v>
      </c>
      <c r="B308" s="200" t="s">
        <v>377</v>
      </c>
      <c r="C308" s="1001" t="s">
        <v>675</v>
      </c>
      <c r="D308" s="999">
        <v>21303.428571428569</v>
      </c>
    </row>
    <row r="309" spans="1:4" ht="15.6" thickTop="1" thickBot="1">
      <c r="A309" s="200" t="s">
        <v>680</v>
      </c>
      <c r="B309" s="200" t="s">
        <v>377</v>
      </c>
      <c r="C309" s="1001" t="s">
        <v>681</v>
      </c>
      <c r="D309" s="999">
        <v>6654.083333333333</v>
      </c>
    </row>
    <row r="310" spans="1:4" ht="15.6" thickTop="1" thickBot="1">
      <c r="A310" s="200" t="s">
        <v>678</v>
      </c>
      <c r="B310" s="200" t="s">
        <v>377</v>
      </c>
      <c r="C310" s="1001" t="s">
        <v>679</v>
      </c>
      <c r="D310" s="999">
        <v>17112.2</v>
      </c>
    </row>
    <row r="311" spans="1:4" ht="15.6" thickTop="1" thickBot="1">
      <c r="A311" s="200" t="s">
        <v>676</v>
      </c>
      <c r="B311" s="200" t="s">
        <v>377</v>
      </c>
      <c r="C311" s="1001" t="s">
        <v>677</v>
      </c>
      <c r="D311" s="999">
        <v>77393.633333333331</v>
      </c>
    </row>
    <row r="312" spans="1:4" ht="15.6" thickTop="1" thickBot="1">
      <c r="A312" s="200" t="s">
        <v>682</v>
      </c>
      <c r="B312" s="200" t="s">
        <v>377</v>
      </c>
      <c r="C312" s="1001" t="s">
        <v>683</v>
      </c>
      <c r="D312" s="999">
        <v>7663.2378260869564</v>
      </c>
    </row>
    <row r="313" spans="1:4" ht="15.6" thickTop="1" thickBot="1">
      <c r="A313" s="200" t="s">
        <v>704</v>
      </c>
      <c r="B313" s="200" t="s">
        <v>377</v>
      </c>
      <c r="C313" s="1001" t="s">
        <v>705</v>
      </c>
      <c r="D313" s="999">
        <v>7143.8598404907962</v>
      </c>
    </row>
    <row r="314" spans="1:4" ht="15.6" thickTop="1" thickBot="1">
      <c r="A314" s="200" t="s">
        <v>706</v>
      </c>
      <c r="B314" s="200" t="s">
        <v>377</v>
      </c>
      <c r="C314" s="1001" t="s">
        <v>707</v>
      </c>
      <c r="D314" s="999">
        <v>8428.6359846625746</v>
      </c>
    </row>
    <row r="315" spans="1:4" ht="44.4" thickTop="1" thickBot="1">
      <c r="A315" s="200" t="s">
        <v>712</v>
      </c>
      <c r="B315" s="200" t="s">
        <v>377</v>
      </c>
      <c r="C315" s="1001" t="s">
        <v>713</v>
      </c>
      <c r="D315" s="999">
        <v>11971.503533742329</v>
      </c>
    </row>
    <row r="316" spans="1:4" ht="30" thickTop="1" thickBot="1">
      <c r="A316" s="200" t="s">
        <v>708</v>
      </c>
      <c r="B316" s="200" t="s">
        <v>92</v>
      </c>
      <c r="C316" s="1001" t="s">
        <v>709</v>
      </c>
      <c r="D316" s="999">
        <v>35990.18282845596</v>
      </c>
    </row>
    <row r="317" spans="1:4" ht="15.6" thickTop="1" thickBot="1">
      <c r="A317" s="200" t="s">
        <v>710</v>
      </c>
      <c r="B317" s="200" t="s">
        <v>377</v>
      </c>
      <c r="C317" s="1001" t="s">
        <v>711</v>
      </c>
      <c r="D317" s="999">
        <v>15834.05716564417</v>
      </c>
    </row>
    <row r="318" spans="1:4" ht="30" thickTop="1" thickBot="1">
      <c r="A318" s="200" t="s">
        <v>714</v>
      </c>
      <c r="B318" s="200" t="s">
        <v>637</v>
      </c>
      <c r="C318" s="1001" t="s">
        <v>715</v>
      </c>
      <c r="D318" s="999">
        <v>46609.971739130437</v>
      </c>
    </row>
    <row r="319" spans="1:4" ht="30" thickTop="1" thickBot="1">
      <c r="A319" s="200" t="s">
        <v>716</v>
      </c>
      <c r="B319" s="200" t="s">
        <v>92</v>
      </c>
      <c r="C319" s="1001" t="s">
        <v>717</v>
      </c>
      <c r="D319" s="999">
        <v>19575.974539877294</v>
      </c>
    </row>
    <row r="320" spans="1:4" ht="44.4" thickTop="1" thickBot="1">
      <c r="A320" s="200" t="s">
        <v>724</v>
      </c>
      <c r="B320" s="200" t="s">
        <v>92</v>
      </c>
      <c r="C320" s="1001" t="s">
        <v>725</v>
      </c>
      <c r="D320" s="999">
        <v>106725.80046625764</v>
      </c>
    </row>
    <row r="321" spans="1:4" ht="44.4" thickTop="1" thickBot="1">
      <c r="A321" s="200" t="s">
        <v>726</v>
      </c>
      <c r="B321" s="200" t="s">
        <v>92</v>
      </c>
      <c r="C321" s="1001" t="s">
        <v>727</v>
      </c>
      <c r="D321" s="999">
        <v>181887.67246012265</v>
      </c>
    </row>
    <row r="322" spans="1:4" ht="44.4" thickTop="1" thickBot="1">
      <c r="A322" s="200" t="s">
        <v>722</v>
      </c>
      <c r="B322" s="200" t="s">
        <v>92</v>
      </c>
      <c r="C322" s="1001" t="s">
        <v>723</v>
      </c>
      <c r="D322" s="999">
        <v>156557.34842944783</v>
      </c>
    </row>
    <row r="323" spans="1:4" ht="58.8" thickTop="1" thickBot="1">
      <c r="A323" s="200" t="s">
        <v>720</v>
      </c>
      <c r="B323" s="200" t="s">
        <v>92</v>
      </c>
      <c r="C323" s="1001" t="s">
        <v>721</v>
      </c>
      <c r="D323" s="999">
        <v>183318.85715337421</v>
      </c>
    </row>
    <row r="324" spans="1:4" ht="15.6" thickTop="1" thickBot="1">
      <c r="A324" s="200" t="s">
        <v>728</v>
      </c>
      <c r="B324" s="200" t="s">
        <v>92</v>
      </c>
      <c r="C324" s="1001" t="s">
        <v>729</v>
      </c>
      <c r="D324" s="999">
        <v>284046.84222699382</v>
      </c>
    </row>
    <row r="325" spans="1:4" ht="15.6" thickTop="1" thickBot="1">
      <c r="A325" s="200" t="s">
        <v>732</v>
      </c>
      <c r="B325" s="200" t="s">
        <v>92</v>
      </c>
      <c r="C325" s="1001" t="s">
        <v>733</v>
      </c>
      <c r="D325" s="999">
        <v>17274.148541031154</v>
      </c>
    </row>
    <row r="326" spans="1:4" ht="30" thickTop="1" thickBot="1">
      <c r="A326" s="200" t="s">
        <v>718</v>
      </c>
      <c r="B326" s="200" t="s">
        <v>92</v>
      </c>
      <c r="C326" s="1001" t="s">
        <v>719</v>
      </c>
      <c r="D326" s="999">
        <v>21998.650448995122</v>
      </c>
    </row>
    <row r="327" spans="1:4" ht="30" thickTop="1" thickBot="1">
      <c r="A327" s="200" t="s">
        <v>730</v>
      </c>
      <c r="B327" s="200" t="s">
        <v>92</v>
      </c>
      <c r="C327" s="1001" t="s">
        <v>731</v>
      </c>
      <c r="D327" s="999">
        <v>19216.479267681738</v>
      </c>
    </row>
    <row r="328" spans="1:4" ht="30" thickTop="1" thickBot="1">
      <c r="A328" s="200" t="s">
        <v>734</v>
      </c>
      <c r="B328" s="200" t="s">
        <v>92</v>
      </c>
      <c r="C328" s="1001" t="s">
        <v>735</v>
      </c>
      <c r="D328" s="999">
        <v>76793.751552147223</v>
      </c>
    </row>
    <row r="329" spans="1:4" ht="15.6" thickTop="1" thickBot="1">
      <c r="A329" s="200" t="s">
        <v>736</v>
      </c>
      <c r="B329" s="200" t="s">
        <v>92</v>
      </c>
      <c r="C329" s="1001" t="s">
        <v>737</v>
      </c>
      <c r="D329" s="999">
        <v>4840.8040122699376</v>
      </c>
    </row>
    <row r="330" spans="1:4" ht="30" thickTop="1" thickBot="1">
      <c r="A330" s="200" t="s">
        <v>738</v>
      </c>
      <c r="B330" s="200" t="s">
        <v>92</v>
      </c>
      <c r="C330" s="1001" t="s">
        <v>739</v>
      </c>
      <c r="D330" s="999">
        <v>28711.429325153367</v>
      </c>
    </row>
    <row r="331" spans="1:4" ht="30" thickTop="1" thickBot="1">
      <c r="A331" s="200" t="s">
        <v>740</v>
      </c>
      <c r="B331" s="200" t="s">
        <v>92</v>
      </c>
      <c r="C331" s="1001" t="s">
        <v>741</v>
      </c>
      <c r="D331" s="999">
        <v>1382.9301901840486</v>
      </c>
    </row>
    <row r="332" spans="1:4" ht="15.6" thickTop="1" thickBot="1">
      <c r="A332" s="200" t="s">
        <v>743</v>
      </c>
      <c r="B332" s="200" t="s">
        <v>388</v>
      </c>
      <c r="C332" s="1001" t="s">
        <v>744</v>
      </c>
      <c r="D332" s="999">
        <v>57073.015347333559</v>
      </c>
    </row>
    <row r="333" spans="1:4" ht="30" thickTop="1" thickBot="1">
      <c r="A333" s="200" t="s">
        <v>742</v>
      </c>
      <c r="B333" s="200" t="s">
        <v>388</v>
      </c>
      <c r="C333" s="1001" t="s">
        <v>2017</v>
      </c>
      <c r="D333" s="999">
        <v>15561.600671032607</v>
      </c>
    </row>
    <row r="334" spans="1:4" ht="15.6" thickTop="1" thickBot="1">
      <c r="A334" s="200" t="s">
        <v>747</v>
      </c>
      <c r="B334" s="200" t="s">
        <v>92</v>
      </c>
      <c r="C334" s="1001" t="s">
        <v>2018</v>
      </c>
      <c r="D334" s="999">
        <v>996.89416564417149</v>
      </c>
    </row>
    <row r="335" spans="1:4" ht="15.6" thickTop="1" thickBot="1">
      <c r="A335" s="200" t="s">
        <v>745</v>
      </c>
      <c r="B335" s="200" t="s">
        <v>92</v>
      </c>
      <c r="C335" s="1001" t="s">
        <v>746</v>
      </c>
      <c r="D335" s="999">
        <v>2929.2676748466251</v>
      </c>
    </row>
    <row r="336" spans="1:4" ht="15.6" thickTop="1" thickBot="1">
      <c r="A336" s="200" t="s">
        <v>748</v>
      </c>
      <c r="B336" s="200" t="s">
        <v>377</v>
      </c>
      <c r="C336" s="1001" t="s">
        <v>749</v>
      </c>
      <c r="D336" s="999">
        <v>5446.1786871165632</v>
      </c>
    </row>
    <row r="337" spans="1:4" ht="15.6" thickTop="1" thickBot="1">
      <c r="A337" s="200" t="s">
        <v>753</v>
      </c>
      <c r="B337" s="200" t="s">
        <v>92</v>
      </c>
      <c r="C337" s="1001" t="s">
        <v>754</v>
      </c>
      <c r="D337" s="999">
        <v>286353.18813496927</v>
      </c>
    </row>
    <row r="338" spans="1:4" ht="15.6" thickTop="1" thickBot="1">
      <c r="A338" s="200" t="s">
        <v>751</v>
      </c>
      <c r="B338" s="200" t="s">
        <v>92</v>
      </c>
      <c r="C338" s="1001" t="s">
        <v>752</v>
      </c>
      <c r="D338" s="999">
        <v>62643.118527607352</v>
      </c>
    </row>
    <row r="339" spans="1:4" ht="30" thickTop="1" thickBot="1">
      <c r="A339" s="200" t="s">
        <v>750</v>
      </c>
      <c r="B339" s="200" t="s">
        <v>144</v>
      </c>
      <c r="C339" s="1001" t="s">
        <v>2019</v>
      </c>
      <c r="D339" s="999">
        <v>78814.437172554564</v>
      </c>
    </row>
    <row r="340" spans="1:4" ht="30" thickTop="1" thickBot="1">
      <c r="A340" s="200" t="s">
        <v>686</v>
      </c>
      <c r="B340" s="200" t="s">
        <v>92</v>
      </c>
      <c r="C340" s="1001" t="s">
        <v>2015</v>
      </c>
      <c r="D340" s="999">
        <v>1472922.6450184043</v>
      </c>
    </row>
    <row r="341" spans="1:4" ht="30" thickTop="1" thickBot="1">
      <c r="A341" s="200" t="s">
        <v>755</v>
      </c>
      <c r="B341" s="200" t="s">
        <v>92</v>
      </c>
      <c r="C341" s="1001" t="s">
        <v>756</v>
      </c>
      <c r="D341" s="999">
        <v>1464685.3820061346</v>
      </c>
    </row>
    <row r="342" spans="1:4" ht="30" thickTop="1" thickBot="1">
      <c r="A342" s="200" t="s">
        <v>687</v>
      </c>
      <c r="B342" s="200" t="s">
        <v>92</v>
      </c>
      <c r="C342" s="1001" t="s">
        <v>2016</v>
      </c>
      <c r="D342" s="999">
        <v>921873.7670797545</v>
      </c>
    </row>
    <row r="343" spans="1:4" ht="30" thickTop="1" thickBot="1">
      <c r="A343" s="200" t="s">
        <v>757</v>
      </c>
      <c r="B343" s="200" t="s">
        <v>92</v>
      </c>
      <c r="C343" s="1001" t="s">
        <v>758</v>
      </c>
      <c r="D343" s="999">
        <v>894608.87615337409</v>
      </c>
    </row>
    <row r="344" spans="1:4" ht="30" thickTop="1" thickBot="1">
      <c r="A344" s="200" t="s">
        <v>802</v>
      </c>
      <c r="B344" s="200" t="s">
        <v>388</v>
      </c>
      <c r="C344" s="1001" t="s">
        <v>803</v>
      </c>
      <c r="D344" s="999">
        <v>65514.261460122689</v>
      </c>
    </row>
    <row r="345" spans="1:4" ht="30" thickTop="1" thickBot="1">
      <c r="A345" s="200" t="s">
        <v>759</v>
      </c>
      <c r="B345" s="200" t="s">
        <v>377</v>
      </c>
      <c r="C345" s="1001" t="s">
        <v>760</v>
      </c>
      <c r="D345" s="999">
        <v>70851.867515337406</v>
      </c>
    </row>
    <row r="346" spans="1:4" ht="30" thickTop="1" thickBot="1">
      <c r="A346" s="200" t="s">
        <v>761</v>
      </c>
      <c r="B346" s="200" t="s">
        <v>144</v>
      </c>
      <c r="C346" s="1001" t="s">
        <v>762</v>
      </c>
      <c r="D346" s="999">
        <v>47724.800226993852</v>
      </c>
    </row>
    <row r="347" spans="1:4" ht="30" thickTop="1" thickBot="1">
      <c r="A347" s="200" t="s">
        <v>768</v>
      </c>
      <c r="B347" s="200" t="s">
        <v>92</v>
      </c>
      <c r="C347" s="1001" t="s">
        <v>2023</v>
      </c>
      <c r="D347" s="999">
        <v>90205.213325153352</v>
      </c>
    </row>
    <row r="348" spans="1:4" ht="15.6" thickTop="1" thickBot="1">
      <c r="A348" s="200" t="s">
        <v>773</v>
      </c>
      <c r="B348" s="200" t="s">
        <v>144</v>
      </c>
      <c r="C348" s="1001" t="s">
        <v>2024</v>
      </c>
      <c r="D348" s="999">
        <v>11192.851325153371</v>
      </c>
    </row>
    <row r="349" spans="1:4" ht="30" thickTop="1" thickBot="1">
      <c r="A349" s="200" t="s">
        <v>763</v>
      </c>
      <c r="B349" s="200" t="s">
        <v>144</v>
      </c>
      <c r="C349" s="1001" t="s">
        <v>764</v>
      </c>
      <c r="D349" s="999">
        <v>62840.523312883415</v>
      </c>
    </row>
    <row r="350" spans="1:4" ht="30" thickTop="1" thickBot="1">
      <c r="A350" s="200" t="s">
        <v>765</v>
      </c>
      <c r="B350" s="200" t="s">
        <v>144</v>
      </c>
      <c r="C350" s="1001" t="s">
        <v>2020</v>
      </c>
      <c r="D350" s="999">
        <v>19469.881193270085</v>
      </c>
    </row>
    <row r="351" spans="1:4" ht="15.6" thickTop="1" thickBot="1">
      <c r="A351" s="200" t="s">
        <v>801</v>
      </c>
      <c r="B351" s="200" t="s">
        <v>144</v>
      </c>
      <c r="C351" s="1001" t="s">
        <v>2026</v>
      </c>
      <c r="D351" s="999">
        <v>136607.40149079752</v>
      </c>
    </row>
    <row r="352" spans="1:4" ht="15.6" thickTop="1" thickBot="1">
      <c r="A352" s="200" t="s">
        <v>769</v>
      </c>
      <c r="B352" s="200" t="s">
        <v>144</v>
      </c>
      <c r="C352" s="1001" t="s">
        <v>770</v>
      </c>
      <c r="D352" s="999">
        <v>390735.33333333331</v>
      </c>
    </row>
    <row r="353" spans="1:4" ht="15.6" thickTop="1" thickBot="1">
      <c r="A353" s="200" t="s">
        <v>771</v>
      </c>
      <c r="B353" s="200" t="s">
        <v>144</v>
      </c>
      <c r="C353" s="1001" t="s">
        <v>772</v>
      </c>
      <c r="D353" s="999">
        <v>1083679.5</v>
      </c>
    </row>
    <row r="354" spans="1:4" ht="30" thickTop="1" thickBot="1">
      <c r="A354" s="200" t="s">
        <v>767</v>
      </c>
      <c r="B354" s="200" t="s">
        <v>144</v>
      </c>
      <c r="C354" s="1001" t="s">
        <v>2022</v>
      </c>
      <c r="D354" s="999">
        <v>5675.9247004852741</v>
      </c>
    </row>
    <row r="355" spans="1:4" ht="15.6" thickTop="1" thickBot="1">
      <c r="A355" s="200" t="s">
        <v>766</v>
      </c>
      <c r="B355" s="200" t="s">
        <v>144</v>
      </c>
      <c r="C355" s="1001" t="s">
        <v>2021</v>
      </c>
      <c r="D355" s="999">
        <v>4084.8333333333335</v>
      </c>
    </row>
    <row r="356" spans="1:4" ht="15.6" thickTop="1" thickBot="1">
      <c r="A356" s="200" t="s">
        <v>778</v>
      </c>
      <c r="B356" s="200" t="s">
        <v>144</v>
      </c>
      <c r="C356" s="1001" t="s">
        <v>779</v>
      </c>
      <c r="D356" s="999">
        <v>38499.416595092014</v>
      </c>
    </row>
    <row r="357" spans="1:4" ht="30" thickTop="1" thickBot="1">
      <c r="A357" s="200" t="s">
        <v>774</v>
      </c>
      <c r="B357" s="200" t="s">
        <v>144</v>
      </c>
      <c r="C357" s="1001" t="s">
        <v>775</v>
      </c>
      <c r="D357" s="999">
        <v>399140.27999999997</v>
      </c>
    </row>
    <row r="358" spans="1:4" ht="30" thickTop="1" thickBot="1">
      <c r="A358" s="200" t="s">
        <v>776</v>
      </c>
      <c r="B358" s="200" t="s">
        <v>144</v>
      </c>
      <c r="C358" s="1001" t="s">
        <v>777</v>
      </c>
      <c r="D358" s="999">
        <v>399140.27999999997</v>
      </c>
    </row>
    <row r="359" spans="1:4" ht="15.6" thickTop="1" thickBot="1">
      <c r="A359" s="200" t="s">
        <v>780</v>
      </c>
      <c r="B359" s="200" t="s">
        <v>144</v>
      </c>
      <c r="C359" s="1001" t="s">
        <v>781</v>
      </c>
      <c r="D359" s="999">
        <v>136136</v>
      </c>
    </row>
    <row r="360" spans="1:4" ht="15.6" thickTop="1" thickBot="1">
      <c r="A360" s="200" t="s">
        <v>782</v>
      </c>
      <c r="B360" s="200" t="s">
        <v>144</v>
      </c>
      <c r="C360" s="1001" t="s">
        <v>783</v>
      </c>
      <c r="D360" s="999">
        <v>145111.20059037299</v>
      </c>
    </row>
    <row r="361" spans="1:4" ht="15.6" thickTop="1" thickBot="1">
      <c r="A361" s="200" t="s">
        <v>784</v>
      </c>
      <c r="B361" s="200" t="s">
        <v>144</v>
      </c>
      <c r="C361" s="1001" t="s">
        <v>785</v>
      </c>
      <c r="D361" s="999">
        <v>169575</v>
      </c>
    </row>
    <row r="362" spans="1:4" ht="15.6" thickTop="1" thickBot="1">
      <c r="A362" s="200" t="s">
        <v>786</v>
      </c>
      <c r="B362" s="200" t="s">
        <v>144</v>
      </c>
      <c r="C362" s="1001" t="s">
        <v>787</v>
      </c>
      <c r="D362" s="999">
        <v>215254.56463803677</v>
      </c>
    </row>
    <row r="363" spans="1:4" ht="30" thickTop="1" thickBot="1">
      <c r="A363" s="200" t="s">
        <v>788</v>
      </c>
      <c r="B363" s="200" t="s">
        <v>144</v>
      </c>
      <c r="C363" s="1001" t="s">
        <v>789</v>
      </c>
      <c r="D363" s="999">
        <v>165125.81280368092</v>
      </c>
    </row>
    <row r="364" spans="1:4" ht="30" thickTop="1" thickBot="1">
      <c r="A364" s="200" t="s">
        <v>804</v>
      </c>
      <c r="B364" s="200" t="s">
        <v>144</v>
      </c>
      <c r="C364" s="1001" t="s">
        <v>805</v>
      </c>
      <c r="D364" s="999">
        <v>136371.61244171776</v>
      </c>
    </row>
    <row r="365" spans="1:4" ht="15.6" thickTop="1" thickBot="1">
      <c r="A365" s="200" t="s">
        <v>790</v>
      </c>
      <c r="B365" s="200" t="s">
        <v>144</v>
      </c>
      <c r="C365" s="1001" t="s">
        <v>791</v>
      </c>
      <c r="D365" s="999">
        <v>57079.59366257667</v>
      </c>
    </row>
    <row r="366" spans="1:4" ht="15.6" thickTop="1" thickBot="1">
      <c r="A366" s="200" t="s">
        <v>792</v>
      </c>
      <c r="B366" s="200" t="s">
        <v>144</v>
      </c>
      <c r="C366" s="1001" t="s">
        <v>2025</v>
      </c>
      <c r="D366" s="999">
        <v>58777.274815950906</v>
      </c>
    </row>
    <row r="367" spans="1:4" ht="30" thickTop="1" thickBot="1">
      <c r="A367" s="200" t="s">
        <v>793</v>
      </c>
      <c r="B367" s="200" t="s">
        <v>92</v>
      </c>
      <c r="C367" s="1001" t="s">
        <v>794</v>
      </c>
      <c r="D367" s="999">
        <v>29452.5</v>
      </c>
    </row>
    <row r="368" spans="1:4" ht="15.6" thickTop="1" thickBot="1">
      <c r="A368" s="200" t="s">
        <v>797</v>
      </c>
      <c r="B368" s="200" t="s">
        <v>92</v>
      </c>
      <c r="C368" s="1001" t="s">
        <v>798</v>
      </c>
      <c r="D368" s="999">
        <v>3263.273941718865</v>
      </c>
    </row>
    <row r="369" spans="1:4" ht="30" thickTop="1" thickBot="1">
      <c r="A369" s="200" t="s">
        <v>795</v>
      </c>
      <c r="B369" s="200" t="s">
        <v>92</v>
      </c>
      <c r="C369" s="1001" t="s">
        <v>796</v>
      </c>
      <c r="D369" s="999">
        <v>1259.0038527607358</v>
      </c>
    </row>
    <row r="370" spans="1:4" ht="15.6" thickTop="1" thickBot="1">
      <c r="A370" s="200" t="s">
        <v>799</v>
      </c>
      <c r="B370" s="200" t="s">
        <v>92</v>
      </c>
      <c r="C370" s="1001" t="s">
        <v>800</v>
      </c>
      <c r="D370" s="999">
        <v>39860.412920245391</v>
      </c>
    </row>
    <row r="371" spans="1:4" ht="15.6" thickTop="1" thickBot="1">
      <c r="A371" s="200" t="s">
        <v>808</v>
      </c>
      <c r="B371" s="200" t="s">
        <v>92</v>
      </c>
      <c r="C371" s="1001" t="s">
        <v>2027</v>
      </c>
      <c r="D371" s="999">
        <v>35243.334331288337</v>
      </c>
    </row>
    <row r="372" spans="1:4" ht="15.6" thickTop="1" thickBot="1">
      <c r="A372" s="200" t="s">
        <v>806</v>
      </c>
      <c r="B372" s="200" t="s">
        <v>377</v>
      </c>
      <c r="C372" s="1001" t="s">
        <v>807</v>
      </c>
      <c r="D372" s="999">
        <v>2737</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118"/>
  <sheetViews>
    <sheetView tabSelected="1" zoomScale="69" zoomScaleNormal="69" workbookViewId="0">
      <pane xSplit="4" ySplit="4" topLeftCell="E70" activePane="bottomRight" state="frozen"/>
      <selection activeCell="D20" sqref="D20"/>
      <selection pane="topRight" activeCell="D20" sqref="D20"/>
      <selection pane="bottomLeft" activeCell="D20" sqref="D20"/>
      <selection pane="bottomRight" activeCell="F111" sqref="F111"/>
    </sheetView>
  </sheetViews>
  <sheetFormatPr baseColWidth="10" defaultRowHeight="14.4"/>
  <cols>
    <col min="1" max="1" width="18" style="163" customWidth="1"/>
    <col min="2" max="2" width="9.109375" customWidth="1"/>
    <col min="3" max="3" width="101.5546875" customWidth="1"/>
    <col min="4" max="4" width="17.109375" style="189" customWidth="1"/>
    <col min="5" max="5" width="17" customWidth="1"/>
    <col min="7" max="7" width="12.5546875" bestFit="1" customWidth="1"/>
  </cols>
  <sheetData>
    <row r="1" spans="1:7" ht="99.75" customHeight="1" thickTop="1" thickBot="1">
      <c r="A1" s="677" t="s">
        <v>1934</v>
      </c>
      <c r="B1" s="678"/>
      <c r="C1" s="678"/>
      <c r="D1" s="679"/>
    </row>
    <row r="2" spans="1:7" ht="15.6" thickTop="1" thickBot="1">
      <c r="A2" s="676" t="s">
        <v>1493</v>
      </c>
      <c r="B2" s="676"/>
      <c r="C2" s="676"/>
      <c r="D2" s="676"/>
    </row>
    <row r="3" spans="1:7" ht="15.6" thickTop="1" thickBot="1">
      <c r="A3" s="680"/>
      <c r="B3" s="680"/>
      <c r="C3" s="680"/>
      <c r="D3" s="680"/>
    </row>
    <row r="4" spans="1:7" ht="15.6" thickTop="1" thickBot="1">
      <c r="A4" s="681"/>
      <c r="B4" s="681"/>
      <c r="C4" s="681"/>
      <c r="D4" s="681"/>
    </row>
    <row r="5" spans="1:7" ht="30" customHeight="1" thickTop="1" thickBot="1">
      <c r="A5" s="207"/>
      <c r="B5" s="106"/>
      <c r="C5" s="107"/>
      <c r="D5" s="195"/>
    </row>
    <row r="6" spans="1:7" ht="30" customHeight="1" thickTop="1" thickBot="1">
      <c r="A6" s="208" t="s">
        <v>1350</v>
      </c>
      <c r="B6" s="106" t="s">
        <v>339</v>
      </c>
      <c r="C6" s="108" t="s">
        <v>2132</v>
      </c>
      <c r="D6" s="1003">
        <v>1313.2164027577846</v>
      </c>
    </row>
    <row r="7" spans="1:7" ht="30" customHeight="1" thickTop="1" thickBot="1">
      <c r="A7" s="208" t="s">
        <v>1436</v>
      </c>
      <c r="B7" s="106" t="s">
        <v>339</v>
      </c>
      <c r="C7" s="108" t="s">
        <v>2131</v>
      </c>
      <c r="D7" s="1003">
        <v>1313.2164027577846</v>
      </c>
      <c r="E7" s="109"/>
      <c r="G7" s="654"/>
    </row>
    <row r="8" spans="1:7" ht="30" customHeight="1" thickTop="1" thickBot="1">
      <c r="A8" s="208" t="s">
        <v>1448</v>
      </c>
      <c r="B8" s="106" t="s">
        <v>339</v>
      </c>
      <c r="C8" s="108" t="s">
        <v>2133</v>
      </c>
      <c r="D8" s="1003">
        <v>1313.2164027577846</v>
      </c>
      <c r="G8" s="654"/>
    </row>
    <row r="9" spans="1:7" ht="30" customHeight="1" thickTop="1" thickBot="1">
      <c r="A9" s="208" t="s">
        <v>1309</v>
      </c>
      <c r="B9" s="106" t="s">
        <v>1307</v>
      </c>
      <c r="C9" s="108" t="s">
        <v>1310</v>
      </c>
      <c r="D9" s="1003">
        <v>1313.2164027577846</v>
      </c>
      <c r="G9" s="654"/>
    </row>
    <row r="10" spans="1:7" ht="30" customHeight="1" thickTop="1" thickBot="1">
      <c r="A10" s="208" t="s">
        <v>1472</v>
      </c>
      <c r="B10" s="106" t="s">
        <v>339</v>
      </c>
      <c r="C10" s="108" t="s">
        <v>1473</v>
      </c>
      <c r="D10" s="1003">
        <v>1313.2164027577846</v>
      </c>
      <c r="G10" s="654"/>
    </row>
    <row r="11" spans="1:7" ht="30" customHeight="1" thickTop="1" thickBot="1">
      <c r="A11" s="208" t="s">
        <v>1413</v>
      </c>
      <c r="B11" s="106" t="s">
        <v>339</v>
      </c>
      <c r="C11" s="108" t="s">
        <v>1414</v>
      </c>
      <c r="D11" s="1003">
        <v>1313.2164027577846</v>
      </c>
      <c r="G11" s="654"/>
    </row>
    <row r="12" spans="1:7" ht="30" customHeight="1" thickTop="1" thickBot="1">
      <c r="A12" s="208" t="s">
        <v>1415</v>
      </c>
      <c r="B12" s="106" t="s">
        <v>339</v>
      </c>
      <c r="C12" s="108" t="s">
        <v>1416</v>
      </c>
      <c r="D12" s="1003">
        <v>1313.2164027577846</v>
      </c>
      <c r="G12" s="654"/>
    </row>
    <row r="13" spans="1:7" ht="30" customHeight="1" thickTop="1" thickBot="1">
      <c r="A13" s="208" t="s">
        <v>1417</v>
      </c>
      <c r="B13" s="106" t="s">
        <v>339</v>
      </c>
      <c r="C13" s="108" t="s">
        <v>1418</v>
      </c>
      <c r="D13" s="1003">
        <v>1313.2164027577846</v>
      </c>
      <c r="G13" s="654"/>
    </row>
    <row r="14" spans="1:7" ht="30" customHeight="1" thickTop="1" thickBot="1">
      <c r="A14" s="208" t="s">
        <v>1419</v>
      </c>
      <c r="B14" s="106" t="s">
        <v>339</v>
      </c>
      <c r="C14" s="108" t="s">
        <v>1420</v>
      </c>
      <c r="D14" s="1003">
        <v>1313.2164027577846</v>
      </c>
    </row>
    <row r="15" spans="1:7" ht="30" customHeight="1" thickTop="1" thickBot="1">
      <c r="A15" s="208" t="s">
        <v>1401</v>
      </c>
      <c r="B15" s="106" t="s">
        <v>339</v>
      </c>
      <c r="C15" s="108" t="s">
        <v>1944</v>
      </c>
      <c r="D15" s="1003">
        <v>1313.2164027577846</v>
      </c>
    </row>
    <row r="16" spans="1:7" ht="30" customHeight="1" thickTop="1" thickBot="1">
      <c r="A16" s="208" t="s">
        <v>1311</v>
      </c>
      <c r="B16" s="106" t="s">
        <v>339</v>
      </c>
      <c r="C16" s="108" t="s">
        <v>1312</v>
      </c>
      <c r="D16" s="1003">
        <v>1313.2164027577846</v>
      </c>
    </row>
    <row r="17" spans="1:4" ht="30" customHeight="1" thickTop="1" thickBot="1">
      <c r="A17" s="208" t="s">
        <v>1313</v>
      </c>
      <c r="B17" s="106" t="s">
        <v>339</v>
      </c>
      <c r="C17" s="108" t="s">
        <v>1314</v>
      </c>
      <c r="D17" s="1003">
        <v>1313.2164027577846</v>
      </c>
    </row>
    <row r="18" spans="1:4" ht="30" customHeight="1" thickTop="1" thickBot="1">
      <c r="A18" s="208" t="s">
        <v>1315</v>
      </c>
      <c r="B18" s="106" t="s">
        <v>339</v>
      </c>
      <c r="C18" s="108" t="s">
        <v>1316</v>
      </c>
      <c r="D18" s="1003">
        <v>1313.2164027577846</v>
      </c>
    </row>
    <row r="19" spans="1:4" ht="30" customHeight="1" thickTop="1" thickBot="1">
      <c r="A19" s="208" t="s">
        <v>1319</v>
      </c>
      <c r="B19" s="106" t="s">
        <v>339</v>
      </c>
      <c r="C19" s="108" t="s">
        <v>1320</v>
      </c>
      <c r="D19" s="1003">
        <v>1313.2164027577846</v>
      </c>
    </row>
    <row r="20" spans="1:4" ht="30" customHeight="1" thickTop="1" thickBot="1">
      <c r="A20" s="208" t="s">
        <v>1491</v>
      </c>
      <c r="B20" s="106" t="s">
        <v>339</v>
      </c>
      <c r="C20" s="108" t="s">
        <v>1953</v>
      </c>
      <c r="D20" s="1003">
        <v>1313.2164027577846</v>
      </c>
    </row>
    <row r="21" spans="1:4" ht="30" customHeight="1" thickTop="1" thickBot="1">
      <c r="A21" s="208" t="s">
        <v>1323</v>
      </c>
      <c r="B21" s="106" t="s">
        <v>339</v>
      </c>
      <c r="C21" s="108" t="s">
        <v>1324</v>
      </c>
      <c r="D21" s="1003">
        <v>1313.2164027577846</v>
      </c>
    </row>
    <row r="22" spans="1:4" ht="30" customHeight="1" thickTop="1" thickBot="1">
      <c r="A22" s="208" t="s">
        <v>1474</v>
      </c>
      <c r="B22" s="106" t="s">
        <v>339</v>
      </c>
      <c r="C22" s="108" t="s">
        <v>1475</v>
      </c>
      <c r="D22" s="1003">
        <v>1313.2164027577846</v>
      </c>
    </row>
    <row r="23" spans="1:4" ht="30" customHeight="1" thickTop="1" thickBot="1">
      <c r="A23" s="208" t="s">
        <v>1331</v>
      </c>
      <c r="B23" s="106" t="s">
        <v>339</v>
      </c>
      <c r="C23" s="108" t="s">
        <v>1332</v>
      </c>
      <c r="D23" s="1003">
        <v>1313.2164027577846</v>
      </c>
    </row>
    <row r="24" spans="1:4" ht="30" customHeight="1" thickTop="1" thickBot="1">
      <c r="A24" s="208" t="s">
        <v>1353</v>
      </c>
      <c r="B24" s="106" t="s">
        <v>339</v>
      </c>
      <c r="C24" s="108" t="s">
        <v>1354</v>
      </c>
      <c r="D24" s="1003">
        <v>1313.2164027577846</v>
      </c>
    </row>
    <row r="25" spans="1:4" ht="30" customHeight="1" thickTop="1" thickBot="1">
      <c r="A25" s="208" t="s">
        <v>1325</v>
      </c>
      <c r="B25" s="106" t="s">
        <v>339</v>
      </c>
      <c r="C25" s="108" t="s">
        <v>1326</v>
      </c>
      <c r="D25" s="1003">
        <v>1313.2164027577846</v>
      </c>
    </row>
    <row r="26" spans="1:4" ht="30" customHeight="1" thickTop="1" thickBot="1">
      <c r="A26" s="208" t="s">
        <v>1330</v>
      </c>
      <c r="B26" s="106" t="s">
        <v>339</v>
      </c>
      <c r="C26" s="108" t="s">
        <v>1326</v>
      </c>
      <c r="D26" s="1003">
        <v>1313.2164027577846</v>
      </c>
    </row>
    <row r="27" spans="1:4" ht="30" customHeight="1" thickTop="1" thickBot="1">
      <c r="A27" s="208" t="s">
        <v>1387</v>
      </c>
      <c r="B27" s="106" t="s">
        <v>339</v>
      </c>
      <c r="C27" s="108" t="s">
        <v>1388</v>
      </c>
      <c r="D27" s="1003">
        <v>1313.2164027577846</v>
      </c>
    </row>
    <row r="28" spans="1:4" ht="30" customHeight="1" thickTop="1" thickBot="1">
      <c r="A28" s="208" t="s">
        <v>1333</v>
      </c>
      <c r="B28" s="106" t="s">
        <v>339</v>
      </c>
      <c r="C28" s="108" t="s">
        <v>1334</v>
      </c>
      <c r="D28" s="1003">
        <v>1313.2164027577846</v>
      </c>
    </row>
    <row r="29" spans="1:4" ht="30" customHeight="1" thickTop="1" thickBot="1">
      <c r="A29" s="208" t="s">
        <v>1338</v>
      </c>
      <c r="B29" s="106" t="s">
        <v>339</v>
      </c>
      <c r="C29" s="108" t="s">
        <v>1339</v>
      </c>
      <c r="D29" s="1003">
        <v>1313.2164027577846</v>
      </c>
    </row>
    <row r="30" spans="1:4" ht="30" customHeight="1" thickTop="1" thickBot="1">
      <c r="A30" s="208" t="s">
        <v>1336</v>
      </c>
      <c r="B30" s="106" t="s">
        <v>339</v>
      </c>
      <c r="C30" s="108" t="s">
        <v>1337</v>
      </c>
      <c r="D30" s="1003">
        <v>1313.2164027577846</v>
      </c>
    </row>
    <row r="31" spans="1:4" ht="30" customHeight="1" thickTop="1" thickBot="1">
      <c r="A31" s="208" t="s">
        <v>1351</v>
      </c>
      <c r="B31" s="106" t="s">
        <v>339</v>
      </c>
      <c r="C31" s="108" t="s">
        <v>1352</v>
      </c>
      <c r="D31" s="1003">
        <v>1313.2164027577846</v>
      </c>
    </row>
    <row r="32" spans="1:4" ht="30" customHeight="1" thickTop="1" thickBot="1">
      <c r="A32" s="208" t="s">
        <v>1340</v>
      </c>
      <c r="B32" s="106" t="s">
        <v>339</v>
      </c>
      <c r="C32" s="108" t="s">
        <v>1341</v>
      </c>
      <c r="D32" s="1003">
        <v>1313.2164027577846</v>
      </c>
    </row>
    <row r="33" spans="1:4" ht="30" customHeight="1" thickTop="1" thickBot="1">
      <c r="A33" s="208" t="s">
        <v>1356</v>
      </c>
      <c r="B33" s="106" t="s">
        <v>339</v>
      </c>
      <c r="C33" s="108" t="s">
        <v>1341</v>
      </c>
      <c r="D33" s="1003">
        <v>1313.2164027577846</v>
      </c>
    </row>
    <row r="34" spans="1:4" ht="30" customHeight="1" thickTop="1" thickBot="1">
      <c r="A34" s="208" t="s">
        <v>1357</v>
      </c>
      <c r="B34" s="106" t="s">
        <v>339</v>
      </c>
      <c r="C34" s="108" t="s">
        <v>1358</v>
      </c>
      <c r="D34" s="1003">
        <v>1313.2164027577846</v>
      </c>
    </row>
    <row r="35" spans="1:4" ht="30" customHeight="1" thickTop="1" thickBot="1">
      <c r="A35" s="208" t="s">
        <v>1407</v>
      </c>
      <c r="B35" s="106" t="s">
        <v>339</v>
      </c>
      <c r="C35" s="108" t="s">
        <v>1948</v>
      </c>
      <c r="D35" s="1003">
        <v>1313.2164027577846</v>
      </c>
    </row>
    <row r="36" spans="1:4" ht="30" customHeight="1" thickTop="1" thickBot="1">
      <c r="A36" s="208" t="s">
        <v>1488</v>
      </c>
      <c r="B36" s="106" t="s">
        <v>339</v>
      </c>
      <c r="C36" s="108" t="s">
        <v>1489</v>
      </c>
      <c r="D36" s="1003">
        <v>1313.2164027577846</v>
      </c>
    </row>
    <row r="37" spans="1:4" ht="30" customHeight="1" thickTop="1" thickBot="1">
      <c r="A37" s="208" t="s">
        <v>1469</v>
      </c>
      <c r="B37" s="106" t="s">
        <v>339</v>
      </c>
      <c r="C37" s="108" t="s">
        <v>1470</v>
      </c>
      <c r="D37" s="1003">
        <v>1313.2164027577846</v>
      </c>
    </row>
    <row r="38" spans="1:4" ht="30" customHeight="1" thickTop="1" thickBot="1">
      <c r="A38" s="208" t="s">
        <v>1348</v>
      </c>
      <c r="B38" s="106" t="s">
        <v>339</v>
      </c>
      <c r="C38" s="108" t="s">
        <v>1349</v>
      </c>
      <c r="D38" s="1003">
        <v>1313.2164027577846</v>
      </c>
    </row>
    <row r="39" spans="1:4" ht="30" customHeight="1" thickTop="1" thickBot="1">
      <c r="A39" s="208" t="s">
        <v>1305</v>
      </c>
      <c r="B39" s="106" t="s">
        <v>1307</v>
      </c>
      <c r="C39" s="108" t="s">
        <v>1364</v>
      </c>
      <c r="D39" s="1003">
        <v>1313.2164027577846</v>
      </c>
    </row>
    <row r="40" spans="1:4" ht="30" customHeight="1" thickTop="1" thickBot="1">
      <c r="A40" s="208" t="s">
        <v>1345</v>
      </c>
      <c r="B40" s="106" t="s">
        <v>339</v>
      </c>
      <c r="C40" s="108" t="s">
        <v>1346</v>
      </c>
      <c r="D40" s="1003">
        <v>1313.2164027577846</v>
      </c>
    </row>
    <row r="41" spans="1:4" ht="30" customHeight="1" thickTop="1" thickBot="1">
      <c r="A41" s="208" t="s">
        <v>1343</v>
      </c>
      <c r="B41" s="106" t="s">
        <v>339</v>
      </c>
      <c r="C41" s="108" t="s">
        <v>1344</v>
      </c>
      <c r="D41" s="1003">
        <v>1313.2164027577846</v>
      </c>
    </row>
    <row r="42" spans="1:4" ht="30" customHeight="1" thickTop="1" thickBot="1">
      <c r="A42" s="208" t="s">
        <v>1476</v>
      </c>
      <c r="B42" s="106" t="s">
        <v>339</v>
      </c>
      <c r="C42" s="108" t="s">
        <v>1344</v>
      </c>
      <c r="D42" s="1003">
        <v>1313.2164027577846</v>
      </c>
    </row>
    <row r="43" spans="1:4" ht="30" customHeight="1" thickTop="1" thickBot="1">
      <c r="A43" s="208" t="s">
        <v>1317</v>
      </c>
      <c r="B43" s="106" t="s">
        <v>339</v>
      </c>
      <c r="C43" s="108" t="s">
        <v>1318</v>
      </c>
      <c r="D43" s="1003">
        <v>1313.2164027577846</v>
      </c>
    </row>
    <row r="44" spans="1:4" ht="30" customHeight="1" thickTop="1" thickBot="1">
      <c r="A44" s="208" t="s">
        <v>1471</v>
      </c>
      <c r="B44" s="106" t="s">
        <v>339</v>
      </c>
      <c r="C44" s="108" t="s">
        <v>1318</v>
      </c>
      <c r="D44" s="1003">
        <v>1313.2164027577846</v>
      </c>
    </row>
    <row r="45" spans="1:4" ht="30" customHeight="1" thickTop="1" thickBot="1">
      <c r="A45" s="208" t="s">
        <v>1362</v>
      </c>
      <c r="B45" s="106" t="s">
        <v>339</v>
      </c>
      <c r="C45" s="108" t="s">
        <v>1363</v>
      </c>
      <c r="D45" s="1003">
        <v>1313.2164027577846</v>
      </c>
    </row>
    <row r="46" spans="1:4" ht="30" customHeight="1" thickTop="1" thickBot="1">
      <c r="A46" s="208" t="s">
        <v>1371</v>
      </c>
      <c r="B46" s="106" t="s">
        <v>339</v>
      </c>
      <c r="C46" s="108" t="s">
        <v>1372</v>
      </c>
      <c r="D46" s="1003">
        <v>1313.2164027577846</v>
      </c>
    </row>
    <row r="47" spans="1:4" ht="30" customHeight="1" thickTop="1" thickBot="1">
      <c r="A47" s="208" t="s">
        <v>1375</v>
      </c>
      <c r="B47" s="106" t="s">
        <v>339</v>
      </c>
      <c r="C47" s="108" t="s">
        <v>1376</v>
      </c>
      <c r="D47" s="1003">
        <v>1313.2164027577846</v>
      </c>
    </row>
    <row r="48" spans="1:4" ht="30" customHeight="1" thickTop="1" thickBot="1">
      <c r="A48" s="208" t="s">
        <v>1367</v>
      </c>
      <c r="B48" s="106" t="s">
        <v>1307</v>
      </c>
      <c r="C48" s="108" t="s">
        <v>1368</v>
      </c>
      <c r="D48" s="1003">
        <v>1313.2164027577846</v>
      </c>
    </row>
    <row r="49" spans="1:4" ht="30" customHeight="1" thickTop="1" thickBot="1">
      <c r="A49" s="208" t="s">
        <v>1365</v>
      </c>
      <c r="B49" s="106" t="s">
        <v>339</v>
      </c>
      <c r="C49" s="108" t="s">
        <v>1366</v>
      </c>
      <c r="D49" s="1003">
        <v>1313.2164027577846</v>
      </c>
    </row>
    <row r="50" spans="1:4" ht="30" customHeight="1" thickTop="1" thickBot="1">
      <c r="A50" s="208" t="s">
        <v>1369</v>
      </c>
      <c r="B50" s="106" t="s">
        <v>339</v>
      </c>
      <c r="C50" s="108" t="s">
        <v>1370</v>
      </c>
      <c r="D50" s="1003">
        <v>1313.2164027577846</v>
      </c>
    </row>
    <row r="51" spans="1:4" ht="30" customHeight="1" thickTop="1" thickBot="1">
      <c r="A51" s="208" t="s">
        <v>1398</v>
      </c>
      <c r="B51" s="106" t="s">
        <v>1390</v>
      </c>
      <c r="C51" s="108" t="s">
        <v>1399</v>
      </c>
      <c r="D51" s="1003">
        <v>1313.2164027577846</v>
      </c>
    </row>
    <row r="52" spans="1:4" ht="30" customHeight="1" thickTop="1" thickBot="1">
      <c r="A52" s="208" t="s">
        <v>1400</v>
      </c>
      <c r="B52" s="106" t="s">
        <v>1390</v>
      </c>
      <c r="C52" s="108" t="s">
        <v>1399</v>
      </c>
      <c r="D52" s="1003">
        <v>1313.2164027577846</v>
      </c>
    </row>
    <row r="53" spans="1:4" ht="30" customHeight="1" thickTop="1" thickBot="1">
      <c r="A53" s="208" t="s">
        <v>1373</v>
      </c>
      <c r="B53" s="106" t="s">
        <v>339</v>
      </c>
      <c r="C53" s="108" t="s">
        <v>1374</v>
      </c>
      <c r="D53" s="1003">
        <v>1313.2164027577846</v>
      </c>
    </row>
    <row r="54" spans="1:4" ht="30" customHeight="1" thickTop="1" thickBot="1">
      <c r="A54" s="208" t="s">
        <v>1377</v>
      </c>
      <c r="B54" s="106" t="s">
        <v>339</v>
      </c>
      <c r="C54" s="108" t="s">
        <v>1378</v>
      </c>
      <c r="D54" s="1003">
        <v>1313.2164027577846</v>
      </c>
    </row>
    <row r="55" spans="1:4" ht="30" customHeight="1" thickTop="1" thickBot="1">
      <c r="A55" s="208" t="s">
        <v>1462</v>
      </c>
      <c r="B55" s="106" t="s">
        <v>339</v>
      </c>
      <c r="C55" s="108" t="s">
        <v>2135</v>
      </c>
      <c r="D55" s="1003">
        <v>1313.2164027577846</v>
      </c>
    </row>
    <row r="56" spans="1:4" ht="30" customHeight="1" thickTop="1" thickBot="1">
      <c r="A56" s="208" t="s">
        <v>1463</v>
      </c>
      <c r="B56" s="106" t="s">
        <v>339</v>
      </c>
      <c r="C56" s="108" t="s">
        <v>2136</v>
      </c>
      <c r="D56" s="1003">
        <v>1313.2164027577846</v>
      </c>
    </row>
    <row r="57" spans="1:4" ht="30" customHeight="1" thickTop="1" thickBot="1">
      <c r="A57" s="208" t="s">
        <v>1464</v>
      </c>
      <c r="B57" s="106" t="s">
        <v>339</v>
      </c>
      <c r="C57" s="108" t="s">
        <v>2137</v>
      </c>
      <c r="D57" s="1003">
        <v>1313.2164027577846</v>
      </c>
    </row>
    <row r="58" spans="1:4" ht="30" customHeight="1" thickTop="1" thickBot="1">
      <c r="A58" s="208" t="s">
        <v>1441</v>
      </c>
      <c r="B58" s="106" t="s">
        <v>339</v>
      </c>
      <c r="C58" s="108" t="s">
        <v>1951</v>
      </c>
      <c r="D58" s="1003">
        <v>1313.2164027577846</v>
      </c>
    </row>
    <row r="59" spans="1:4" ht="30" customHeight="1" thickTop="1" thickBot="1">
      <c r="A59" s="208" t="s">
        <v>1379</v>
      </c>
      <c r="B59" s="106" t="s">
        <v>339</v>
      </c>
      <c r="C59" s="108" t="s">
        <v>1380</v>
      </c>
      <c r="D59" s="1003">
        <v>1313.2164027577846</v>
      </c>
    </row>
    <row r="60" spans="1:4" ht="30" customHeight="1" thickTop="1" thickBot="1">
      <c r="A60" s="208" t="s">
        <v>1460</v>
      </c>
      <c r="B60" s="106" t="s">
        <v>339</v>
      </c>
      <c r="C60" s="108" t="s">
        <v>1461</v>
      </c>
      <c r="D60" s="1003">
        <v>1313.2164027577846</v>
      </c>
    </row>
    <row r="61" spans="1:4" ht="30" customHeight="1" thickTop="1" thickBot="1">
      <c r="A61" s="208" t="s">
        <v>1446</v>
      </c>
      <c r="B61" s="106" t="s">
        <v>339</v>
      </c>
      <c r="C61" s="108" t="s">
        <v>1447</v>
      </c>
      <c r="D61" s="1003">
        <v>1313.2164027577846</v>
      </c>
    </row>
    <row r="62" spans="1:4" ht="30" customHeight="1" thickTop="1" thickBot="1">
      <c r="A62" s="208" t="s">
        <v>1453</v>
      </c>
      <c r="B62" s="106" t="s">
        <v>339</v>
      </c>
      <c r="C62" s="108" t="s">
        <v>1454</v>
      </c>
      <c r="D62" s="1003">
        <v>1313.2164027577846</v>
      </c>
    </row>
    <row r="63" spans="1:4" ht="30" customHeight="1" thickTop="1" thickBot="1">
      <c r="A63" s="208" t="s">
        <v>1457</v>
      </c>
      <c r="B63" s="106" t="s">
        <v>339</v>
      </c>
      <c r="C63" s="108" t="s">
        <v>1458</v>
      </c>
      <c r="D63" s="1003">
        <v>1313.2164027577846</v>
      </c>
    </row>
    <row r="64" spans="1:4" ht="30" customHeight="1" thickTop="1" thickBot="1">
      <c r="A64" s="208" t="s">
        <v>1444</v>
      </c>
      <c r="B64" s="106" t="s">
        <v>339</v>
      </c>
      <c r="C64" s="108" t="s">
        <v>1445</v>
      </c>
      <c r="D64" s="1003">
        <v>1313.2164027577846</v>
      </c>
    </row>
    <row r="65" spans="1:4" ht="30" customHeight="1" thickTop="1" thickBot="1">
      <c r="A65" s="208" t="s">
        <v>1381</v>
      </c>
      <c r="B65" s="106" t="s">
        <v>339</v>
      </c>
      <c r="C65" s="108" t="s">
        <v>1382</v>
      </c>
      <c r="D65" s="1003">
        <v>1313.2164027577846</v>
      </c>
    </row>
    <row r="66" spans="1:4" ht="30" customHeight="1" thickTop="1" thickBot="1">
      <c r="A66" s="208" t="s">
        <v>1451</v>
      </c>
      <c r="B66" s="106" t="s">
        <v>339</v>
      </c>
      <c r="C66" s="108" t="s">
        <v>1452</v>
      </c>
      <c r="D66" s="1003">
        <v>1313.2164027577846</v>
      </c>
    </row>
    <row r="67" spans="1:4" ht="30" customHeight="1" thickTop="1" thickBot="1">
      <c r="A67" s="208" t="s">
        <v>1455</v>
      </c>
      <c r="B67" s="106" t="s">
        <v>339</v>
      </c>
      <c r="C67" s="108" t="s">
        <v>1456</v>
      </c>
      <c r="D67" s="1003">
        <v>1313.2164027577846</v>
      </c>
    </row>
    <row r="68" spans="1:4" ht="30" customHeight="1" thickTop="1" thickBot="1">
      <c r="A68" s="208" t="s">
        <v>1427</v>
      </c>
      <c r="B68" s="106" t="s">
        <v>339</v>
      </c>
      <c r="C68" s="108" t="s">
        <v>1428</v>
      </c>
      <c r="D68" s="1003">
        <v>1313.2164027577846</v>
      </c>
    </row>
    <row r="69" spans="1:4" ht="30" customHeight="1" thickTop="1" thickBot="1">
      <c r="A69" s="208" t="s">
        <v>1467</v>
      </c>
      <c r="B69" s="106" t="s">
        <v>339</v>
      </c>
      <c r="C69" s="108" t="s">
        <v>2139</v>
      </c>
      <c r="D69" s="1003">
        <v>1313.2164027577846</v>
      </c>
    </row>
    <row r="70" spans="1:4" ht="30" customHeight="1" thickTop="1" thickBot="1">
      <c r="A70" s="208" t="s">
        <v>1468</v>
      </c>
      <c r="B70" s="106" t="s">
        <v>339</v>
      </c>
      <c r="C70" s="108" t="s">
        <v>2140</v>
      </c>
      <c r="D70" s="1003">
        <v>1313.2164027577846</v>
      </c>
    </row>
    <row r="71" spans="1:4" ht="30" customHeight="1" thickTop="1" thickBot="1">
      <c r="A71" s="208" t="s">
        <v>1465</v>
      </c>
      <c r="B71" s="106" t="s">
        <v>339</v>
      </c>
      <c r="C71" s="108" t="s">
        <v>2141</v>
      </c>
      <c r="D71" s="1003">
        <v>1313.2164027577846</v>
      </c>
    </row>
    <row r="72" spans="1:4" ht="30" customHeight="1" thickTop="1" thickBot="1">
      <c r="A72" s="208" t="s">
        <v>1466</v>
      </c>
      <c r="B72" s="106" t="s">
        <v>339</v>
      </c>
      <c r="C72" s="108" t="s">
        <v>2142</v>
      </c>
      <c r="D72" s="1003">
        <v>1313.2164027577846</v>
      </c>
    </row>
    <row r="73" spans="1:4" ht="30" customHeight="1" thickTop="1" thickBot="1">
      <c r="A73" s="208" t="s">
        <v>1434</v>
      </c>
      <c r="B73" s="106" t="s">
        <v>339</v>
      </c>
      <c r="C73" s="108" t="s">
        <v>1435</v>
      </c>
      <c r="D73" s="1003">
        <v>1313.2164027577846</v>
      </c>
    </row>
    <row r="74" spans="1:4" ht="30" customHeight="1" thickTop="1" thickBot="1">
      <c r="A74" s="208" t="s">
        <v>1433</v>
      </c>
      <c r="B74" s="106" t="s">
        <v>339</v>
      </c>
      <c r="C74" s="108" t="s">
        <v>1950</v>
      </c>
      <c r="D74" s="1003">
        <v>1313.2164027577846</v>
      </c>
    </row>
    <row r="75" spans="1:4" ht="30" customHeight="1" thickTop="1" thickBot="1">
      <c r="A75" s="208" t="s">
        <v>1431</v>
      </c>
      <c r="B75" s="106" t="s">
        <v>339</v>
      </c>
      <c r="C75" s="108" t="s">
        <v>1432</v>
      </c>
      <c r="D75" s="1003">
        <v>1313.2164027577846</v>
      </c>
    </row>
    <row r="76" spans="1:4" ht="30" customHeight="1" thickTop="1" thickBot="1">
      <c r="A76" s="208" t="s">
        <v>1459</v>
      </c>
      <c r="B76" s="106" t="s">
        <v>339</v>
      </c>
      <c r="C76" s="108" t="s">
        <v>2134</v>
      </c>
      <c r="D76" s="1003">
        <v>1313.2164027577846</v>
      </c>
    </row>
    <row r="77" spans="1:4" ht="30" customHeight="1" thickTop="1" thickBot="1">
      <c r="A77" s="208" t="s">
        <v>1437</v>
      </c>
      <c r="B77" s="106" t="s">
        <v>339</v>
      </c>
      <c r="C77" s="108" t="s">
        <v>1438</v>
      </c>
      <c r="D77" s="1003">
        <v>1313.2164027577846</v>
      </c>
    </row>
    <row r="78" spans="1:4" ht="30" customHeight="1" thickTop="1" thickBot="1">
      <c r="A78" s="208" t="s">
        <v>1439</v>
      </c>
      <c r="B78" s="106" t="s">
        <v>339</v>
      </c>
      <c r="C78" s="108" t="s">
        <v>1440</v>
      </c>
      <c r="D78" s="1003">
        <v>1313.2164027577846</v>
      </c>
    </row>
    <row r="79" spans="1:4" ht="30" customHeight="1" thickTop="1" thickBot="1">
      <c r="A79" s="208" t="s">
        <v>1442</v>
      </c>
      <c r="B79" s="106" t="s">
        <v>339</v>
      </c>
      <c r="C79" s="108" t="s">
        <v>1443</v>
      </c>
      <c r="D79" s="1003">
        <v>1313.2164027577846</v>
      </c>
    </row>
    <row r="80" spans="1:4" ht="30" customHeight="1" thickTop="1" thickBot="1">
      <c r="A80" s="208" t="s">
        <v>1421</v>
      </c>
      <c r="B80" s="106" t="s">
        <v>339</v>
      </c>
      <c r="C80" s="108" t="s">
        <v>1422</v>
      </c>
      <c r="D80" s="1003">
        <v>1313.2164027577846</v>
      </c>
    </row>
    <row r="81" spans="1:4" ht="30" customHeight="1" thickTop="1" thickBot="1">
      <c r="A81" s="208" t="s">
        <v>1425</v>
      </c>
      <c r="B81" s="106" t="s">
        <v>339</v>
      </c>
      <c r="C81" s="108" t="s">
        <v>1426</v>
      </c>
      <c r="D81" s="1003">
        <v>1313.2164027577846</v>
      </c>
    </row>
    <row r="82" spans="1:4" ht="30" customHeight="1" thickTop="1" thickBot="1">
      <c r="A82" s="208" t="s">
        <v>1429</v>
      </c>
      <c r="B82" s="106" t="s">
        <v>339</v>
      </c>
      <c r="C82" s="108" t="s">
        <v>1430</v>
      </c>
      <c r="D82" s="1003">
        <v>1313.2164027577846</v>
      </c>
    </row>
    <row r="83" spans="1:4" ht="30" customHeight="1" thickTop="1" thickBot="1">
      <c r="A83" s="208" t="s">
        <v>1423</v>
      </c>
      <c r="B83" s="106" t="s">
        <v>339</v>
      </c>
      <c r="C83" s="108" t="s">
        <v>1424</v>
      </c>
      <c r="D83" s="1003">
        <v>1313.2164027577846</v>
      </c>
    </row>
    <row r="84" spans="1:4" ht="30" customHeight="1" thickTop="1" thickBot="1">
      <c r="A84" s="208" t="s">
        <v>1389</v>
      </c>
      <c r="B84" s="106" t="s">
        <v>339</v>
      </c>
      <c r="C84" s="108" t="s">
        <v>1391</v>
      </c>
      <c r="D84" s="1003">
        <v>1313.2164027577846</v>
      </c>
    </row>
    <row r="85" spans="1:4" ht="30" customHeight="1" thickTop="1" thickBot="1">
      <c r="A85" s="208" t="s">
        <v>1392</v>
      </c>
      <c r="B85" s="106" t="s">
        <v>339</v>
      </c>
      <c r="C85" s="108" t="s">
        <v>1943</v>
      </c>
      <c r="D85" s="1003">
        <v>1313.2164027577846</v>
      </c>
    </row>
    <row r="86" spans="1:4" ht="30" customHeight="1" thickTop="1" thickBot="1">
      <c r="A86" s="208" t="s">
        <v>1393</v>
      </c>
      <c r="B86" s="106" t="s">
        <v>1390</v>
      </c>
      <c r="C86" s="108" t="s">
        <v>1394</v>
      </c>
      <c r="D86" s="1003">
        <v>1313.2164027577846</v>
      </c>
    </row>
    <row r="87" spans="1:4" ht="30" customHeight="1" thickTop="1" thickBot="1">
      <c r="A87" s="208" t="s">
        <v>1395</v>
      </c>
      <c r="B87" s="106" t="s">
        <v>339</v>
      </c>
      <c r="C87" s="108" t="s">
        <v>1396</v>
      </c>
      <c r="D87" s="1003">
        <v>1313.2164027577846</v>
      </c>
    </row>
    <row r="88" spans="1:4" ht="30" customHeight="1" thickTop="1" thickBot="1">
      <c r="A88" s="208" t="s">
        <v>1397</v>
      </c>
      <c r="B88" s="106" t="s">
        <v>339</v>
      </c>
      <c r="C88" s="108" t="s">
        <v>1396</v>
      </c>
      <c r="D88" s="1003">
        <v>1313.2164027577846</v>
      </c>
    </row>
    <row r="89" spans="1:4" ht="30" customHeight="1" thickTop="1" thickBot="1">
      <c r="A89" s="208" t="s">
        <v>1327</v>
      </c>
      <c r="B89" s="106" t="s">
        <v>339</v>
      </c>
      <c r="C89" s="108" t="s">
        <v>1936</v>
      </c>
      <c r="D89" s="1003">
        <v>1313.2164027577846</v>
      </c>
    </row>
    <row r="90" spans="1:4" ht="30" customHeight="1" thickTop="1" thickBot="1">
      <c r="A90" s="208" t="s">
        <v>1449</v>
      </c>
      <c r="B90" s="106" t="s">
        <v>339</v>
      </c>
      <c r="C90" s="108" t="s">
        <v>1450</v>
      </c>
      <c r="D90" s="1003">
        <v>1313.2164027577846</v>
      </c>
    </row>
    <row r="91" spans="1:4" ht="30" customHeight="1" thickTop="1" thickBot="1">
      <c r="A91" s="208" t="s">
        <v>1328</v>
      </c>
      <c r="B91" s="106" t="s">
        <v>339</v>
      </c>
      <c r="C91" s="108" t="s">
        <v>1329</v>
      </c>
      <c r="D91" s="1003">
        <v>1313.2164027577846</v>
      </c>
    </row>
    <row r="92" spans="1:4" ht="30" customHeight="1" thickTop="1" thickBot="1">
      <c r="A92" s="208" t="s">
        <v>1361</v>
      </c>
      <c r="B92" s="106" t="s">
        <v>339</v>
      </c>
      <c r="C92" s="108" t="s">
        <v>1942</v>
      </c>
      <c r="D92" s="1003">
        <v>1313.2164027577846</v>
      </c>
    </row>
    <row r="93" spans="1:4" ht="30" customHeight="1" thickTop="1" thickBot="1">
      <c r="A93" s="208" t="s">
        <v>1492</v>
      </c>
      <c r="B93" s="106" t="s">
        <v>1490</v>
      </c>
      <c r="C93" s="108" t="s">
        <v>1954</v>
      </c>
      <c r="D93" s="1003">
        <v>56.157972221330304</v>
      </c>
    </row>
    <row r="94" spans="1:4" ht="30" customHeight="1" thickTop="1" thickBot="1">
      <c r="A94" s="208" t="s">
        <v>1483</v>
      </c>
      <c r="B94" s="106" t="s">
        <v>92</v>
      </c>
      <c r="C94" s="108" t="s">
        <v>1952</v>
      </c>
      <c r="D94" s="1003">
        <v>398080.41885748919</v>
      </c>
    </row>
    <row r="95" spans="1:4" ht="30" customHeight="1" thickTop="1" thickBot="1">
      <c r="A95" s="208" t="s">
        <v>1306</v>
      </c>
      <c r="B95" s="106" t="s">
        <v>1307</v>
      </c>
      <c r="C95" s="108" t="s">
        <v>1308</v>
      </c>
      <c r="D95" s="1004">
        <v>0.44937028436010895</v>
      </c>
    </row>
    <row r="96" spans="1:4" ht="30" customHeight="1" thickTop="1" thickBot="1">
      <c r="A96" s="208" t="s">
        <v>1715</v>
      </c>
      <c r="B96" s="106" t="s">
        <v>339</v>
      </c>
      <c r="C96" s="108" t="s">
        <v>1935</v>
      </c>
      <c r="D96" s="1003">
        <v>1049.3586379590647</v>
      </c>
    </row>
    <row r="97" spans="1:4" ht="30" customHeight="1" thickTop="1" thickBot="1">
      <c r="A97" s="208" t="s">
        <v>1496</v>
      </c>
      <c r="B97" s="106" t="s">
        <v>339</v>
      </c>
      <c r="C97" s="108" t="s">
        <v>1495</v>
      </c>
      <c r="D97" s="1003">
        <v>785.60662644055003</v>
      </c>
    </row>
    <row r="98" spans="1:4" ht="30" customHeight="1" thickTop="1" thickBot="1">
      <c r="A98" s="208" t="s">
        <v>1321</v>
      </c>
      <c r="B98" s="106" t="s">
        <v>92</v>
      </c>
      <c r="C98" s="108" t="s">
        <v>1322</v>
      </c>
      <c r="D98" s="1003">
        <v>24245.701996439471</v>
      </c>
    </row>
    <row r="99" spans="1:4" ht="30" customHeight="1" thickTop="1" thickBot="1">
      <c r="A99" s="208" t="s">
        <v>1335</v>
      </c>
      <c r="B99" s="106" t="s">
        <v>339</v>
      </c>
      <c r="C99" s="108" t="s">
        <v>1937</v>
      </c>
      <c r="D99" s="1003">
        <v>1450.5858872738743</v>
      </c>
    </row>
    <row r="100" spans="1:4" ht="30" customHeight="1" thickTop="1" thickBot="1">
      <c r="A100" s="208" t="s">
        <v>1404</v>
      </c>
      <c r="B100" s="106" t="s">
        <v>1390</v>
      </c>
      <c r="C100" s="108" t="s">
        <v>1947</v>
      </c>
      <c r="D100" s="1003">
        <v>1145.2334230094207</v>
      </c>
    </row>
    <row r="101" spans="1:4" ht="30" customHeight="1" thickTop="1" thickBot="1">
      <c r="A101" s="208" t="s">
        <v>1477</v>
      </c>
      <c r="B101" s="106" t="s">
        <v>339</v>
      </c>
      <c r="C101" s="108" t="s">
        <v>1478</v>
      </c>
      <c r="D101" s="1003">
        <v>3846.7378739299184</v>
      </c>
    </row>
    <row r="102" spans="1:4" ht="30" customHeight="1" thickTop="1" thickBot="1">
      <c r="A102" s="208" t="s">
        <v>1479</v>
      </c>
      <c r="B102" s="106" t="s">
        <v>141</v>
      </c>
      <c r="C102" s="108" t="s">
        <v>1480</v>
      </c>
      <c r="D102" s="1003">
        <v>129555.91662046616</v>
      </c>
    </row>
    <row r="103" spans="1:4" ht="30" customHeight="1" thickTop="1" thickBot="1">
      <c r="A103" s="208" t="s">
        <v>1411</v>
      </c>
      <c r="B103" s="106" t="s">
        <v>344</v>
      </c>
      <c r="C103" s="108" t="s">
        <v>1412</v>
      </c>
      <c r="D103" s="1004">
        <v>0.67797136146677772</v>
      </c>
    </row>
    <row r="104" spans="1:4" ht="30" customHeight="1" thickTop="1" thickBot="1">
      <c r="A104" s="208" t="s">
        <v>1409</v>
      </c>
      <c r="B104" s="106" t="s">
        <v>344</v>
      </c>
      <c r="C104" s="108" t="s">
        <v>1410</v>
      </c>
      <c r="D104" s="1004">
        <v>0.44937028436010895</v>
      </c>
    </row>
    <row r="105" spans="1:4" ht="30" customHeight="1" thickTop="1" thickBot="1">
      <c r="A105" s="208" t="s">
        <v>1359</v>
      </c>
      <c r="B105" s="106" t="s">
        <v>339</v>
      </c>
      <c r="C105" s="108" t="s">
        <v>1360</v>
      </c>
      <c r="D105" s="1003">
        <v>2730.2735030207195</v>
      </c>
    </row>
    <row r="106" spans="1:4" ht="30" customHeight="1" thickTop="1" thickBot="1">
      <c r="A106" s="208" t="s">
        <v>1486</v>
      </c>
      <c r="B106" s="106" t="s">
        <v>92</v>
      </c>
      <c r="C106" s="108" t="s">
        <v>1487</v>
      </c>
      <c r="D106" s="1003">
        <v>135836.85892113036</v>
      </c>
    </row>
    <row r="107" spans="1:4" ht="30" customHeight="1" thickTop="1" thickBot="1">
      <c r="A107" s="208" t="s">
        <v>1385</v>
      </c>
      <c r="B107" s="106" t="s">
        <v>339</v>
      </c>
      <c r="C107" s="108" t="s">
        <v>1386</v>
      </c>
      <c r="D107" s="1003">
        <v>960.81253882869908</v>
      </c>
    </row>
    <row r="108" spans="1:4" ht="30" customHeight="1" thickTop="1" thickBot="1">
      <c r="A108" s="208" t="s">
        <v>1347</v>
      </c>
      <c r="B108" s="106" t="s">
        <v>339</v>
      </c>
      <c r="C108" s="108" t="s">
        <v>1939</v>
      </c>
      <c r="D108" s="1003">
        <v>1221.4077808924919</v>
      </c>
    </row>
    <row r="109" spans="1:4" ht="30" customHeight="1" thickTop="1" thickBot="1">
      <c r="A109" s="208" t="s">
        <v>1342</v>
      </c>
      <c r="B109" s="106" t="s">
        <v>339</v>
      </c>
      <c r="C109" s="108" t="s">
        <v>1938</v>
      </c>
      <c r="D109" s="1003">
        <v>882.42210015910291</v>
      </c>
    </row>
    <row r="110" spans="1:4" ht="30" customHeight="1" thickTop="1" thickBot="1">
      <c r="A110" s="208" t="s">
        <v>1481</v>
      </c>
      <c r="B110" s="106" t="s">
        <v>339</v>
      </c>
      <c r="C110" s="108" t="s">
        <v>1482</v>
      </c>
      <c r="D110" s="1003">
        <v>1424.7991893325252</v>
      </c>
    </row>
    <row r="111" spans="1:4" ht="30" customHeight="1" thickTop="1" thickBot="1">
      <c r="A111" s="208" t="s">
        <v>1402</v>
      </c>
      <c r="B111" s="106" t="s">
        <v>1390</v>
      </c>
      <c r="C111" s="108" t="s">
        <v>1945</v>
      </c>
      <c r="D111" s="1003">
        <v>898.31205394348046</v>
      </c>
    </row>
    <row r="112" spans="1:4" ht="30" customHeight="1" thickTop="1" thickBot="1">
      <c r="A112" s="208" t="s">
        <v>1403</v>
      </c>
      <c r="B112" s="106" t="s">
        <v>344</v>
      </c>
      <c r="C112" s="108" t="s">
        <v>1946</v>
      </c>
      <c r="D112" s="1004">
        <v>2.6483256307296004</v>
      </c>
    </row>
    <row r="113" spans="1:4" ht="30" customHeight="1" thickTop="1" thickBot="1">
      <c r="A113" s="208" t="s">
        <v>1408</v>
      </c>
      <c r="B113" s="106" t="s">
        <v>1390</v>
      </c>
      <c r="C113" s="108" t="s">
        <v>1949</v>
      </c>
      <c r="D113" s="1003">
        <v>681.86361034816173</v>
      </c>
    </row>
    <row r="114" spans="1:4" ht="30" customHeight="1" thickTop="1" thickBot="1">
      <c r="A114" s="208" t="s">
        <v>1484</v>
      </c>
      <c r="B114" s="106" t="s">
        <v>92</v>
      </c>
      <c r="C114" s="108" t="s">
        <v>1485</v>
      </c>
      <c r="D114" s="1003">
        <v>818904.06275115185</v>
      </c>
    </row>
    <row r="115" spans="1:4" ht="30" customHeight="1" thickTop="1" thickBot="1">
      <c r="A115" s="208" t="s">
        <v>1405</v>
      </c>
      <c r="B115" s="106" t="s">
        <v>92</v>
      </c>
      <c r="C115" s="108" t="s">
        <v>1406</v>
      </c>
      <c r="D115" s="1003">
        <v>884.38768623477108</v>
      </c>
    </row>
    <row r="116" spans="1:4" ht="30" customHeight="1" thickTop="1" thickBot="1">
      <c r="A116" s="208" t="s">
        <v>1355</v>
      </c>
      <c r="B116" s="106" t="s">
        <v>339</v>
      </c>
      <c r="C116" s="108" t="s">
        <v>1941</v>
      </c>
      <c r="D116" s="1003">
        <v>14.756284098883141</v>
      </c>
    </row>
    <row r="117" spans="1:4" ht="30" customHeight="1" thickTop="1" thickBot="1">
      <c r="A117" s="208" t="s">
        <v>1383</v>
      </c>
      <c r="B117" s="106" t="s">
        <v>92</v>
      </c>
      <c r="C117" s="108" t="s">
        <v>1384</v>
      </c>
      <c r="D117" s="1003">
        <v>552457.09139616112</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topLeftCell="A37" zoomScale="70" zoomScaleNormal="75" zoomScaleSheetLayoutView="70" workbookViewId="0">
      <selection activeCell="M58" sqref="M58"/>
    </sheetView>
  </sheetViews>
  <sheetFormatPr baseColWidth="10" defaultRowHeight="13.2"/>
  <cols>
    <col min="1" max="1" width="22.6640625" style="540" customWidth="1"/>
    <col min="2" max="2" width="15.44140625" style="540" customWidth="1"/>
    <col min="3" max="3" width="7.33203125" style="540" customWidth="1"/>
    <col min="4" max="4" width="11.44140625" style="540"/>
    <col min="5" max="5" width="5.6640625" style="540" customWidth="1"/>
    <col min="6" max="6" width="5.6640625" style="540" hidden="1" customWidth="1"/>
    <col min="7" max="7" width="9.5546875" style="540" customWidth="1"/>
    <col min="8" max="8" width="14" style="540" customWidth="1"/>
    <col min="9" max="9" width="16.33203125" style="540" customWidth="1"/>
    <col min="10" max="10" width="15.88671875" style="540" customWidth="1"/>
    <col min="11" max="11" width="11.6640625" style="540" customWidth="1"/>
    <col min="12" max="12" width="8.33203125" style="540" customWidth="1"/>
    <col min="13" max="13" width="16.5546875" style="540" customWidth="1"/>
    <col min="14" max="256" width="11.44140625" style="540"/>
    <col min="257" max="257" width="22.6640625" style="540" customWidth="1"/>
    <col min="258" max="258" width="15.44140625" style="540" customWidth="1"/>
    <col min="259" max="259" width="7.33203125" style="540" customWidth="1"/>
    <col min="260" max="260" width="11.44140625" style="540"/>
    <col min="261" max="261" width="5.6640625" style="540" customWidth="1"/>
    <col min="262" max="262" width="0" style="540" hidden="1" customWidth="1"/>
    <col min="263" max="263" width="9.5546875" style="540" customWidth="1"/>
    <col min="264" max="264" width="14" style="540" customWidth="1"/>
    <col min="265" max="265" width="16.33203125" style="540" customWidth="1"/>
    <col min="266" max="266" width="15.88671875" style="540" customWidth="1"/>
    <col min="267" max="267" width="11.6640625" style="540" customWidth="1"/>
    <col min="268" max="268" width="8.33203125" style="540" customWidth="1"/>
    <col min="269" max="269" width="16.5546875" style="540" customWidth="1"/>
    <col min="270" max="512" width="11.44140625" style="540"/>
    <col min="513" max="513" width="22.6640625" style="540" customWidth="1"/>
    <col min="514" max="514" width="15.44140625" style="540" customWidth="1"/>
    <col min="515" max="515" width="7.33203125" style="540" customWidth="1"/>
    <col min="516" max="516" width="11.44140625" style="540"/>
    <col min="517" max="517" width="5.6640625" style="540" customWidth="1"/>
    <col min="518" max="518" width="0" style="540" hidden="1" customWidth="1"/>
    <col min="519" max="519" width="9.5546875" style="540" customWidth="1"/>
    <col min="520" max="520" width="14" style="540" customWidth="1"/>
    <col min="521" max="521" width="16.33203125" style="540" customWidth="1"/>
    <col min="522" max="522" width="15.88671875" style="540" customWidth="1"/>
    <col min="523" max="523" width="11.6640625" style="540" customWidth="1"/>
    <col min="524" max="524" width="8.33203125" style="540" customWidth="1"/>
    <col min="525" max="525" width="16.5546875" style="540" customWidth="1"/>
    <col min="526" max="768" width="11.44140625" style="540"/>
    <col min="769" max="769" width="22.6640625" style="540" customWidth="1"/>
    <col min="770" max="770" width="15.44140625" style="540" customWidth="1"/>
    <col min="771" max="771" width="7.33203125" style="540" customWidth="1"/>
    <col min="772" max="772" width="11.44140625" style="540"/>
    <col min="773" max="773" width="5.6640625" style="540" customWidth="1"/>
    <col min="774" max="774" width="0" style="540" hidden="1" customWidth="1"/>
    <col min="775" max="775" width="9.5546875" style="540" customWidth="1"/>
    <col min="776" max="776" width="14" style="540" customWidth="1"/>
    <col min="777" max="777" width="16.33203125" style="540" customWidth="1"/>
    <col min="778" max="778" width="15.88671875" style="540" customWidth="1"/>
    <col min="779" max="779" width="11.6640625" style="540" customWidth="1"/>
    <col min="780" max="780" width="8.33203125" style="540" customWidth="1"/>
    <col min="781" max="781" width="16.5546875" style="540" customWidth="1"/>
    <col min="782" max="1024" width="11.44140625" style="540"/>
    <col min="1025" max="1025" width="22.6640625" style="540" customWidth="1"/>
    <col min="1026" max="1026" width="15.44140625" style="540" customWidth="1"/>
    <col min="1027" max="1027" width="7.33203125" style="540" customWidth="1"/>
    <col min="1028" max="1028" width="11.44140625" style="540"/>
    <col min="1029" max="1029" width="5.6640625" style="540" customWidth="1"/>
    <col min="1030" max="1030" width="0" style="540" hidden="1" customWidth="1"/>
    <col min="1031" max="1031" width="9.5546875" style="540" customWidth="1"/>
    <col min="1032" max="1032" width="14" style="540" customWidth="1"/>
    <col min="1033" max="1033" width="16.33203125" style="540" customWidth="1"/>
    <col min="1034" max="1034" width="15.88671875" style="540" customWidth="1"/>
    <col min="1035" max="1035" width="11.6640625" style="540" customWidth="1"/>
    <col min="1036" max="1036" width="8.33203125" style="540" customWidth="1"/>
    <col min="1037" max="1037" width="16.5546875" style="540" customWidth="1"/>
    <col min="1038" max="1280" width="11.44140625" style="540"/>
    <col min="1281" max="1281" width="22.6640625" style="540" customWidth="1"/>
    <col min="1282" max="1282" width="15.44140625" style="540" customWidth="1"/>
    <col min="1283" max="1283" width="7.33203125" style="540" customWidth="1"/>
    <col min="1284" max="1284" width="11.44140625" style="540"/>
    <col min="1285" max="1285" width="5.6640625" style="540" customWidth="1"/>
    <col min="1286" max="1286" width="0" style="540" hidden="1" customWidth="1"/>
    <col min="1287" max="1287" width="9.5546875" style="540" customWidth="1"/>
    <col min="1288" max="1288" width="14" style="540" customWidth="1"/>
    <col min="1289" max="1289" width="16.33203125" style="540" customWidth="1"/>
    <col min="1290" max="1290" width="15.88671875" style="540" customWidth="1"/>
    <col min="1291" max="1291" width="11.6640625" style="540" customWidth="1"/>
    <col min="1292" max="1292" width="8.33203125" style="540" customWidth="1"/>
    <col min="1293" max="1293" width="16.5546875" style="540" customWidth="1"/>
    <col min="1294" max="1536" width="11.44140625" style="540"/>
    <col min="1537" max="1537" width="22.6640625" style="540" customWidth="1"/>
    <col min="1538" max="1538" width="15.44140625" style="540" customWidth="1"/>
    <col min="1539" max="1539" width="7.33203125" style="540" customWidth="1"/>
    <col min="1540" max="1540" width="11.44140625" style="540"/>
    <col min="1541" max="1541" width="5.6640625" style="540" customWidth="1"/>
    <col min="1542" max="1542" width="0" style="540" hidden="1" customWidth="1"/>
    <col min="1543" max="1543" width="9.5546875" style="540" customWidth="1"/>
    <col min="1544" max="1544" width="14" style="540" customWidth="1"/>
    <col min="1545" max="1545" width="16.33203125" style="540" customWidth="1"/>
    <col min="1546" max="1546" width="15.88671875" style="540" customWidth="1"/>
    <col min="1547" max="1547" width="11.6640625" style="540" customWidth="1"/>
    <col min="1548" max="1548" width="8.33203125" style="540" customWidth="1"/>
    <col min="1549" max="1549" width="16.5546875" style="540" customWidth="1"/>
    <col min="1550" max="1792" width="11.44140625" style="540"/>
    <col min="1793" max="1793" width="22.6640625" style="540" customWidth="1"/>
    <col min="1794" max="1794" width="15.44140625" style="540" customWidth="1"/>
    <col min="1795" max="1795" width="7.33203125" style="540" customWidth="1"/>
    <col min="1796" max="1796" width="11.44140625" style="540"/>
    <col min="1797" max="1797" width="5.6640625" style="540" customWidth="1"/>
    <col min="1798" max="1798" width="0" style="540" hidden="1" customWidth="1"/>
    <col min="1799" max="1799" width="9.5546875" style="540" customWidth="1"/>
    <col min="1800" max="1800" width="14" style="540" customWidth="1"/>
    <col min="1801" max="1801" width="16.33203125" style="540" customWidth="1"/>
    <col min="1802" max="1802" width="15.88671875" style="540" customWidth="1"/>
    <col min="1803" max="1803" width="11.6640625" style="540" customWidth="1"/>
    <col min="1804" max="1804" width="8.33203125" style="540" customWidth="1"/>
    <col min="1805" max="1805" width="16.5546875" style="540" customWidth="1"/>
    <col min="1806" max="2048" width="11.44140625" style="540"/>
    <col min="2049" max="2049" width="22.6640625" style="540" customWidth="1"/>
    <col min="2050" max="2050" width="15.44140625" style="540" customWidth="1"/>
    <col min="2051" max="2051" width="7.33203125" style="540" customWidth="1"/>
    <col min="2052" max="2052" width="11.44140625" style="540"/>
    <col min="2053" max="2053" width="5.6640625" style="540" customWidth="1"/>
    <col min="2054" max="2054" width="0" style="540" hidden="1" customWidth="1"/>
    <col min="2055" max="2055" width="9.5546875" style="540" customWidth="1"/>
    <col min="2056" max="2056" width="14" style="540" customWidth="1"/>
    <col min="2057" max="2057" width="16.33203125" style="540" customWidth="1"/>
    <col min="2058" max="2058" width="15.88671875" style="540" customWidth="1"/>
    <col min="2059" max="2059" width="11.6640625" style="540" customWidth="1"/>
    <col min="2060" max="2060" width="8.33203125" style="540" customWidth="1"/>
    <col min="2061" max="2061" width="16.5546875" style="540" customWidth="1"/>
    <col min="2062" max="2304" width="11.44140625" style="540"/>
    <col min="2305" max="2305" width="22.6640625" style="540" customWidth="1"/>
    <col min="2306" max="2306" width="15.44140625" style="540" customWidth="1"/>
    <col min="2307" max="2307" width="7.33203125" style="540" customWidth="1"/>
    <col min="2308" max="2308" width="11.44140625" style="540"/>
    <col min="2309" max="2309" width="5.6640625" style="540" customWidth="1"/>
    <col min="2310" max="2310" width="0" style="540" hidden="1" customWidth="1"/>
    <col min="2311" max="2311" width="9.5546875" style="540" customWidth="1"/>
    <col min="2312" max="2312" width="14" style="540" customWidth="1"/>
    <col min="2313" max="2313" width="16.33203125" style="540" customWidth="1"/>
    <col min="2314" max="2314" width="15.88671875" style="540" customWidth="1"/>
    <col min="2315" max="2315" width="11.6640625" style="540" customWidth="1"/>
    <col min="2316" max="2316" width="8.33203125" style="540" customWidth="1"/>
    <col min="2317" max="2317" width="16.5546875" style="540" customWidth="1"/>
    <col min="2318" max="2560" width="11.44140625" style="540"/>
    <col min="2561" max="2561" width="22.6640625" style="540" customWidth="1"/>
    <col min="2562" max="2562" width="15.44140625" style="540" customWidth="1"/>
    <col min="2563" max="2563" width="7.33203125" style="540" customWidth="1"/>
    <col min="2564" max="2564" width="11.44140625" style="540"/>
    <col min="2565" max="2565" width="5.6640625" style="540" customWidth="1"/>
    <col min="2566" max="2566" width="0" style="540" hidden="1" customWidth="1"/>
    <col min="2567" max="2567" width="9.5546875" style="540" customWidth="1"/>
    <col min="2568" max="2568" width="14" style="540" customWidth="1"/>
    <col min="2569" max="2569" width="16.33203125" style="540" customWidth="1"/>
    <col min="2570" max="2570" width="15.88671875" style="540" customWidth="1"/>
    <col min="2571" max="2571" width="11.6640625" style="540" customWidth="1"/>
    <col min="2572" max="2572" width="8.33203125" style="540" customWidth="1"/>
    <col min="2573" max="2573" width="16.5546875" style="540" customWidth="1"/>
    <col min="2574" max="2816" width="11.44140625" style="540"/>
    <col min="2817" max="2817" width="22.6640625" style="540" customWidth="1"/>
    <col min="2818" max="2818" width="15.44140625" style="540" customWidth="1"/>
    <col min="2819" max="2819" width="7.33203125" style="540" customWidth="1"/>
    <col min="2820" max="2820" width="11.44140625" style="540"/>
    <col min="2821" max="2821" width="5.6640625" style="540" customWidth="1"/>
    <col min="2822" max="2822" width="0" style="540" hidden="1" customWidth="1"/>
    <col min="2823" max="2823" width="9.5546875" style="540" customWidth="1"/>
    <col min="2824" max="2824" width="14" style="540" customWidth="1"/>
    <col min="2825" max="2825" width="16.33203125" style="540" customWidth="1"/>
    <col min="2826" max="2826" width="15.88671875" style="540" customWidth="1"/>
    <col min="2827" max="2827" width="11.6640625" style="540" customWidth="1"/>
    <col min="2828" max="2828" width="8.33203125" style="540" customWidth="1"/>
    <col min="2829" max="2829" width="16.5546875" style="540" customWidth="1"/>
    <col min="2830" max="3072" width="11.44140625" style="540"/>
    <col min="3073" max="3073" width="22.6640625" style="540" customWidth="1"/>
    <col min="3074" max="3074" width="15.44140625" style="540" customWidth="1"/>
    <col min="3075" max="3075" width="7.33203125" style="540" customWidth="1"/>
    <col min="3076" max="3076" width="11.44140625" style="540"/>
    <col min="3077" max="3077" width="5.6640625" style="540" customWidth="1"/>
    <col min="3078" max="3078" width="0" style="540" hidden="1" customWidth="1"/>
    <col min="3079" max="3079" width="9.5546875" style="540" customWidth="1"/>
    <col min="3080" max="3080" width="14" style="540" customWidth="1"/>
    <col min="3081" max="3081" width="16.33203125" style="540" customWidth="1"/>
    <col min="3082" max="3082" width="15.88671875" style="540" customWidth="1"/>
    <col min="3083" max="3083" width="11.6640625" style="540" customWidth="1"/>
    <col min="3084" max="3084" width="8.33203125" style="540" customWidth="1"/>
    <col min="3085" max="3085" width="16.5546875" style="540" customWidth="1"/>
    <col min="3086" max="3328" width="11.44140625" style="540"/>
    <col min="3329" max="3329" width="22.6640625" style="540" customWidth="1"/>
    <col min="3330" max="3330" width="15.44140625" style="540" customWidth="1"/>
    <col min="3331" max="3331" width="7.33203125" style="540" customWidth="1"/>
    <col min="3332" max="3332" width="11.44140625" style="540"/>
    <col min="3333" max="3333" width="5.6640625" style="540" customWidth="1"/>
    <col min="3334" max="3334" width="0" style="540" hidden="1" customWidth="1"/>
    <col min="3335" max="3335" width="9.5546875" style="540" customWidth="1"/>
    <col min="3336" max="3336" width="14" style="540" customWidth="1"/>
    <col min="3337" max="3337" width="16.33203125" style="540" customWidth="1"/>
    <col min="3338" max="3338" width="15.88671875" style="540" customWidth="1"/>
    <col min="3339" max="3339" width="11.6640625" style="540" customWidth="1"/>
    <col min="3340" max="3340" width="8.33203125" style="540" customWidth="1"/>
    <col min="3341" max="3341" width="16.5546875" style="540" customWidth="1"/>
    <col min="3342" max="3584" width="11.44140625" style="540"/>
    <col min="3585" max="3585" width="22.6640625" style="540" customWidth="1"/>
    <col min="3586" max="3586" width="15.44140625" style="540" customWidth="1"/>
    <col min="3587" max="3587" width="7.33203125" style="540" customWidth="1"/>
    <col min="3588" max="3588" width="11.44140625" style="540"/>
    <col min="3589" max="3589" width="5.6640625" style="540" customWidth="1"/>
    <col min="3590" max="3590" width="0" style="540" hidden="1" customWidth="1"/>
    <col min="3591" max="3591" width="9.5546875" style="540" customWidth="1"/>
    <col min="3592" max="3592" width="14" style="540" customWidth="1"/>
    <col min="3593" max="3593" width="16.33203125" style="540" customWidth="1"/>
    <col min="3594" max="3594" width="15.88671875" style="540" customWidth="1"/>
    <col min="3595" max="3595" width="11.6640625" style="540" customWidth="1"/>
    <col min="3596" max="3596" width="8.33203125" style="540" customWidth="1"/>
    <col min="3597" max="3597" width="16.5546875" style="540" customWidth="1"/>
    <col min="3598" max="3840" width="11.44140625" style="540"/>
    <col min="3841" max="3841" width="22.6640625" style="540" customWidth="1"/>
    <col min="3842" max="3842" width="15.44140625" style="540" customWidth="1"/>
    <col min="3843" max="3843" width="7.33203125" style="540" customWidth="1"/>
    <col min="3844" max="3844" width="11.44140625" style="540"/>
    <col min="3845" max="3845" width="5.6640625" style="540" customWidth="1"/>
    <col min="3846" max="3846" width="0" style="540" hidden="1" customWidth="1"/>
    <col min="3847" max="3847" width="9.5546875" style="540" customWidth="1"/>
    <col min="3848" max="3848" width="14" style="540" customWidth="1"/>
    <col min="3849" max="3849" width="16.33203125" style="540" customWidth="1"/>
    <col min="3850" max="3850" width="15.88671875" style="540" customWidth="1"/>
    <col min="3851" max="3851" width="11.6640625" style="540" customWidth="1"/>
    <col min="3852" max="3852" width="8.33203125" style="540" customWidth="1"/>
    <col min="3853" max="3853" width="16.5546875" style="540" customWidth="1"/>
    <col min="3854" max="4096" width="11.44140625" style="540"/>
    <col min="4097" max="4097" width="22.6640625" style="540" customWidth="1"/>
    <col min="4098" max="4098" width="15.44140625" style="540" customWidth="1"/>
    <col min="4099" max="4099" width="7.33203125" style="540" customWidth="1"/>
    <col min="4100" max="4100" width="11.44140625" style="540"/>
    <col min="4101" max="4101" width="5.6640625" style="540" customWidth="1"/>
    <col min="4102" max="4102" width="0" style="540" hidden="1" customWidth="1"/>
    <col min="4103" max="4103" width="9.5546875" style="540" customWidth="1"/>
    <col min="4104" max="4104" width="14" style="540" customWidth="1"/>
    <col min="4105" max="4105" width="16.33203125" style="540" customWidth="1"/>
    <col min="4106" max="4106" width="15.88671875" style="540" customWidth="1"/>
    <col min="4107" max="4107" width="11.6640625" style="540" customWidth="1"/>
    <col min="4108" max="4108" width="8.33203125" style="540" customWidth="1"/>
    <col min="4109" max="4109" width="16.5546875" style="540" customWidth="1"/>
    <col min="4110" max="4352" width="11.44140625" style="540"/>
    <col min="4353" max="4353" width="22.6640625" style="540" customWidth="1"/>
    <col min="4354" max="4354" width="15.44140625" style="540" customWidth="1"/>
    <col min="4355" max="4355" width="7.33203125" style="540" customWidth="1"/>
    <col min="4356" max="4356" width="11.44140625" style="540"/>
    <col min="4357" max="4357" width="5.6640625" style="540" customWidth="1"/>
    <col min="4358" max="4358" width="0" style="540" hidden="1" customWidth="1"/>
    <col min="4359" max="4359" width="9.5546875" style="540" customWidth="1"/>
    <col min="4360" max="4360" width="14" style="540" customWidth="1"/>
    <col min="4361" max="4361" width="16.33203125" style="540" customWidth="1"/>
    <col min="4362" max="4362" width="15.88671875" style="540" customWidth="1"/>
    <col min="4363" max="4363" width="11.6640625" style="540" customWidth="1"/>
    <col min="4364" max="4364" width="8.33203125" style="540" customWidth="1"/>
    <col min="4365" max="4365" width="16.5546875" style="540" customWidth="1"/>
    <col min="4366" max="4608" width="11.44140625" style="540"/>
    <col min="4609" max="4609" width="22.6640625" style="540" customWidth="1"/>
    <col min="4610" max="4610" width="15.44140625" style="540" customWidth="1"/>
    <col min="4611" max="4611" width="7.33203125" style="540" customWidth="1"/>
    <col min="4612" max="4612" width="11.44140625" style="540"/>
    <col min="4613" max="4613" width="5.6640625" style="540" customWidth="1"/>
    <col min="4614" max="4614" width="0" style="540" hidden="1" customWidth="1"/>
    <col min="4615" max="4615" width="9.5546875" style="540" customWidth="1"/>
    <col min="4616" max="4616" width="14" style="540" customWidth="1"/>
    <col min="4617" max="4617" width="16.33203125" style="540" customWidth="1"/>
    <col min="4618" max="4618" width="15.88671875" style="540" customWidth="1"/>
    <col min="4619" max="4619" width="11.6640625" style="540" customWidth="1"/>
    <col min="4620" max="4620" width="8.33203125" style="540" customWidth="1"/>
    <col min="4621" max="4621" width="16.5546875" style="540" customWidth="1"/>
    <col min="4622" max="4864" width="11.44140625" style="540"/>
    <col min="4865" max="4865" width="22.6640625" style="540" customWidth="1"/>
    <col min="4866" max="4866" width="15.44140625" style="540" customWidth="1"/>
    <col min="4867" max="4867" width="7.33203125" style="540" customWidth="1"/>
    <col min="4868" max="4868" width="11.44140625" style="540"/>
    <col min="4869" max="4869" width="5.6640625" style="540" customWidth="1"/>
    <col min="4870" max="4870" width="0" style="540" hidden="1" customWidth="1"/>
    <col min="4871" max="4871" width="9.5546875" style="540" customWidth="1"/>
    <col min="4872" max="4872" width="14" style="540" customWidth="1"/>
    <col min="4873" max="4873" width="16.33203125" style="540" customWidth="1"/>
    <col min="4874" max="4874" width="15.88671875" style="540" customWidth="1"/>
    <col min="4875" max="4875" width="11.6640625" style="540" customWidth="1"/>
    <col min="4876" max="4876" width="8.33203125" style="540" customWidth="1"/>
    <col min="4877" max="4877" width="16.5546875" style="540" customWidth="1"/>
    <col min="4878" max="5120" width="11.44140625" style="540"/>
    <col min="5121" max="5121" width="22.6640625" style="540" customWidth="1"/>
    <col min="5122" max="5122" width="15.44140625" style="540" customWidth="1"/>
    <col min="5123" max="5123" width="7.33203125" style="540" customWidth="1"/>
    <col min="5124" max="5124" width="11.44140625" style="540"/>
    <col min="5125" max="5125" width="5.6640625" style="540" customWidth="1"/>
    <col min="5126" max="5126" width="0" style="540" hidden="1" customWidth="1"/>
    <col min="5127" max="5127" width="9.5546875" style="540" customWidth="1"/>
    <col min="5128" max="5128" width="14" style="540" customWidth="1"/>
    <col min="5129" max="5129" width="16.33203125" style="540" customWidth="1"/>
    <col min="5130" max="5130" width="15.88671875" style="540" customWidth="1"/>
    <col min="5131" max="5131" width="11.6640625" style="540" customWidth="1"/>
    <col min="5132" max="5132" width="8.33203125" style="540" customWidth="1"/>
    <col min="5133" max="5133" width="16.5546875" style="540" customWidth="1"/>
    <col min="5134" max="5376" width="11.44140625" style="540"/>
    <col min="5377" max="5377" width="22.6640625" style="540" customWidth="1"/>
    <col min="5378" max="5378" width="15.44140625" style="540" customWidth="1"/>
    <col min="5379" max="5379" width="7.33203125" style="540" customWidth="1"/>
    <col min="5380" max="5380" width="11.44140625" style="540"/>
    <col min="5381" max="5381" width="5.6640625" style="540" customWidth="1"/>
    <col min="5382" max="5382" width="0" style="540" hidden="1" customWidth="1"/>
    <col min="5383" max="5383" width="9.5546875" style="540" customWidth="1"/>
    <col min="5384" max="5384" width="14" style="540" customWidth="1"/>
    <col min="5385" max="5385" width="16.33203125" style="540" customWidth="1"/>
    <col min="5386" max="5386" width="15.88671875" style="540" customWidth="1"/>
    <col min="5387" max="5387" width="11.6640625" style="540" customWidth="1"/>
    <col min="5388" max="5388" width="8.33203125" style="540" customWidth="1"/>
    <col min="5389" max="5389" width="16.5546875" style="540" customWidth="1"/>
    <col min="5390" max="5632" width="11.44140625" style="540"/>
    <col min="5633" max="5633" width="22.6640625" style="540" customWidth="1"/>
    <col min="5634" max="5634" width="15.44140625" style="540" customWidth="1"/>
    <col min="5635" max="5635" width="7.33203125" style="540" customWidth="1"/>
    <col min="5636" max="5636" width="11.44140625" style="540"/>
    <col min="5637" max="5637" width="5.6640625" style="540" customWidth="1"/>
    <col min="5638" max="5638" width="0" style="540" hidden="1" customWidth="1"/>
    <col min="5639" max="5639" width="9.5546875" style="540" customWidth="1"/>
    <col min="5640" max="5640" width="14" style="540" customWidth="1"/>
    <col min="5641" max="5641" width="16.33203125" style="540" customWidth="1"/>
    <col min="5642" max="5642" width="15.88671875" style="540" customWidth="1"/>
    <col min="5643" max="5643" width="11.6640625" style="540" customWidth="1"/>
    <col min="5644" max="5644" width="8.33203125" style="540" customWidth="1"/>
    <col min="5645" max="5645" width="16.5546875" style="540" customWidth="1"/>
    <col min="5646" max="5888" width="11.44140625" style="540"/>
    <col min="5889" max="5889" width="22.6640625" style="540" customWidth="1"/>
    <col min="5890" max="5890" width="15.44140625" style="540" customWidth="1"/>
    <col min="5891" max="5891" width="7.33203125" style="540" customWidth="1"/>
    <col min="5892" max="5892" width="11.44140625" style="540"/>
    <col min="5893" max="5893" width="5.6640625" style="540" customWidth="1"/>
    <col min="5894" max="5894" width="0" style="540" hidden="1" customWidth="1"/>
    <col min="5895" max="5895" width="9.5546875" style="540" customWidth="1"/>
    <col min="5896" max="5896" width="14" style="540" customWidth="1"/>
    <col min="5897" max="5897" width="16.33203125" style="540" customWidth="1"/>
    <col min="5898" max="5898" width="15.88671875" style="540" customWidth="1"/>
    <col min="5899" max="5899" width="11.6640625" style="540" customWidth="1"/>
    <col min="5900" max="5900" width="8.33203125" style="540" customWidth="1"/>
    <col min="5901" max="5901" width="16.5546875" style="540" customWidth="1"/>
    <col min="5902" max="6144" width="11.44140625" style="540"/>
    <col min="6145" max="6145" width="22.6640625" style="540" customWidth="1"/>
    <col min="6146" max="6146" width="15.44140625" style="540" customWidth="1"/>
    <col min="6147" max="6147" width="7.33203125" style="540" customWidth="1"/>
    <col min="6148" max="6148" width="11.44140625" style="540"/>
    <col min="6149" max="6149" width="5.6640625" style="540" customWidth="1"/>
    <col min="6150" max="6150" width="0" style="540" hidden="1" customWidth="1"/>
    <col min="6151" max="6151" width="9.5546875" style="540" customWidth="1"/>
    <col min="6152" max="6152" width="14" style="540" customWidth="1"/>
    <col min="6153" max="6153" width="16.33203125" style="540" customWidth="1"/>
    <col min="6154" max="6154" width="15.88671875" style="540" customWidth="1"/>
    <col min="6155" max="6155" width="11.6640625" style="540" customWidth="1"/>
    <col min="6156" max="6156" width="8.33203125" style="540" customWidth="1"/>
    <col min="6157" max="6157" width="16.5546875" style="540" customWidth="1"/>
    <col min="6158" max="6400" width="11.44140625" style="540"/>
    <col min="6401" max="6401" width="22.6640625" style="540" customWidth="1"/>
    <col min="6402" max="6402" width="15.44140625" style="540" customWidth="1"/>
    <col min="6403" max="6403" width="7.33203125" style="540" customWidth="1"/>
    <col min="6404" max="6404" width="11.44140625" style="540"/>
    <col min="6405" max="6405" width="5.6640625" style="540" customWidth="1"/>
    <col min="6406" max="6406" width="0" style="540" hidden="1" customWidth="1"/>
    <col min="6407" max="6407" width="9.5546875" style="540" customWidth="1"/>
    <col min="6408" max="6408" width="14" style="540" customWidth="1"/>
    <col min="6409" max="6409" width="16.33203125" style="540" customWidth="1"/>
    <col min="6410" max="6410" width="15.88671875" style="540" customWidth="1"/>
    <col min="6411" max="6411" width="11.6640625" style="540" customWidth="1"/>
    <col min="6412" max="6412" width="8.33203125" style="540" customWidth="1"/>
    <col min="6413" max="6413" width="16.5546875" style="540" customWidth="1"/>
    <col min="6414" max="6656" width="11.44140625" style="540"/>
    <col min="6657" max="6657" width="22.6640625" style="540" customWidth="1"/>
    <col min="6658" max="6658" width="15.44140625" style="540" customWidth="1"/>
    <col min="6659" max="6659" width="7.33203125" style="540" customWidth="1"/>
    <col min="6660" max="6660" width="11.44140625" style="540"/>
    <col min="6661" max="6661" width="5.6640625" style="540" customWidth="1"/>
    <col min="6662" max="6662" width="0" style="540" hidden="1" customWidth="1"/>
    <col min="6663" max="6663" width="9.5546875" style="540" customWidth="1"/>
    <col min="6664" max="6664" width="14" style="540" customWidth="1"/>
    <col min="6665" max="6665" width="16.33203125" style="540" customWidth="1"/>
    <col min="6666" max="6666" width="15.88671875" style="540" customWidth="1"/>
    <col min="6667" max="6667" width="11.6640625" style="540" customWidth="1"/>
    <col min="6668" max="6668" width="8.33203125" style="540" customWidth="1"/>
    <col min="6669" max="6669" width="16.5546875" style="540" customWidth="1"/>
    <col min="6670" max="6912" width="11.44140625" style="540"/>
    <col min="6913" max="6913" width="22.6640625" style="540" customWidth="1"/>
    <col min="6914" max="6914" width="15.44140625" style="540" customWidth="1"/>
    <col min="6915" max="6915" width="7.33203125" style="540" customWidth="1"/>
    <col min="6916" max="6916" width="11.44140625" style="540"/>
    <col min="6917" max="6917" width="5.6640625" style="540" customWidth="1"/>
    <col min="6918" max="6918" width="0" style="540" hidden="1" customWidth="1"/>
    <col min="6919" max="6919" width="9.5546875" style="540" customWidth="1"/>
    <col min="6920" max="6920" width="14" style="540" customWidth="1"/>
    <col min="6921" max="6921" width="16.33203125" style="540" customWidth="1"/>
    <col min="6922" max="6922" width="15.88671875" style="540" customWidth="1"/>
    <col min="6923" max="6923" width="11.6640625" style="540" customWidth="1"/>
    <col min="6924" max="6924" width="8.33203125" style="540" customWidth="1"/>
    <col min="6925" max="6925" width="16.5546875" style="540" customWidth="1"/>
    <col min="6926" max="7168" width="11.44140625" style="540"/>
    <col min="7169" max="7169" width="22.6640625" style="540" customWidth="1"/>
    <col min="7170" max="7170" width="15.44140625" style="540" customWidth="1"/>
    <col min="7171" max="7171" width="7.33203125" style="540" customWidth="1"/>
    <col min="7172" max="7172" width="11.44140625" style="540"/>
    <col min="7173" max="7173" width="5.6640625" style="540" customWidth="1"/>
    <col min="7174" max="7174" width="0" style="540" hidden="1" customWidth="1"/>
    <col min="7175" max="7175" width="9.5546875" style="540" customWidth="1"/>
    <col min="7176" max="7176" width="14" style="540" customWidth="1"/>
    <col min="7177" max="7177" width="16.33203125" style="540" customWidth="1"/>
    <col min="7178" max="7178" width="15.88671875" style="540" customWidth="1"/>
    <col min="7179" max="7179" width="11.6640625" style="540" customWidth="1"/>
    <col min="7180" max="7180" width="8.33203125" style="540" customWidth="1"/>
    <col min="7181" max="7181" width="16.5546875" style="540" customWidth="1"/>
    <col min="7182" max="7424" width="11.44140625" style="540"/>
    <col min="7425" max="7425" width="22.6640625" style="540" customWidth="1"/>
    <col min="7426" max="7426" width="15.44140625" style="540" customWidth="1"/>
    <col min="7427" max="7427" width="7.33203125" style="540" customWidth="1"/>
    <col min="7428" max="7428" width="11.44140625" style="540"/>
    <col min="7429" max="7429" width="5.6640625" style="540" customWidth="1"/>
    <col min="7430" max="7430" width="0" style="540" hidden="1" customWidth="1"/>
    <col min="7431" max="7431" width="9.5546875" style="540" customWidth="1"/>
    <col min="7432" max="7432" width="14" style="540" customWidth="1"/>
    <col min="7433" max="7433" width="16.33203125" style="540" customWidth="1"/>
    <col min="7434" max="7434" width="15.88671875" style="540" customWidth="1"/>
    <col min="7435" max="7435" width="11.6640625" style="540" customWidth="1"/>
    <col min="7436" max="7436" width="8.33203125" style="540" customWidth="1"/>
    <col min="7437" max="7437" width="16.5546875" style="540" customWidth="1"/>
    <col min="7438" max="7680" width="11.44140625" style="540"/>
    <col min="7681" max="7681" width="22.6640625" style="540" customWidth="1"/>
    <col min="7682" max="7682" width="15.44140625" style="540" customWidth="1"/>
    <col min="7683" max="7683" width="7.33203125" style="540" customWidth="1"/>
    <col min="7684" max="7684" width="11.44140625" style="540"/>
    <col min="7685" max="7685" width="5.6640625" style="540" customWidth="1"/>
    <col min="7686" max="7686" width="0" style="540" hidden="1" customWidth="1"/>
    <col min="7687" max="7687" width="9.5546875" style="540" customWidth="1"/>
    <col min="7688" max="7688" width="14" style="540" customWidth="1"/>
    <col min="7689" max="7689" width="16.33203125" style="540" customWidth="1"/>
    <col min="7690" max="7690" width="15.88671875" style="540" customWidth="1"/>
    <col min="7691" max="7691" width="11.6640625" style="540" customWidth="1"/>
    <col min="7692" max="7692" width="8.33203125" style="540" customWidth="1"/>
    <col min="7693" max="7693" width="16.5546875" style="540" customWidth="1"/>
    <col min="7694" max="7936" width="11.44140625" style="540"/>
    <col min="7937" max="7937" width="22.6640625" style="540" customWidth="1"/>
    <col min="7938" max="7938" width="15.44140625" style="540" customWidth="1"/>
    <col min="7939" max="7939" width="7.33203125" style="540" customWidth="1"/>
    <col min="7940" max="7940" width="11.44140625" style="540"/>
    <col min="7941" max="7941" width="5.6640625" style="540" customWidth="1"/>
    <col min="7942" max="7942" width="0" style="540" hidden="1" customWidth="1"/>
    <col min="7943" max="7943" width="9.5546875" style="540" customWidth="1"/>
    <col min="7944" max="7944" width="14" style="540" customWidth="1"/>
    <col min="7945" max="7945" width="16.33203125" style="540" customWidth="1"/>
    <col min="7946" max="7946" width="15.88671875" style="540" customWidth="1"/>
    <col min="7947" max="7947" width="11.6640625" style="540" customWidth="1"/>
    <col min="7948" max="7948" width="8.33203125" style="540" customWidth="1"/>
    <col min="7949" max="7949" width="16.5546875" style="540" customWidth="1"/>
    <col min="7950" max="8192" width="11.44140625" style="540"/>
    <col min="8193" max="8193" width="22.6640625" style="540" customWidth="1"/>
    <col min="8194" max="8194" width="15.44140625" style="540" customWidth="1"/>
    <col min="8195" max="8195" width="7.33203125" style="540" customWidth="1"/>
    <col min="8196" max="8196" width="11.44140625" style="540"/>
    <col min="8197" max="8197" width="5.6640625" style="540" customWidth="1"/>
    <col min="8198" max="8198" width="0" style="540" hidden="1" customWidth="1"/>
    <col min="8199" max="8199" width="9.5546875" style="540" customWidth="1"/>
    <col min="8200" max="8200" width="14" style="540" customWidth="1"/>
    <col min="8201" max="8201" width="16.33203125" style="540" customWidth="1"/>
    <col min="8202" max="8202" width="15.88671875" style="540" customWidth="1"/>
    <col min="8203" max="8203" width="11.6640625" style="540" customWidth="1"/>
    <col min="8204" max="8204" width="8.33203125" style="540" customWidth="1"/>
    <col min="8205" max="8205" width="16.5546875" style="540" customWidth="1"/>
    <col min="8206" max="8448" width="11.44140625" style="540"/>
    <col min="8449" max="8449" width="22.6640625" style="540" customWidth="1"/>
    <col min="8450" max="8450" width="15.44140625" style="540" customWidth="1"/>
    <col min="8451" max="8451" width="7.33203125" style="540" customWidth="1"/>
    <col min="8452" max="8452" width="11.44140625" style="540"/>
    <col min="8453" max="8453" width="5.6640625" style="540" customWidth="1"/>
    <col min="8454" max="8454" width="0" style="540" hidden="1" customWidth="1"/>
    <col min="8455" max="8455" width="9.5546875" style="540" customWidth="1"/>
    <col min="8456" max="8456" width="14" style="540" customWidth="1"/>
    <col min="8457" max="8457" width="16.33203125" style="540" customWidth="1"/>
    <col min="8458" max="8458" width="15.88671875" style="540" customWidth="1"/>
    <col min="8459" max="8459" width="11.6640625" style="540" customWidth="1"/>
    <col min="8460" max="8460" width="8.33203125" style="540" customWidth="1"/>
    <col min="8461" max="8461" width="16.5546875" style="540" customWidth="1"/>
    <col min="8462" max="8704" width="11.44140625" style="540"/>
    <col min="8705" max="8705" width="22.6640625" style="540" customWidth="1"/>
    <col min="8706" max="8706" width="15.44140625" style="540" customWidth="1"/>
    <col min="8707" max="8707" width="7.33203125" style="540" customWidth="1"/>
    <col min="8708" max="8708" width="11.44140625" style="540"/>
    <col min="8709" max="8709" width="5.6640625" style="540" customWidth="1"/>
    <col min="8710" max="8710" width="0" style="540" hidden="1" customWidth="1"/>
    <col min="8711" max="8711" width="9.5546875" style="540" customWidth="1"/>
    <col min="8712" max="8712" width="14" style="540" customWidth="1"/>
    <col min="8713" max="8713" width="16.33203125" style="540" customWidth="1"/>
    <col min="8714" max="8714" width="15.88671875" style="540" customWidth="1"/>
    <col min="8715" max="8715" width="11.6640625" style="540" customWidth="1"/>
    <col min="8716" max="8716" width="8.33203125" style="540" customWidth="1"/>
    <col min="8717" max="8717" width="16.5546875" style="540" customWidth="1"/>
    <col min="8718" max="8960" width="11.44140625" style="540"/>
    <col min="8961" max="8961" width="22.6640625" style="540" customWidth="1"/>
    <col min="8962" max="8962" width="15.44140625" style="540" customWidth="1"/>
    <col min="8963" max="8963" width="7.33203125" style="540" customWidth="1"/>
    <col min="8964" max="8964" width="11.44140625" style="540"/>
    <col min="8965" max="8965" width="5.6640625" style="540" customWidth="1"/>
    <col min="8966" max="8966" width="0" style="540" hidden="1" customWidth="1"/>
    <col min="8967" max="8967" width="9.5546875" style="540" customWidth="1"/>
    <col min="8968" max="8968" width="14" style="540" customWidth="1"/>
    <col min="8969" max="8969" width="16.33203125" style="540" customWidth="1"/>
    <col min="8970" max="8970" width="15.88671875" style="540" customWidth="1"/>
    <col min="8971" max="8971" width="11.6640625" style="540" customWidth="1"/>
    <col min="8972" max="8972" width="8.33203125" style="540" customWidth="1"/>
    <col min="8973" max="8973" width="16.5546875" style="540" customWidth="1"/>
    <col min="8974" max="9216" width="11.44140625" style="540"/>
    <col min="9217" max="9217" width="22.6640625" style="540" customWidth="1"/>
    <col min="9218" max="9218" width="15.44140625" style="540" customWidth="1"/>
    <col min="9219" max="9219" width="7.33203125" style="540" customWidth="1"/>
    <col min="9220" max="9220" width="11.44140625" style="540"/>
    <col min="9221" max="9221" width="5.6640625" style="540" customWidth="1"/>
    <col min="9222" max="9222" width="0" style="540" hidden="1" customWidth="1"/>
    <col min="9223" max="9223" width="9.5546875" style="540" customWidth="1"/>
    <col min="9224" max="9224" width="14" style="540" customWidth="1"/>
    <col min="9225" max="9225" width="16.33203125" style="540" customWidth="1"/>
    <col min="9226" max="9226" width="15.88671875" style="540" customWidth="1"/>
    <col min="9227" max="9227" width="11.6640625" style="540" customWidth="1"/>
    <col min="9228" max="9228" width="8.33203125" style="540" customWidth="1"/>
    <col min="9229" max="9229" width="16.5546875" style="540" customWidth="1"/>
    <col min="9230" max="9472" width="11.44140625" style="540"/>
    <col min="9473" max="9473" width="22.6640625" style="540" customWidth="1"/>
    <col min="9474" max="9474" width="15.44140625" style="540" customWidth="1"/>
    <col min="9475" max="9475" width="7.33203125" style="540" customWidth="1"/>
    <col min="9476" max="9476" width="11.44140625" style="540"/>
    <col min="9477" max="9477" width="5.6640625" style="540" customWidth="1"/>
    <col min="9478" max="9478" width="0" style="540" hidden="1" customWidth="1"/>
    <col min="9479" max="9479" width="9.5546875" style="540" customWidth="1"/>
    <col min="9480" max="9480" width="14" style="540" customWidth="1"/>
    <col min="9481" max="9481" width="16.33203125" style="540" customWidth="1"/>
    <col min="9482" max="9482" width="15.88671875" style="540" customWidth="1"/>
    <col min="9483" max="9483" width="11.6640625" style="540" customWidth="1"/>
    <col min="9484" max="9484" width="8.33203125" style="540" customWidth="1"/>
    <col min="9485" max="9485" width="16.5546875" style="540" customWidth="1"/>
    <col min="9486" max="9728" width="11.44140625" style="540"/>
    <col min="9729" max="9729" width="22.6640625" style="540" customWidth="1"/>
    <col min="9730" max="9730" width="15.44140625" style="540" customWidth="1"/>
    <col min="9731" max="9731" width="7.33203125" style="540" customWidth="1"/>
    <col min="9732" max="9732" width="11.44140625" style="540"/>
    <col min="9733" max="9733" width="5.6640625" style="540" customWidth="1"/>
    <col min="9734" max="9734" width="0" style="540" hidden="1" customWidth="1"/>
    <col min="9735" max="9735" width="9.5546875" style="540" customWidth="1"/>
    <col min="9736" max="9736" width="14" style="540" customWidth="1"/>
    <col min="9737" max="9737" width="16.33203125" style="540" customWidth="1"/>
    <col min="9738" max="9738" width="15.88671875" style="540" customWidth="1"/>
    <col min="9739" max="9739" width="11.6640625" style="540" customWidth="1"/>
    <col min="9740" max="9740" width="8.33203125" style="540" customWidth="1"/>
    <col min="9741" max="9741" width="16.5546875" style="540" customWidth="1"/>
    <col min="9742" max="9984" width="11.44140625" style="540"/>
    <col min="9985" max="9985" width="22.6640625" style="540" customWidth="1"/>
    <col min="9986" max="9986" width="15.44140625" style="540" customWidth="1"/>
    <col min="9987" max="9987" width="7.33203125" style="540" customWidth="1"/>
    <col min="9988" max="9988" width="11.44140625" style="540"/>
    <col min="9989" max="9989" width="5.6640625" style="540" customWidth="1"/>
    <col min="9990" max="9990" width="0" style="540" hidden="1" customWidth="1"/>
    <col min="9991" max="9991" width="9.5546875" style="540" customWidth="1"/>
    <col min="9992" max="9992" width="14" style="540" customWidth="1"/>
    <col min="9993" max="9993" width="16.33203125" style="540" customWidth="1"/>
    <col min="9994" max="9994" width="15.88671875" style="540" customWidth="1"/>
    <col min="9995" max="9995" width="11.6640625" style="540" customWidth="1"/>
    <col min="9996" max="9996" width="8.33203125" style="540" customWidth="1"/>
    <col min="9997" max="9997" width="16.5546875" style="540" customWidth="1"/>
    <col min="9998" max="10240" width="11.44140625" style="540"/>
    <col min="10241" max="10241" width="22.6640625" style="540" customWidth="1"/>
    <col min="10242" max="10242" width="15.44140625" style="540" customWidth="1"/>
    <col min="10243" max="10243" width="7.33203125" style="540" customWidth="1"/>
    <col min="10244" max="10244" width="11.44140625" style="540"/>
    <col min="10245" max="10245" width="5.6640625" style="540" customWidth="1"/>
    <col min="10246" max="10246" width="0" style="540" hidden="1" customWidth="1"/>
    <col min="10247" max="10247" width="9.5546875" style="540" customWidth="1"/>
    <col min="10248" max="10248" width="14" style="540" customWidth="1"/>
    <col min="10249" max="10249" width="16.33203125" style="540" customWidth="1"/>
    <col min="10250" max="10250" width="15.88671875" style="540" customWidth="1"/>
    <col min="10251" max="10251" width="11.6640625" style="540" customWidth="1"/>
    <col min="10252" max="10252" width="8.33203125" style="540" customWidth="1"/>
    <col min="10253" max="10253" width="16.5546875" style="540" customWidth="1"/>
    <col min="10254" max="10496" width="11.44140625" style="540"/>
    <col min="10497" max="10497" width="22.6640625" style="540" customWidth="1"/>
    <col min="10498" max="10498" width="15.44140625" style="540" customWidth="1"/>
    <col min="10499" max="10499" width="7.33203125" style="540" customWidth="1"/>
    <col min="10500" max="10500" width="11.44140625" style="540"/>
    <col min="10501" max="10501" width="5.6640625" style="540" customWidth="1"/>
    <col min="10502" max="10502" width="0" style="540" hidden="1" customWidth="1"/>
    <col min="10503" max="10503" width="9.5546875" style="540" customWidth="1"/>
    <col min="10504" max="10504" width="14" style="540" customWidth="1"/>
    <col min="10505" max="10505" width="16.33203125" style="540" customWidth="1"/>
    <col min="10506" max="10506" width="15.88671875" style="540" customWidth="1"/>
    <col min="10507" max="10507" width="11.6640625" style="540" customWidth="1"/>
    <col min="10508" max="10508" width="8.33203125" style="540" customWidth="1"/>
    <col min="10509" max="10509" width="16.5546875" style="540" customWidth="1"/>
    <col min="10510" max="10752" width="11.44140625" style="540"/>
    <col min="10753" max="10753" width="22.6640625" style="540" customWidth="1"/>
    <col min="10754" max="10754" width="15.44140625" style="540" customWidth="1"/>
    <col min="10755" max="10755" width="7.33203125" style="540" customWidth="1"/>
    <col min="10756" max="10756" width="11.44140625" style="540"/>
    <col min="10757" max="10757" width="5.6640625" style="540" customWidth="1"/>
    <col min="10758" max="10758" width="0" style="540" hidden="1" customWidth="1"/>
    <col min="10759" max="10759" width="9.5546875" style="540" customWidth="1"/>
    <col min="10760" max="10760" width="14" style="540" customWidth="1"/>
    <col min="10761" max="10761" width="16.33203125" style="540" customWidth="1"/>
    <col min="10762" max="10762" width="15.88671875" style="540" customWidth="1"/>
    <col min="10763" max="10763" width="11.6640625" style="540" customWidth="1"/>
    <col min="10764" max="10764" width="8.33203125" style="540" customWidth="1"/>
    <col min="10765" max="10765" width="16.5546875" style="540" customWidth="1"/>
    <col min="10766" max="11008" width="11.44140625" style="540"/>
    <col min="11009" max="11009" width="22.6640625" style="540" customWidth="1"/>
    <col min="11010" max="11010" width="15.44140625" style="540" customWidth="1"/>
    <col min="11011" max="11011" width="7.33203125" style="540" customWidth="1"/>
    <col min="11012" max="11012" width="11.44140625" style="540"/>
    <col min="11013" max="11013" width="5.6640625" style="540" customWidth="1"/>
    <col min="11014" max="11014" width="0" style="540" hidden="1" customWidth="1"/>
    <col min="11015" max="11015" width="9.5546875" style="540" customWidth="1"/>
    <col min="11016" max="11016" width="14" style="540" customWidth="1"/>
    <col min="11017" max="11017" width="16.33203125" style="540" customWidth="1"/>
    <col min="11018" max="11018" width="15.88671875" style="540" customWidth="1"/>
    <col min="11019" max="11019" width="11.6640625" style="540" customWidth="1"/>
    <col min="11020" max="11020" width="8.33203125" style="540" customWidth="1"/>
    <col min="11021" max="11021" width="16.5546875" style="540" customWidth="1"/>
    <col min="11022" max="11264" width="11.44140625" style="540"/>
    <col min="11265" max="11265" width="22.6640625" style="540" customWidth="1"/>
    <col min="11266" max="11266" width="15.44140625" style="540" customWidth="1"/>
    <col min="11267" max="11267" width="7.33203125" style="540" customWidth="1"/>
    <col min="11268" max="11268" width="11.44140625" style="540"/>
    <col min="11269" max="11269" width="5.6640625" style="540" customWidth="1"/>
    <col min="11270" max="11270" width="0" style="540" hidden="1" customWidth="1"/>
    <col min="11271" max="11271" width="9.5546875" style="540" customWidth="1"/>
    <col min="11272" max="11272" width="14" style="540" customWidth="1"/>
    <col min="11273" max="11273" width="16.33203125" style="540" customWidth="1"/>
    <col min="11274" max="11274" width="15.88671875" style="540" customWidth="1"/>
    <col min="11275" max="11275" width="11.6640625" style="540" customWidth="1"/>
    <col min="11276" max="11276" width="8.33203125" style="540" customWidth="1"/>
    <col min="11277" max="11277" width="16.5546875" style="540" customWidth="1"/>
    <col min="11278" max="11520" width="11.44140625" style="540"/>
    <col min="11521" max="11521" width="22.6640625" style="540" customWidth="1"/>
    <col min="11522" max="11522" width="15.44140625" style="540" customWidth="1"/>
    <col min="11523" max="11523" width="7.33203125" style="540" customWidth="1"/>
    <col min="11524" max="11524" width="11.44140625" style="540"/>
    <col min="11525" max="11525" width="5.6640625" style="540" customWidth="1"/>
    <col min="11526" max="11526" width="0" style="540" hidden="1" customWidth="1"/>
    <col min="11527" max="11527" width="9.5546875" style="540" customWidth="1"/>
    <col min="11528" max="11528" width="14" style="540" customWidth="1"/>
    <col min="11529" max="11529" width="16.33203125" style="540" customWidth="1"/>
    <col min="11530" max="11530" width="15.88671875" style="540" customWidth="1"/>
    <col min="11531" max="11531" width="11.6640625" style="540" customWidth="1"/>
    <col min="11532" max="11532" width="8.33203125" style="540" customWidth="1"/>
    <col min="11533" max="11533" width="16.5546875" style="540" customWidth="1"/>
    <col min="11534" max="11776" width="11.44140625" style="540"/>
    <col min="11777" max="11777" width="22.6640625" style="540" customWidth="1"/>
    <col min="11778" max="11778" width="15.44140625" style="540" customWidth="1"/>
    <col min="11779" max="11779" width="7.33203125" style="540" customWidth="1"/>
    <col min="11780" max="11780" width="11.44140625" style="540"/>
    <col min="11781" max="11781" width="5.6640625" style="540" customWidth="1"/>
    <col min="11782" max="11782" width="0" style="540" hidden="1" customWidth="1"/>
    <col min="11783" max="11783" width="9.5546875" style="540" customWidth="1"/>
    <col min="11784" max="11784" width="14" style="540" customWidth="1"/>
    <col min="11785" max="11785" width="16.33203125" style="540" customWidth="1"/>
    <col min="11786" max="11786" width="15.88671875" style="540" customWidth="1"/>
    <col min="11787" max="11787" width="11.6640625" style="540" customWidth="1"/>
    <col min="11788" max="11788" width="8.33203125" style="540" customWidth="1"/>
    <col min="11789" max="11789" width="16.5546875" style="540" customWidth="1"/>
    <col min="11790" max="12032" width="11.44140625" style="540"/>
    <col min="12033" max="12033" width="22.6640625" style="540" customWidth="1"/>
    <col min="12034" max="12034" width="15.44140625" style="540" customWidth="1"/>
    <col min="12035" max="12035" width="7.33203125" style="540" customWidth="1"/>
    <col min="12036" max="12036" width="11.44140625" style="540"/>
    <col min="12037" max="12037" width="5.6640625" style="540" customWidth="1"/>
    <col min="12038" max="12038" width="0" style="540" hidden="1" customWidth="1"/>
    <col min="12039" max="12039" width="9.5546875" style="540" customWidth="1"/>
    <col min="12040" max="12040" width="14" style="540" customWidth="1"/>
    <col min="12041" max="12041" width="16.33203125" style="540" customWidth="1"/>
    <col min="12042" max="12042" width="15.88671875" style="540" customWidth="1"/>
    <col min="12043" max="12043" width="11.6640625" style="540" customWidth="1"/>
    <col min="12044" max="12044" width="8.33203125" style="540" customWidth="1"/>
    <col min="12045" max="12045" width="16.5546875" style="540" customWidth="1"/>
    <col min="12046" max="12288" width="11.44140625" style="540"/>
    <col min="12289" max="12289" width="22.6640625" style="540" customWidth="1"/>
    <col min="12290" max="12290" width="15.44140625" style="540" customWidth="1"/>
    <col min="12291" max="12291" width="7.33203125" style="540" customWidth="1"/>
    <col min="12292" max="12292" width="11.44140625" style="540"/>
    <col min="12293" max="12293" width="5.6640625" style="540" customWidth="1"/>
    <col min="12294" max="12294" width="0" style="540" hidden="1" customWidth="1"/>
    <col min="12295" max="12295" width="9.5546875" style="540" customWidth="1"/>
    <col min="12296" max="12296" width="14" style="540" customWidth="1"/>
    <col min="12297" max="12297" width="16.33203125" style="540" customWidth="1"/>
    <col min="12298" max="12298" width="15.88671875" style="540" customWidth="1"/>
    <col min="12299" max="12299" width="11.6640625" style="540" customWidth="1"/>
    <col min="12300" max="12300" width="8.33203125" style="540" customWidth="1"/>
    <col min="12301" max="12301" width="16.5546875" style="540" customWidth="1"/>
    <col min="12302" max="12544" width="11.44140625" style="540"/>
    <col min="12545" max="12545" width="22.6640625" style="540" customWidth="1"/>
    <col min="12546" max="12546" width="15.44140625" style="540" customWidth="1"/>
    <col min="12547" max="12547" width="7.33203125" style="540" customWidth="1"/>
    <col min="12548" max="12548" width="11.44140625" style="540"/>
    <col min="12549" max="12549" width="5.6640625" style="540" customWidth="1"/>
    <col min="12550" max="12550" width="0" style="540" hidden="1" customWidth="1"/>
    <col min="12551" max="12551" width="9.5546875" style="540" customWidth="1"/>
    <col min="12552" max="12552" width="14" style="540" customWidth="1"/>
    <col min="12553" max="12553" width="16.33203125" style="540" customWidth="1"/>
    <col min="12554" max="12554" width="15.88671875" style="540" customWidth="1"/>
    <col min="12555" max="12555" width="11.6640625" style="540" customWidth="1"/>
    <col min="12556" max="12556" width="8.33203125" style="540" customWidth="1"/>
    <col min="12557" max="12557" width="16.5546875" style="540" customWidth="1"/>
    <col min="12558" max="12800" width="11.44140625" style="540"/>
    <col min="12801" max="12801" width="22.6640625" style="540" customWidth="1"/>
    <col min="12802" max="12802" width="15.44140625" style="540" customWidth="1"/>
    <col min="12803" max="12803" width="7.33203125" style="540" customWidth="1"/>
    <col min="12804" max="12804" width="11.44140625" style="540"/>
    <col min="12805" max="12805" width="5.6640625" style="540" customWidth="1"/>
    <col min="12806" max="12806" width="0" style="540" hidden="1" customWidth="1"/>
    <col min="12807" max="12807" width="9.5546875" style="540" customWidth="1"/>
    <col min="12808" max="12808" width="14" style="540" customWidth="1"/>
    <col min="12809" max="12809" width="16.33203125" style="540" customWidth="1"/>
    <col min="12810" max="12810" width="15.88671875" style="540" customWidth="1"/>
    <col min="12811" max="12811" width="11.6640625" style="540" customWidth="1"/>
    <col min="12812" max="12812" width="8.33203125" style="540" customWidth="1"/>
    <col min="12813" max="12813" width="16.5546875" style="540" customWidth="1"/>
    <col min="12814" max="13056" width="11.44140625" style="540"/>
    <col min="13057" max="13057" width="22.6640625" style="540" customWidth="1"/>
    <col min="13058" max="13058" width="15.44140625" style="540" customWidth="1"/>
    <col min="13059" max="13059" width="7.33203125" style="540" customWidth="1"/>
    <col min="13060" max="13060" width="11.44140625" style="540"/>
    <col min="13061" max="13061" width="5.6640625" style="540" customWidth="1"/>
    <col min="13062" max="13062" width="0" style="540" hidden="1" customWidth="1"/>
    <col min="13063" max="13063" width="9.5546875" style="540" customWidth="1"/>
    <col min="13064" max="13064" width="14" style="540" customWidth="1"/>
    <col min="13065" max="13065" width="16.33203125" style="540" customWidth="1"/>
    <col min="13066" max="13066" width="15.88671875" style="540" customWidth="1"/>
    <col min="13067" max="13067" width="11.6640625" style="540" customWidth="1"/>
    <col min="13068" max="13068" width="8.33203125" style="540" customWidth="1"/>
    <col min="13069" max="13069" width="16.5546875" style="540" customWidth="1"/>
    <col min="13070" max="13312" width="11.44140625" style="540"/>
    <col min="13313" max="13313" width="22.6640625" style="540" customWidth="1"/>
    <col min="13314" max="13314" width="15.44140625" style="540" customWidth="1"/>
    <col min="13315" max="13315" width="7.33203125" style="540" customWidth="1"/>
    <col min="13316" max="13316" width="11.44140625" style="540"/>
    <col min="13317" max="13317" width="5.6640625" style="540" customWidth="1"/>
    <col min="13318" max="13318" width="0" style="540" hidden="1" customWidth="1"/>
    <col min="13319" max="13319" width="9.5546875" style="540" customWidth="1"/>
    <col min="13320" max="13320" width="14" style="540" customWidth="1"/>
    <col min="13321" max="13321" width="16.33203125" style="540" customWidth="1"/>
    <col min="13322" max="13322" width="15.88671875" style="540" customWidth="1"/>
    <col min="13323" max="13323" width="11.6640625" style="540" customWidth="1"/>
    <col min="13324" max="13324" width="8.33203125" style="540" customWidth="1"/>
    <col min="13325" max="13325" width="16.5546875" style="540" customWidth="1"/>
    <col min="13326" max="13568" width="11.44140625" style="540"/>
    <col min="13569" max="13569" width="22.6640625" style="540" customWidth="1"/>
    <col min="13570" max="13570" width="15.44140625" style="540" customWidth="1"/>
    <col min="13571" max="13571" width="7.33203125" style="540" customWidth="1"/>
    <col min="13572" max="13572" width="11.44140625" style="540"/>
    <col min="13573" max="13573" width="5.6640625" style="540" customWidth="1"/>
    <col min="13574" max="13574" width="0" style="540" hidden="1" customWidth="1"/>
    <col min="13575" max="13575" width="9.5546875" style="540" customWidth="1"/>
    <col min="13576" max="13576" width="14" style="540" customWidth="1"/>
    <col min="13577" max="13577" width="16.33203125" style="540" customWidth="1"/>
    <col min="13578" max="13578" width="15.88671875" style="540" customWidth="1"/>
    <col min="13579" max="13579" width="11.6640625" style="540" customWidth="1"/>
    <col min="13580" max="13580" width="8.33203125" style="540" customWidth="1"/>
    <col min="13581" max="13581" width="16.5546875" style="540" customWidth="1"/>
    <col min="13582" max="13824" width="11.44140625" style="540"/>
    <col min="13825" max="13825" width="22.6640625" style="540" customWidth="1"/>
    <col min="13826" max="13826" width="15.44140625" style="540" customWidth="1"/>
    <col min="13827" max="13827" width="7.33203125" style="540" customWidth="1"/>
    <col min="13828" max="13828" width="11.44140625" style="540"/>
    <col min="13829" max="13829" width="5.6640625" style="540" customWidth="1"/>
    <col min="13830" max="13830" width="0" style="540" hidden="1" customWidth="1"/>
    <col min="13831" max="13831" width="9.5546875" style="540" customWidth="1"/>
    <col min="13832" max="13832" width="14" style="540" customWidth="1"/>
    <col min="13833" max="13833" width="16.33203125" style="540" customWidth="1"/>
    <col min="13834" max="13834" width="15.88671875" style="540" customWidth="1"/>
    <col min="13835" max="13835" width="11.6640625" style="540" customWidth="1"/>
    <col min="13836" max="13836" width="8.33203125" style="540" customWidth="1"/>
    <col min="13837" max="13837" width="16.5546875" style="540" customWidth="1"/>
    <col min="13838" max="14080" width="11.44140625" style="540"/>
    <col min="14081" max="14081" width="22.6640625" style="540" customWidth="1"/>
    <col min="14082" max="14082" width="15.44140625" style="540" customWidth="1"/>
    <col min="14083" max="14083" width="7.33203125" style="540" customWidth="1"/>
    <col min="14084" max="14084" width="11.44140625" style="540"/>
    <col min="14085" max="14085" width="5.6640625" style="540" customWidth="1"/>
    <col min="14086" max="14086" width="0" style="540" hidden="1" customWidth="1"/>
    <col min="14087" max="14087" width="9.5546875" style="540" customWidth="1"/>
    <col min="14088" max="14088" width="14" style="540" customWidth="1"/>
    <col min="14089" max="14089" width="16.33203125" style="540" customWidth="1"/>
    <col min="14090" max="14090" width="15.88671875" style="540" customWidth="1"/>
    <col min="14091" max="14091" width="11.6640625" style="540" customWidth="1"/>
    <col min="14092" max="14092" width="8.33203125" style="540" customWidth="1"/>
    <col min="14093" max="14093" width="16.5546875" style="540" customWidth="1"/>
    <col min="14094" max="14336" width="11.44140625" style="540"/>
    <col min="14337" max="14337" width="22.6640625" style="540" customWidth="1"/>
    <col min="14338" max="14338" width="15.44140625" style="540" customWidth="1"/>
    <col min="14339" max="14339" width="7.33203125" style="540" customWidth="1"/>
    <col min="14340" max="14340" width="11.44140625" style="540"/>
    <col min="14341" max="14341" width="5.6640625" style="540" customWidth="1"/>
    <col min="14342" max="14342" width="0" style="540" hidden="1" customWidth="1"/>
    <col min="14343" max="14343" width="9.5546875" style="540" customWidth="1"/>
    <col min="14344" max="14344" width="14" style="540" customWidth="1"/>
    <col min="14345" max="14345" width="16.33203125" style="540" customWidth="1"/>
    <col min="14346" max="14346" width="15.88671875" style="540" customWidth="1"/>
    <col min="14347" max="14347" width="11.6640625" style="540" customWidth="1"/>
    <col min="14348" max="14348" width="8.33203125" style="540" customWidth="1"/>
    <col min="14349" max="14349" width="16.5546875" style="540" customWidth="1"/>
    <col min="14350" max="14592" width="11.44140625" style="540"/>
    <col min="14593" max="14593" width="22.6640625" style="540" customWidth="1"/>
    <col min="14594" max="14594" width="15.44140625" style="540" customWidth="1"/>
    <col min="14595" max="14595" width="7.33203125" style="540" customWidth="1"/>
    <col min="14596" max="14596" width="11.44140625" style="540"/>
    <col min="14597" max="14597" width="5.6640625" style="540" customWidth="1"/>
    <col min="14598" max="14598" width="0" style="540" hidden="1" customWidth="1"/>
    <col min="14599" max="14599" width="9.5546875" style="540" customWidth="1"/>
    <col min="14600" max="14600" width="14" style="540" customWidth="1"/>
    <col min="14601" max="14601" width="16.33203125" style="540" customWidth="1"/>
    <col min="14602" max="14602" width="15.88671875" style="540" customWidth="1"/>
    <col min="14603" max="14603" width="11.6640625" style="540" customWidth="1"/>
    <col min="14604" max="14604" width="8.33203125" style="540" customWidth="1"/>
    <col min="14605" max="14605" width="16.5546875" style="540" customWidth="1"/>
    <col min="14606" max="14848" width="11.44140625" style="540"/>
    <col min="14849" max="14849" width="22.6640625" style="540" customWidth="1"/>
    <col min="14850" max="14850" width="15.44140625" style="540" customWidth="1"/>
    <col min="14851" max="14851" width="7.33203125" style="540" customWidth="1"/>
    <col min="14852" max="14852" width="11.44140625" style="540"/>
    <col min="14853" max="14853" width="5.6640625" style="540" customWidth="1"/>
    <col min="14854" max="14854" width="0" style="540" hidden="1" customWidth="1"/>
    <col min="14855" max="14855" width="9.5546875" style="540" customWidth="1"/>
    <col min="14856" max="14856" width="14" style="540" customWidth="1"/>
    <col min="14857" max="14857" width="16.33203125" style="540" customWidth="1"/>
    <col min="14858" max="14858" width="15.88671875" style="540" customWidth="1"/>
    <col min="14859" max="14859" width="11.6640625" style="540" customWidth="1"/>
    <col min="14860" max="14860" width="8.33203125" style="540" customWidth="1"/>
    <col min="14861" max="14861" width="16.5546875" style="540" customWidth="1"/>
    <col min="14862" max="15104" width="11.44140625" style="540"/>
    <col min="15105" max="15105" width="22.6640625" style="540" customWidth="1"/>
    <col min="15106" max="15106" width="15.44140625" style="540" customWidth="1"/>
    <col min="15107" max="15107" width="7.33203125" style="540" customWidth="1"/>
    <col min="15108" max="15108" width="11.44140625" style="540"/>
    <col min="15109" max="15109" width="5.6640625" style="540" customWidth="1"/>
    <col min="15110" max="15110" width="0" style="540" hidden="1" customWidth="1"/>
    <col min="15111" max="15111" width="9.5546875" style="540" customWidth="1"/>
    <col min="15112" max="15112" width="14" style="540" customWidth="1"/>
    <col min="15113" max="15113" width="16.33203125" style="540" customWidth="1"/>
    <col min="15114" max="15114" width="15.88671875" style="540" customWidth="1"/>
    <col min="15115" max="15115" width="11.6640625" style="540" customWidth="1"/>
    <col min="15116" max="15116" width="8.33203125" style="540" customWidth="1"/>
    <col min="15117" max="15117" width="16.5546875" style="540" customWidth="1"/>
    <col min="15118" max="15360" width="11.44140625" style="540"/>
    <col min="15361" max="15361" width="22.6640625" style="540" customWidth="1"/>
    <col min="15362" max="15362" width="15.44140625" style="540" customWidth="1"/>
    <col min="15363" max="15363" width="7.33203125" style="540" customWidth="1"/>
    <col min="15364" max="15364" width="11.44140625" style="540"/>
    <col min="15365" max="15365" width="5.6640625" style="540" customWidth="1"/>
    <col min="15366" max="15366" width="0" style="540" hidden="1" customWidth="1"/>
    <col min="15367" max="15367" width="9.5546875" style="540" customWidth="1"/>
    <col min="15368" max="15368" width="14" style="540" customWidth="1"/>
    <col min="15369" max="15369" width="16.33203125" style="540" customWidth="1"/>
    <col min="15370" max="15370" width="15.88671875" style="540" customWidth="1"/>
    <col min="15371" max="15371" width="11.6640625" style="540" customWidth="1"/>
    <col min="15372" max="15372" width="8.33203125" style="540" customWidth="1"/>
    <col min="15373" max="15373" width="16.5546875" style="540" customWidth="1"/>
    <col min="15374" max="15616" width="11.44140625" style="540"/>
    <col min="15617" max="15617" width="22.6640625" style="540" customWidth="1"/>
    <col min="15618" max="15618" width="15.44140625" style="540" customWidth="1"/>
    <col min="15619" max="15619" width="7.33203125" style="540" customWidth="1"/>
    <col min="15620" max="15620" width="11.44140625" style="540"/>
    <col min="15621" max="15621" width="5.6640625" style="540" customWidth="1"/>
    <col min="15622" max="15622" width="0" style="540" hidden="1" customWidth="1"/>
    <col min="15623" max="15623" width="9.5546875" style="540" customWidth="1"/>
    <col min="15624" max="15624" width="14" style="540" customWidth="1"/>
    <col min="15625" max="15625" width="16.33203125" style="540" customWidth="1"/>
    <col min="15626" max="15626" width="15.88671875" style="540" customWidth="1"/>
    <col min="15627" max="15627" width="11.6640625" style="540" customWidth="1"/>
    <col min="15628" max="15628" width="8.33203125" style="540" customWidth="1"/>
    <col min="15629" max="15629" width="16.5546875" style="540" customWidth="1"/>
    <col min="15630" max="15872" width="11.44140625" style="540"/>
    <col min="15873" max="15873" width="22.6640625" style="540" customWidth="1"/>
    <col min="15874" max="15874" width="15.44140625" style="540" customWidth="1"/>
    <col min="15875" max="15875" width="7.33203125" style="540" customWidth="1"/>
    <col min="15876" max="15876" width="11.44140625" style="540"/>
    <col min="15877" max="15877" width="5.6640625" style="540" customWidth="1"/>
    <col min="15878" max="15878" width="0" style="540" hidden="1" customWidth="1"/>
    <col min="15879" max="15879" width="9.5546875" style="540" customWidth="1"/>
    <col min="15880" max="15880" width="14" style="540" customWidth="1"/>
    <col min="15881" max="15881" width="16.33203125" style="540" customWidth="1"/>
    <col min="15882" max="15882" width="15.88671875" style="540" customWidth="1"/>
    <col min="15883" max="15883" width="11.6640625" style="540" customWidth="1"/>
    <col min="15884" max="15884" width="8.33203125" style="540" customWidth="1"/>
    <col min="15885" max="15885" width="16.5546875" style="540" customWidth="1"/>
    <col min="15886" max="16128" width="11.44140625" style="540"/>
    <col min="16129" max="16129" width="22.6640625" style="540" customWidth="1"/>
    <col min="16130" max="16130" width="15.44140625" style="540" customWidth="1"/>
    <col min="16131" max="16131" width="7.33203125" style="540" customWidth="1"/>
    <col min="16132" max="16132" width="11.44140625" style="540"/>
    <col min="16133" max="16133" width="5.6640625" style="540" customWidth="1"/>
    <col min="16134" max="16134" width="0" style="540" hidden="1" customWidth="1"/>
    <col min="16135" max="16135" width="9.5546875" style="540" customWidth="1"/>
    <col min="16136" max="16136" width="14" style="540" customWidth="1"/>
    <col min="16137" max="16137" width="16.33203125" style="540" customWidth="1"/>
    <col min="16138" max="16138" width="15.88671875" style="540" customWidth="1"/>
    <col min="16139" max="16139" width="11.6640625" style="540" customWidth="1"/>
    <col min="16140" max="16140" width="8.33203125" style="540" customWidth="1"/>
    <col min="16141" max="16141" width="16.5546875" style="540" customWidth="1"/>
    <col min="16142" max="16384" width="11.44140625" style="540"/>
  </cols>
  <sheetData>
    <row r="1" spans="1:13" s="497" customFormat="1">
      <c r="A1" s="779"/>
      <c r="B1" s="782"/>
      <c r="C1" s="783"/>
      <c r="D1" s="783"/>
      <c r="E1" s="783"/>
      <c r="F1" s="783"/>
      <c r="G1" s="783"/>
      <c r="H1" s="783"/>
      <c r="I1" s="784"/>
      <c r="J1" s="745" t="s">
        <v>1017</v>
      </c>
      <c r="K1" s="752" t="s">
        <v>2304</v>
      </c>
      <c r="L1" s="753"/>
      <c r="M1" s="754"/>
    </row>
    <row r="2" spans="1:13" s="497" customFormat="1">
      <c r="A2" s="780"/>
      <c r="B2" s="758" t="s">
        <v>1018</v>
      </c>
      <c r="C2" s="759"/>
      <c r="D2" s="759"/>
      <c r="E2" s="759"/>
      <c r="F2" s="759"/>
      <c r="G2" s="759"/>
      <c r="H2" s="759"/>
      <c r="I2" s="760"/>
      <c r="J2" s="746"/>
      <c r="K2" s="755"/>
      <c r="L2" s="756"/>
      <c r="M2" s="757"/>
    </row>
    <row r="3" spans="1:13" s="497" customFormat="1">
      <c r="A3" s="780"/>
      <c r="B3" s="761" t="s">
        <v>2305</v>
      </c>
      <c r="C3" s="762"/>
      <c r="D3" s="762"/>
      <c r="E3" s="762"/>
      <c r="F3" s="762"/>
      <c r="G3" s="762"/>
      <c r="H3" s="762"/>
      <c r="I3" s="763"/>
      <c r="J3" s="750" t="s">
        <v>1019</v>
      </c>
      <c r="K3" s="765">
        <v>1</v>
      </c>
      <c r="L3" s="766"/>
      <c r="M3" s="767"/>
    </row>
    <row r="4" spans="1:13" s="497" customFormat="1">
      <c r="A4" s="780"/>
      <c r="B4" s="761" t="s">
        <v>2306</v>
      </c>
      <c r="C4" s="762"/>
      <c r="D4" s="762"/>
      <c r="E4" s="762"/>
      <c r="F4" s="762"/>
      <c r="G4" s="762"/>
      <c r="H4" s="762"/>
      <c r="I4" s="763"/>
      <c r="J4" s="764"/>
      <c r="K4" s="768"/>
      <c r="L4" s="769"/>
      <c r="M4" s="770"/>
    </row>
    <row r="5" spans="1:13" s="497" customFormat="1">
      <c r="A5" s="780"/>
      <c r="B5" s="747" t="s">
        <v>2307</v>
      </c>
      <c r="C5" s="748"/>
      <c r="D5" s="748"/>
      <c r="E5" s="748"/>
      <c r="F5" s="748"/>
      <c r="G5" s="748"/>
      <c r="H5" s="748"/>
      <c r="I5" s="749"/>
      <c r="J5" s="750" t="s">
        <v>1020</v>
      </c>
      <c r="K5" s="771"/>
      <c r="L5" s="771" t="s">
        <v>1021</v>
      </c>
      <c r="M5" s="773"/>
    </row>
    <row r="6" spans="1:13" s="497" customFormat="1" ht="13.5" customHeight="1" thickBot="1">
      <c r="A6" s="781"/>
      <c r="B6" s="785"/>
      <c r="C6" s="786"/>
      <c r="D6" s="786"/>
      <c r="E6" s="786"/>
      <c r="F6" s="786"/>
      <c r="G6" s="786"/>
      <c r="H6" s="786"/>
      <c r="I6" s="787"/>
      <c r="J6" s="751"/>
      <c r="K6" s="772"/>
      <c r="L6" s="772"/>
      <c r="M6" s="774"/>
    </row>
    <row r="7" spans="1:13" s="502" customFormat="1" ht="8.4" thickBot="1">
      <c r="A7" s="498"/>
      <c r="B7" s="499"/>
      <c r="C7" s="499"/>
      <c r="D7" s="499"/>
      <c r="E7" s="499"/>
      <c r="F7" s="499"/>
      <c r="G7" s="499"/>
      <c r="H7" s="499"/>
      <c r="I7" s="499"/>
      <c r="J7" s="499"/>
      <c r="K7" s="500"/>
      <c r="L7" s="500"/>
      <c r="M7" s="501"/>
    </row>
    <row r="8" spans="1:13" s="497" customFormat="1" ht="21.9" customHeight="1">
      <c r="A8" s="503"/>
      <c r="B8" s="504"/>
      <c r="C8" s="504"/>
      <c r="D8" s="504"/>
      <c r="E8" s="504"/>
      <c r="F8" s="504"/>
      <c r="G8" s="505"/>
      <c r="H8" s="504"/>
      <c r="I8" s="504"/>
      <c r="J8" s="506" t="s">
        <v>1022</v>
      </c>
      <c r="K8" s="507"/>
      <c r="L8" s="507"/>
      <c r="M8" s="508"/>
    </row>
    <row r="9" spans="1:13" s="515" customFormat="1" ht="10.199999999999999">
      <c r="A9" s="509"/>
      <c r="B9" s="510"/>
      <c r="C9" s="510"/>
      <c r="D9" s="510"/>
      <c r="E9" s="510"/>
      <c r="F9" s="510"/>
      <c r="G9" s="511"/>
      <c r="H9" s="510"/>
      <c r="I9" s="510"/>
      <c r="J9" s="512"/>
      <c r="K9" s="513" t="s">
        <v>2308</v>
      </c>
      <c r="L9" s="513" t="s">
        <v>2309</v>
      </c>
      <c r="M9" s="514" t="s">
        <v>2310</v>
      </c>
    </row>
    <row r="10" spans="1:13" s="497" customFormat="1" ht="27.75" customHeight="1">
      <c r="A10" s="776" t="s">
        <v>2311</v>
      </c>
      <c r="B10" s="777"/>
      <c r="C10" s="777"/>
      <c r="D10" s="777"/>
      <c r="E10" s="516" t="s">
        <v>2312</v>
      </c>
      <c r="F10" s="517"/>
      <c r="H10" s="778" t="s">
        <v>2313</v>
      </c>
      <c r="I10" s="778"/>
      <c r="J10" s="518" t="s">
        <v>2312</v>
      </c>
      <c r="K10" s="519"/>
      <c r="L10" s="519"/>
      <c r="M10" s="520"/>
    </row>
    <row r="11" spans="1:13" s="497" customFormat="1" ht="24" customHeight="1">
      <c r="A11" s="521" t="s">
        <v>1023</v>
      </c>
      <c r="B11" s="522"/>
      <c r="C11" s="775"/>
      <c r="D11" s="775"/>
      <c r="E11" s="523"/>
      <c r="F11" s="523"/>
      <c r="G11" s="524"/>
      <c r="I11" s="525" t="s">
        <v>1024</v>
      </c>
      <c r="J11" s="522"/>
      <c r="K11" s="526"/>
      <c r="L11" s="526"/>
      <c r="M11" s="527"/>
    </row>
    <row r="12" spans="1:13" s="497" customFormat="1" ht="13.8" thickBot="1">
      <c r="A12" s="528"/>
      <c r="B12" s="529"/>
      <c r="C12" s="530"/>
      <c r="D12" s="530"/>
      <c r="E12" s="530"/>
      <c r="F12" s="530"/>
      <c r="G12" s="529"/>
      <c r="H12" s="530"/>
      <c r="I12" s="529"/>
      <c r="J12" s="530"/>
      <c r="K12" s="734"/>
      <c r="L12" s="734"/>
      <c r="M12" s="735"/>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0.199999999999999">
      <c r="A25" s="556"/>
      <c r="B25" s="557"/>
      <c r="C25" s="558"/>
      <c r="D25" s="558"/>
      <c r="E25" s="736" t="s">
        <v>2308</v>
      </c>
      <c r="F25" s="736"/>
      <c r="G25" s="736"/>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3.8">
      <c r="A27" s="737" t="s">
        <v>1026</v>
      </c>
      <c r="B27" s="738"/>
      <c r="C27" s="738"/>
      <c r="D27" s="738"/>
      <c r="E27" s="738"/>
      <c r="F27" s="738"/>
      <c r="G27" s="738"/>
      <c r="H27" s="738"/>
      <c r="I27" s="738"/>
      <c r="J27" s="738"/>
      <c r="K27" s="738"/>
      <c r="L27" s="738"/>
      <c r="M27" s="739"/>
    </row>
    <row r="28" spans="1:13" ht="13.8" thickBot="1">
      <c r="A28" s="563"/>
      <c r="B28" s="564"/>
      <c r="C28" s="564"/>
      <c r="D28" s="564"/>
      <c r="E28" s="564"/>
      <c r="F28" s="564"/>
      <c r="G28" s="564"/>
      <c r="H28" s="564"/>
      <c r="I28" s="564"/>
      <c r="J28" s="564"/>
      <c r="K28" s="564"/>
      <c r="L28" s="564"/>
      <c r="M28" s="565"/>
    </row>
    <row r="29" spans="1:13" ht="26.4">
      <c r="A29" s="566" t="s">
        <v>1027</v>
      </c>
      <c r="B29" s="740" t="s">
        <v>1028</v>
      </c>
      <c r="C29" s="741"/>
      <c r="D29" s="741"/>
      <c r="E29" s="741"/>
      <c r="F29" s="741"/>
      <c r="G29" s="741"/>
      <c r="H29" s="741"/>
      <c r="I29" s="742"/>
      <c r="J29" s="567" t="s">
        <v>2321</v>
      </c>
      <c r="K29" s="743" t="s">
        <v>1029</v>
      </c>
      <c r="L29" s="744"/>
      <c r="M29" s="566" t="s">
        <v>1030</v>
      </c>
    </row>
    <row r="30" spans="1:13" ht="13.8" thickBot="1">
      <c r="A30" s="568"/>
      <c r="B30" s="569"/>
      <c r="C30" s="570"/>
      <c r="D30" s="570"/>
      <c r="E30" s="570"/>
      <c r="F30" s="570"/>
      <c r="G30" s="570"/>
      <c r="H30" s="570"/>
      <c r="I30" s="570"/>
      <c r="J30" s="571"/>
      <c r="K30" s="727"/>
      <c r="L30" s="728"/>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05" t="s">
        <v>1028</v>
      </c>
      <c r="B34" s="706"/>
      <c r="C34" s="706"/>
      <c r="D34" s="706"/>
      <c r="E34" s="706"/>
      <c r="F34" s="706"/>
      <c r="G34" s="725"/>
      <c r="H34" s="729" t="s">
        <v>1032</v>
      </c>
      <c r="I34" s="730"/>
      <c r="J34" s="579" t="s">
        <v>1033</v>
      </c>
      <c r="K34" s="726" t="s">
        <v>1034</v>
      </c>
      <c r="L34" s="725"/>
      <c r="M34" s="580" t="s">
        <v>1035</v>
      </c>
    </row>
    <row r="35" spans="1:13" s="581" customFormat="1" ht="11.4">
      <c r="A35" s="731"/>
      <c r="B35" s="732"/>
      <c r="C35" s="732"/>
      <c r="D35" s="732"/>
      <c r="E35" s="732"/>
      <c r="F35" s="732"/>
      <c r="G35" s="710"/>
      <c r="H35" s="733"/>
      <c r="I35" s="711"/>
      <c r="J35" s="582"/>
      <c r="K35" s="709"/>
      <c r="L35" s="710"/>
      <c r="M35" s="583"/>
    </row>
    <row r="36" spans="1:13" s="581" customFormat="1" ht="12" thickBot="1">
      <c r="A36" s="722"/>
      <c r="B36" s="723"/>
      <c r="C36" s="723"/>
      <c r="D36" s="723"/>
      <c r="E36" s="723"/>
      <c r="F36" s="723"/>
      <c r="G36" s="704"/>
      <c r="H36" s="724"/>
      <c r="I36" s="712"/>
      <c r="J36" s="584"/>
      <c r="K36" s="703"/>
      <c r="L36" s="704"/>
      <c r="M36" s="585"/>
    </row>
    <row r="37" spans="1:13" s="581" customFormat="1" ht="12.6" thickBot="1">
      <c r="A37" s="698" t="s">
        <v>1037</v>
      </c>
      <c r="B37" s="699"/>
      <c r="C37" s="699"/>
      <c r="D37" s="699"/>
      <c r="E37" s="699"/>
      <c r="F37" s="699"/>
      <c r="G37" s="699"/>
      <c r="H37" s="699"/>
      <c r="I37" s="699"/>
      <c r="J37" s="699"/>
      <c r="K37" s="699"/>
      <c r="L37" s="700"/>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05" t="s">
        <v>1028</v>
      </c>
      <c r="B41" s="706"/>
      <c r="C41" s="706"/>
      <c r="D41" s="706"/>
      <c r="E41" s="706"/>
      <c r="F41" s="706"/>
      <c r="G41" s="706"/>
      <c r="H41" s="725"/>
      <c r="I41" s="595" t="s">
        <v>1029</v>
      </c>
      <c r="J41" s="579" t="s">
        <v>1030</v>
      </c>
      <c r="K41" s="726" t="s">
        <v>1039</v>
      </c>
      <c r="L41" s="725"/>
      <c r="M41" s="580" t="s">
        <v>1035</v>
      </c>
    </row>
    <row r="42" spans="1:13" s="581" customFormat="1" ht="11.4">
      <c r="A42" s="692"/>
      <c r="B42" s="693"/>
      <c r="C42" s="693"/>
      <c r="D42" s="693"/>
      <c r="E42" s="693"/>
      <c r="F42" s="693"/>
      <c r="G42" s="693"/>
      <c r="H42" s="711"/>
      <c r="I42" s="596"/>
      <c r="J42" s="582"/>
      <c r="K42" s="709"/>
      <c r="L42" s="710"/>
      <c r="M42" s="583"/>
    </row>
    <row r="43" spans="1:13" s="581" customFormat="1" ht="12" thickBot="1">
      <c r="A43" s="701"/>
      <c r="B43" s="702"/>
      <c r="C43" s="702"/>
      <c r="D43" s="702"/>
      <c r="E43" s="702"/>
      <c r="F43" s="702"/>
      <c r="G43" s="702"/>
      <c r="H43" s="712"/>
      <c r="I43" s="597"/>
      <c r="J43" s="598"/>
      <c r="K43" s="703"/>
      <c r="L43" s="704"/>
      <c r="M43" s="599"/>
    </row>
    <row r="44" spans="1:13" s="581" customFormat="1" ht="12.6" thickBot="1">
      <c r="A44" s="698" t="s">
        <v>1037</v>
      </c>
      <c r="B44" s="699"/>
      <c r="C44" s="699"/>
      <c r="D44" s="699"/>
      <c r="E44" s="699"/>
      <c r="F44" s="699"/>
      <c r="G44" s="699"/>
      <c r="H44" s="699"/>
      <c r="I44" s="699"/>
      <c r="J44" s="699"/>
      <c r="K44" s="699"/>
      <c r="L44" s="700"/>
      <c r="M44" s="586">
        <v>0</v>
      </c>
    </row>
    <row r="45" spans="1:13" s="581" customFormat="1" ht="11.4">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3" t="s">
        <v>1041</v>
      </c>
      <c r="B48" s="714"/>
      <c r="C48" s="714"/>
      <c r="D48" s="714"/>
      <c r="E48" s="715"/>
      <c r="F48" s="602"/>
      <c r="G48" s="603" t="s">
        <v>1029</v>
      </c>
      <c r="H48" s="604" t="s">
        <v>1042</v>
      </c>
      <c r="I48" s="605" t="s">
        <v>2339</v>
      </c>
      <c r="J48" s="604" t="s">
        <v>2340</v>
      </c>
      <c r="K48" s="716" t="s">
        <v>1045</v>
      </c>
      <c r="L48" s="715"/>
      <c r="M48" s="606" t="s">
        <v>1035</v>
      </c>
    </row>
    <row r="49" spans="1:13" s="581" customFormat="1" ht="11.4">
      <c r="A49" s="607"/>
      <c r="B49" s="608"/>
      <c r="C49" s="608"/>
      <c r="D49" s="608"/>
      <c r="E49" s="608"/>
      <c r="F49" s="608"/>
      <c r="G49" s="609"/>
      <c r="H49" s="582"/>
      <c r="I49" s="596"/>
      <c r="J49" s="582"/>
      <c r="K49" s="709"/>
      <c r="L49" s="710"/>
      <c r="M49" s="583"/>
    </row>
    <row r="50" spans="1:13" s="581" customFormat="1" ht="12" thickBot="1">
      <c r="A50" s="610"/>
      <c r="B50" s="611"/>
      <c r="C50" s="611"/>
      <c r="D50" s="611"/>
      <c r="E50" s="611"/>
      <c r="F50" s="611"/>
      <c r="G50" s="612"/>
      <c r="H50" s="584"/>
      <c r="I50" s="594"/>
      <c r="J50" s="584"/>
      <c r="K50" s="703"/>
      <c r="L50" s="704"/>
      <c r="M50" s="585"/>
    </row>
    <row r="51" spans="1:13" s="581" customFormat="1" ht="12.6" thickBot="1">
      <c r="A51" s="717" t="s">
        <v>1037</v>
      </c>
      <c r="B51" s="718"/>
      <c r="C51" s="718"/>
      <c r="D51" s="718"/>
      <c r="E51" s="718"/>
      <c r="F51" s="718"/>
      <c r="G51" s="718"/>
      <c r="H51" s="718"/>
      <c r="I51" s="718"/>
      <c r="J51" s="718"/>
      <c r="K51" s="718"/>
      <c r="L51" s="719"/>
      <c r="M51" s="613">
        <v>0</v>
      </c>
    </row>
    <row r="52" spans="1:13" s="581" customFormat="1" ht="11.4">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3" t="s">
        <v>1028</v>
      </c>
      <c r="B55" s="714"/>
      <c r="C55" s="714"/>
      <c r="D55" s="714"/>
      <c r="E55" s="714"/>
      <c r="F55" s="714"/>
      <c r="G55" s="715"/>
      <c r="H55" s="603" t="s">
        <v>1048</v>
      </c>
      <c r="I55" s="605" t="s">
        <v>1049</v>
      </c>
      <c r="J55" s="604" t="s">
        <v>1050</v>
      </c>
      <c r="K55" s="720" t="s">
        <v>1034</v>
      </c>
      <c r="L55" s="721"/>
      <c r="M55" s="614" t="s">
        <v>1035</v>
      </c>
    </row>
    <row r="56" spans="1:13" s="581" customFormat="1" ht="11.4">
      <c r="A56" s="692"/>
      <c r="B56" s="693"/>
      <c r="C56" s="693"/>
      <c r="D56" s="693"/>
      <c r="E56" s="693"/>
      <c r="F56" s="693"/>
      <c r="G56" s="693"/>
      <c r="H56" s="582"/>
      <c r="I56" s="596"/>
      <c r="J56" s="582"/>
      <c r="K56" s="709"/>
      <c r="L56" s="710"/>
      <c r="M56" s="583"/>
    </row>
    <row r="57" spans="1:13" s="581" customFormat="1" ht="12" thickBot="1">
      <c r="A57" s="701"/>
      <c r="B57" s="702"/>
      <c r="C57" s="702"/>
      <c r="D57" s="702"/>
      <c r="E57" s="702"/>
      <c r="F57" s="702"/>
      <c r="G57" s="702"/>
      <c r="H57" s="584"/>
      <c r="I57" s="594"/>
      <c r="J57" s="584"/>
      <c r="K57" s="703"/>
      <c r="L57" s="704"/>
      <c r="M57" s="585"/>
    </row>
    <row r="58" spans="1:13" s="581" customFormat="1" ht="12.6" thickBot="1">
      <c r="A58" s="698" t="s">
        <v>1037</v>
      </c>
      <c r="B58" s="699"/>
      <c r="C58" s="699"/>
      <c r="D58" s="699"/>
      <c r="E58" s="699"/>
      <c r="F58" s="699"/>
      <c r="G58" s="699"/>
      <c r="H58" s="699"/>
      <c r="I58" s="699"/>
      <c r="J58" s="699"/>
      <c r="K58" s="699"/>
      <c r="L58" s="700"/>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ht="12.6" thickBot="1">
      <c r="A60" s="698" t="s">
        <v>1051</v>
      </c>
      <c r="B60" s="699"/>
      <c r="C60" s="699"/>
      <c r="D60" s="699"/>
      <c r="E60" s="699"/>
      <c r="F60" s="699"/>
      <c r="G60" s="699"/>
      <c r="H60" s="699"/>
      <c r="I60" s="699"/>
      <c r="J60" s="699"/>
      <c r="K60" s="699"/>
      <c r="L60" s="700"/>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05" t="s">
        <v>1028</v>
      </c>
      <c r="B64" s="706"/>
      <c r="C64" s="706"/>
      <c r="D64" s="706"/>
      <c r="E64" s="706"/>
      <c r="F64" s="706"/>
      <c r="G64" s="706"/>
      <c r="H64" s="615"/>
      <c r="I64" s="616"/>
      <c r="J64" s="617" t="s">
        <v>1054</v>
      </c>
      <c r="K64" s="707" t="s">
        <v>1055</v>
      </c>
      <c r="L64" s="708"/>
      <c r="M64" s="618"/>
    </row>
    <row r="65" spans="1:13" s="581" customFormat="1" ht="11.4">
      <c r="A65" s="692" t="s">
        <v>2341</v>
      </c>
      <c r="B65" s="693"/>
      <c r="C65" s="693"/>
      <c r="D65" s="693"/>
      <c r="E65" s="693"/>
      <c r="F65" s="693"/>
      <c r="G65" s="693"/>
      <c r="H65" s="619"/>
      <c r="I65" s="620"/>
      <c r="J65" s="621"/>
      <c r="K65" s="694"/>
      <c r="L65" s="695"/>
      <c r="M65" s="622"/>
    </row>
    <row r="66" spans="1:13" s="581" customFormat="1" ht="11.4">
      <c r="A66" s="623" t="s">
        <v>1057</v>
      </c>
      <c r="B66" s="624"/>
      <c r="C66" s="624"/>
      <c r="D66" s="624"/>
      <c r="E66" s="624"/>
      <c r="F66" s="624"/>
      <c r="G66" s="624"/>
      <c r="H66" s="619"/>
      <c r="I66" s="620"/>
      <c r="J66" s="621"/>
      <c r="K66" s="694"/>
      <c r="L66" s="695"/>
      <c r="M66" s="622"/>
    </row>
    <row r="67" spans="1:13" s="581" customFormat="1" ht="12" thickBot="1">
      <c r="A67" s="610" t="s">
        <v>1058</v>
      </c>
      <c r="B67" s="611"/>
      <c r="C67" s="611"/>
      <c r="D67" s="611"/>
      <c r="E67" s="611"/>
      <c r="F67" s="611"/>
      <c r="G67" s="611"/>
      <c r="H67" s="625"/>
      <c r="I67" s="626"/>
      <c r="J67" s="621"/>
      <c r="K67" s="696"/>
      <c r="L67" s="697"/>
      <c r="M67" s="622"/>
    </row>
    <row r="68" spans="1:13" s="581" customFormat="1" ht="12.6" thickBot="1">
      <c r="A68" s="698" t="s">
        <v>1037</v>
      </c>
      <c r="B68" s="699"/>
      <c r="C68" s="699"/>
      <c r="D68" s="699"/>
      <c r="E68" s="699"/>
      <c r="F68" s="699"/>
      <c r="G68" s="699"/>
      <c r="H68" s="699"/>
      <c r="I68" s="699"/>
      <c r="J68" s="699"/>
      <c r="K68" s="699"/>
      <c r="L68" s="700"/>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ht="12.6" thickBot="1">
      <c r="A70" s="698" t="s">
        <v>2342</v>
      </c>
      <c r="B70" s="699"/>
      <c r="C70" s="699"/>
      <c r="D70" s="699"/>
      <c r="E70" s="699"/>
      <c r="F70" s="699"/>
      <c r="G70" s="699"/>
      <c r="H70" s="699"/>
      <c r="I70" s="699"/>
      <c r="J70" s="699"/>
      <c r="K70" s="699"/>
      <c r="L70" s="700"/>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1.4">
      <c r="A75" s="627"/>
      <c r="B75" s="628"/>
      <c r="C75" s="628"/>
      <c r="D75" s="629" t="s">
        <v>1060</v>
      </c>
      <c r="E75" s="629"/>
      <c r="F75" s="629"/>
      <c r="G75" s="629"/>
      <c r="H75" s="629"/>
      <c r="I75" s="629"/>
      <c r="J75" s="628"/>
      <c r="K75" s="628"/>
      <c r="L75" s="628"/>
      <c r="M75" s="630"/>
    </row>
    <row r="76" spans="1:13" s="581" customFormat="1" ht="11.4">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8"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8"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2" t="s">
        <v>2324</v>
      </c>
      <c r="B87" s="683"/>
      <c r="C87" s="683"/>
      <c r="D87" s="683"/>
      <c r="E87" s="683"/>
      <c r="F87" s="683"/>
      <c r="G87" s="683"/>
      <c r="H87" s="683"/>
      <c r="I87" s="683"/>
      <c r="J87" s="683"/>
      <c r="K87" s="683"/>
      <c r="L87" s="683"/>
      <c r="M87" s="684"/>
    </row>
    <row r="88" spans="1:13" ht="17.25" customHeight="1">
      <c r="A88" s="682"/>
      <c r="B88" s="683"/>
      <c r="C88" s="683"/>
      <c r="D88" s="683"/>
      <c r="E88" s="683"/>
      <c r="F88" s="683"/>
      <c r="G88" s="683"/>
      <c r="H88" s="683"/>
      <c r="I88" s="683"/>
      <c r="J88" s="683"/>
      <c r="K88" s="683"/>
      <c r="L88" s="683"/>
      <c r="M88" s="684"/>
    </row>
    <row r="89" spans="1:13" ht="18.75" customHeight="1">
      <c r="A89" s="685" t="s">
        <v>2325</v>
      </c>
      <c r="B89" s="686"/>
      <c r="C89" s="686"/>
      <c r="D89" s="686"/>
      <c r="E89" s="686"/>
      <c r="F89" s="686"/>
      <c r="G89" s="686"/>
      <c r="H89" s="686"/>
      <c r="I89" s="686"/>
      <c r="J89" s="686"/>
      <c r="K89" s="686"/>
      <c r="L89" s="686"/>
      <c r="M89" s="687"/>
    </row>
    <row r="90" spans="1:13" ht="21.75" customHeight="1">
      <c r="A90" s="685"/>
      <c r="B90" s="686"/>
      <c r="C90" s="686"/>
      <c r="D90" s="686"/>
      <c r="E90" s="686"/>
      <c r="F90" s="686"/>
      <c r="G90" s="686"/>
      <c r="H90" s="686"/>
      <c r="I90" s="686"/>
      <c r="J90" s="686"/>
      <c r="K90" s="686"/>
      <c r="L90" s="686"/>
      <c r="M90" s="687"/>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1.4">
      <c r="A95" s="627"/>
      <c r="B95" s="628"/>
      <c r="C95" s="628"/>
      <c r="D95" s="628" t="s">
        <v>1060</v>
      </c>
      <c r="E95" s="629"/>
      <c r="F95" s="628"/>
      <c r="G95" s="628"/>
      <c r="H95" s="628"/>
      <c r="I95" s="628"/>
      <c r="J95" s="628"/>
      <c r="K95" s="628"/>
      <c r="L95" s="628"/>
      <c r="M95" s="630"/>
    </row>
    <row r="96" spans="1:13" s="581" customFormat="1" ht="11.4">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88"/>
      <c r="J100" s="688"/>
      <c r="K100" s="688"/>
      <c r="L100" s="688"/>
      <c r="M100" s="689"/>
    </row>
    <row r="101" spans="1:13" ht="13.8" thickBot="1">
      <c r="A101" s="651" t="s">
        <v>2327</v>
      </c>
      <c r="B101" s="652"/>
      <c r="C101" s="652"/>
      <c r="D101" s="653"/>
      <c r="E101" s="653"/>
      <c r="F101" s="653"/>
      <c r="G101" s="653"/>
      <c r="H101" s="653"/>
      <c r="I101" s="690"/>
      <c r="J101" s="690"/>
      <c r="K101" s="690"/>
      <c r="L101" s="690"/>
      <c r="M101" s="69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3"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 thickBot="1">
      <c r="B6" s="860"/>
      <c r="C6" s="867"/>
      <c r="D6" s="868"/>
      <c r="E6" s="868"/>
      <c r="F6" s="868"/>
      <c r="G6" s="868"/>
      <c r="H6" s="868"/>
      <c r="I6" s="868"/>
      <c r="J6" s="869"/>
      <c r="K6" s="862"/>
      <c r="L6" s="864"/>
      <c r="M6" s="864"/>
      <c r="N6" s="866"/>
    </row>
    <row r="7" spans="2:14" ht="1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4">
      <c r="B10" s="892" t="s">
        <v>2311</v>
      </c>
      <c r="C10" s="893"/>
      <c r="D10" s="893"/>
      <c r="E10" s="893"/>
      <c r="F10" s="366" t="s">
        <v>2312</v>
      </c>
      <c r="G10" s="85"/>
      <c r="H10" s="367"/>
      <c r="I10" s="894" t="s">
        <v>2313</v>
      </c>
      <c r="J10" s="894"/>
      <c r="K10" s="368" t="s">
        <v>2312</v>
      </c>
      <c r="L10" s="364"/>
      <c r="M10" s="364"/>
      <c r="N10" s="365"/>
    </row>
    <row r="11" spans="2:14">
      <c r="B11" s="369" t="s">
        <v>1023</v>
      </c>
      <c r="C11" s="370"/>
      <c r="D11" s="885"/>
      <c r="E11" s="885"/>
      <c r="F11" s="371"/>
      <c r="G11" s="372"/>
      <c r="H11" s="370"/>
      <c r="I11" s="367"/>
      <c r="J11" s="373" t="s">
        <v>1024</v>
      </c>
      <c r="K11" s="374"/>
      <c r="L11" s="371"/>
      <c r="M11" s="371"/>
      <c r="N11" s="375"/>
    </row>
    <row r="12" spans="2:14" ht="15" thickBot="1">
      <c r="B12" s="376"/>
      <c r="C12" s="377"/>
      <c r="D12" s="378"/>
      <c r="E12" s="378"/>
      <c r="F12" s="378"/>
      <c r="G12" s="378"/>
      <c r="H12" s="377"/>
      <c r="I12" s="378"/>
      <c r="J12" s="377"/>
      <c r="K12" s="378"/>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95" t="s">
        <v>2328</v>
      </c>
      <c r="G25" s="896"/>
      <c r="H25" s="896"/>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VLOOKUP(A36,EQUIPOS!A6:D161,4,FALSE)</f>
        <v>209416.64718090207</v>
      </c>
      <c r="L36" s="278"/>
      <c r="M36" s="279">
        <v>0.15</v>
      </c>
      <c r="N36" s="280">
        <f>K36/M36</f>
        <v>1396110.9812060138</v>
      </c>
    </row>
    <row r="37" spans="1:14">
      <c r="A37" t="s">
        <v>150</v>
      </c>
      <c r="B37" s="827" t="str">
        <f>VLOOKUP(A37,EQUIPOS!A7:D154,3,FALSE)</f>
        <v>Cargador : Potencia en el volante 125 hp, Clasificación de RPM del motor 2300.</v>
      </c>
      <c r="C37" s="828"/>
      <c r="D37" s="828"/>
      <c r="E37" s="828"/>
      <c r="F37" s="828"/>
      <c r="G37" s="828"/>
      <c r="H37" s="829"/>
      <c r="I37" s="275"/>
      <c r="J37" s="276"/>
      <c r="K37" s="277">
        <f>VLOOKUP(A37,EQUIPOS!A7:D162,4,FALSE)</f>
        <v>157739.90743624719</v>
      </c>
      <c r="L37" s="278"/>
      <c r="M37" s="279">
        <v>0.15</v>
      </c>
      <c r="N37" s="280">
        <f>K37/M37</f>
        <v>1051599.3829083147</v>
      </c>
    </row>
    <row r="38" spans="1:14">
      <c r="A38" t="s">
        <v>273</v>
      </c>
      <c r="B38" s="827" t="str">
        <f>VLOOKUP(A38,EQUIPOS!A8:D154,3,FALSE)</f>
        <v>Motosierra, 93.6 cm3 - 7.1 HP, 45-90 cm - 7.9 kg</v>
      </c>
      <c r="C38" s="828"/>
      <c r="D38" s="828"/>
      <c r="E38" s="828"/>
      <c r="F38" s="828"/>
      <c r="G38" s="828"/>
      <c r="H38" s="829"/>
      <c r="I38" s="275"/>
      <c r="J38" s="276"/>
      <c r="K38" s="277">
        <f>VLOOKUP(A38,EQUIPOS!A8:D163,4,FALSE)</f>
        <v>5392.1596069489678</v>
      </c>
      <c r="L38" s="278"/>
      <c r="M38" s="279">
        <v>0.15</v>
      </c>
      <c r="N38" s="281">
        <f>K38/M38</f>
        <v>35947.730712993121</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8511.2008676833339</v>
      </c>
    </row>
    <row r="43" spans="1:14" ht="15" thickBot="1">
      <c r="B43" s="814" t="s">
        <v>1037</v>
      </c>
      <c r="C43" s="815"/>
      <c r="D43" s="815"/>
      <c r="E43" s="815"/>
      <c r="F43" s="815"/>
      <c r="G43" s="815"/>
      <c r="H43" s="815"/>
      <c r="I43" s="815"/>
      <c r="J43" s="815"/>
      <c r="K43" s="815"/>
      <c r="L43" s="815"/>
      <c r="M43" s="816"/>
      <c r="N43" s="105">
        <f>SUM(N36:N42)</f>
        <v>2492169.2956950045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88" t="s">
        <v>1041</v>
      </c>
      <c r="C58" s="789"/>
      <c r="D58" s="789"/>
      <c r="E58" s="789"/>
      <c r="F58" s="789"/>
      <c r="G58" s="790"/>
      <c r="H58" s="79" t="s">
        <v>1029</v>
      </c>
      <c r="I58" s="80" t="s">
        <v>1042</v>
      </c>
      <c r="J58" s="81" t="s">
        <v>1043</v>
      </c>
      <c r="K58" s="79" t="s">
        <v>1044</v>
      </c>
      <c r="L58" s="817" t="s">
        <v>1045</v>
      </c>
      <c r="M58" s="79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818">
        <f>'900.2'!N78</f>
        <v>1309.1422886958619</v>
      </c>
      <c r="M59" s="819"/>
      <c r="N59" s="295">
        <f>K59*L59</f>
        <v>45819.980104355163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54"/>
      <c r="J64" s="54"/>
      <c r="K64" s="54"/>
      <c r="L64" s="803"/>
      <c r="M64" s="804"/>
      <c r="N64" s="304"/>
    </row>
    <row r="65" spans="1:15" ht="15" thickBot="1">
      <c r="B65" s="820" t="s">
        <v>1037</v>
      </c>
      <c r="C65" s="821"/>
      <c r="D65" s="821"/>
      <c r="E65" s="821"/>
      <c r="F65" s="821"/>
      <c r="G65" s="821"/>
      <c r="H65" s="821"/>
      <c r="I65" s="821"/>
      <c r="J65" s="821"/>
      <c r="K65" s="821"/>
      <c r="L65" s="821"/>
      <c r="M65" s="822"/>
      <c r="N65" s="309">
        <f>N59+N60+N61+N62+N63</f>
        <v>45819.980104355163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54"/>
      <c r="J75" s="54"/>
      <c r="K75" s="54"/>
      <c r="L75" s="803"/>
      <c r="M75" s="804"/>
      <c r="N75" s="304"/>
    </row>
    <row r="76" spans="1:15" ht="15" thickBot="1">
      <c r="B76" s="814" t="s">
        <v>1037</v>
      </c>
      <c r="C76" s="815"/>
      <c r="D76" s="815"/>
      <c r="E76" s="815"/>
      <c r="F76" s="815"/>
      <c r="G76" s="815"/>
      <c r="H76" s="815"/>
      <c r="I76" s="821"/>
      <c r="J76" s="821"/>
      <c r="K76" s="821"/>
      <c r="L76" s="821"/>
      <c r="M76" s="822"/>
      <c r="N76" s="309">
        <f>N70+N71+N72+N73+N74</f>
        <v>170224.01735366668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2708213.2931530261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541642.6586306052</v>
      </c>
      <c r="M83" s="849"/>
      <c r="N83" s="57"/>
    </row>
    <row r="84" spans="1:14">
      <c r="B84" s="95" t="s">
        <v>1057</v>
      </c>
      <c r="C84" s="96"/>
      <c r="D84" s="96"/>
      <c r="E84" s="96"/>
      <c r="F84" s="96"/>
      <c r="G84" s="96"/>
      <c r="H84" s="96"/>
      <c r="I84" s="93"/>
      <c r="J84" s="94"/>
      <c r="K84" s="312">
        <v>0.05</v>
      </c>
      <c r="L84" s="848">
        <f>N78*K84</f>
        <v>135410.6646576513</v>
      </c>
      <c r="M84" s="849"/>
      <c r="N84" s="57"/>
    </row>
    <row r="85" spans="1:14" ht="15" thickBot="1">
      <c r="B85" s="97" t="s">
        <v>1058</v>
      </c>
      <c r="C85" s="98"/>
      <c r="D85" s="98"/>
      <c r="E85" s="98"/>
      <c r="F85" s="98"/>
      <c r="G85" s="98"/>
      <c r="H85" s="98"/>
      <c r="I85" s="99"/>
      <c r="J85" s="100"/>
      <c r="K85" s="313">
        <v>0.05</v>
      </c>
      <c r="L85" s="850">
        <f>N78*K85</f>
        <v>135410.6646576513</v>
      </c>
      <c r="M85" s="851"/>
      <c r="N85" s="57"/>
    </row>
    <row r="86" spans="1:14" ht="15" thickBot="1">
      <c r="B86" s="814" t="s">
        <v>1037</v>
      </c>
      <c r="C86" s="815"/>
      <c r="D86" s="815"/>
      <c r="E86" s="815"/>
      <c r="F86" s="815"/>
      <c r="G86" s="815"/>
      <c r="H86" s="815"/>
      <c r="I86" s="815"/>
      <c r="J86" s="815"/>
      <c r="K86" s="815"/>
      <c r="L86" s="815"/>
      <c r="M86" s="816"/>
      <c r="N86" s="58">
        <f>L83+L84+L85</f>
        <v>812463.98794590787</v>
      </c>
    </row>
    <row r="87" spans="1:14" ht="15" thickBot="1">
      <c r="B87" s="39"/>
      <c r="C87" s="40"/>
      <c r="D87" s="40"/>
      <c r="E87" s="40"/>
      <c r="F87" s="40"/>
      <c r="G87" s="40"/>
      <c r="H87" s="40"/>
      <c r="I87" s="40"/>
      <c r="J87" s="40"/>
      <c r="K87" s="40"/>
      <c r="L87" s="40"/>
      <c r="M87" s="40"/>
      <c r="N87" s="41"/>
    </row>
    <row r="88" spans="1:14" ht="15" thickBot="1">
      <c r="A88" t="s">
        <v>2121</v>
      </c>
      <c r="B88" s="814" t="s">
        <v>1059</v>
      </c>
      <c r="C88" s="815"/>
      <c r="D88" s="815"/>
      <c r="E88" s="815"/>
      <c r="F88" s="815"/>
      <c r="G88" s="815"/>
      <c r="H88" s="815"/>
      <c r="I88" s="815"/>
      <c r="J88" s="815"/>
      <c r="K88" s="815"/>
      <c r="L88" s="815"/>
      <c r="M88" s="816"/>
      <c r="N88" s="196">
        <f>N78+N86</f>
        <v>3520677.2810989339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4"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49" zoomScale="78" zoomScaleNormal="78" workbookViewId="0">
      <selection activeCell="L59" sqref="L59:M59"/>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 thickBot="1">
      <c r="B6" s="860"/>
      <c r="C6" s="867"/>
      <c r="D6" s="868"/>
      <c r="E6" s="868"/>
      <c r="F6" s="868"/>
      <c r="G6" s="868"/>
      <c r="H6" s="868"/>
      <c r="I6" s="868"/>
      <c r="J6" s="869"/>
      <c r="K6" s="862"/>
      <c r="L6" s="864"/>
      <c r="M6" s="864"/>
      <c r="N6" s="866"/>
    </row>
    <row r="7" spans="2:14" ht="1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6">
      <c r="B10" s="892" t="s">
        <v>2311</v>
      </c>
      <c r="C10" s="893"/>
      <c r="D10" s="893"/>
      <c r="E10" s="893"/>
      <c r="F10" s="399" t="s">
        <v>2312</v>
      </c>
      <c r="G10" s="85"/>
      <c r="H10" s="367"/>
      <c r="I10" s="894" t="s">
        <v>2313</v>
      </c>
      <c r="J10" s="894"/>
      <c r="K10" s="400" t="s">
        <v>2312</v>
      </c>
      <c r="L10" s="364"/>
      <c r="M10" s="364"/>
      <c r="N10" s="36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249</v>
      </c>
      <c r="B36" s="827" t="str">
        <f>VLOOKUP(A36,EQUIPOS!A6:D154,3,FALSE)</f>
        <v>Guadañadora, Cilindraje 41.5 cm3, Longitud del mango 1450 mm, Peso 7.4 kg</v>
      </c>
      <c r="C36" s="828"/>
      <c r="D36" s="828"/>
      <c r="E36" s="828"/>
      <c r="F36" s="828"/>
      <c r="G36" s="828"/>
      <c r="H36" s="829"/>
      <c r="I36" s="275"/>
      <c r="J36" s="276"/>
      <c r="K36" s="277">
        <f>VLOOKUP(A36,EQUIPOS!A6:D161,4,FALSE)</f>
        <v>5034.2875673072604</v>
      </c>
      <c r="L36" s="278"/>
      <c r="M36" s="279">
        <v>0.36</v>
      </c>
      <c r="N36" s="280">
        <f>K36/M36</f>
        <v>13984.132131409056</v>
      </c>
    </row>
    <row r="37" spans="1:14">
      <c r="A37" t="s">
        <v>273</v>
      </c>
      <c r="B37" s="827" t="str">
        <f>VLOOKUP(A37,EQUIPOS!A7:D154,3,FALSE)</f>
        <v>Motosierra, 93.6 cm3 - 7.1 HP, 45-90 cm - 7.9 kg</v>
      </c>
      <c r="C37" s="828"/>
      <c r="D37" s="828"/>
      <c r="E37" s="828"/>
      <c r="F37" s="828"/>
      <c r="G37" s="828"/>
      <c r="H37" s="829"/>
      <c r="I37" s="275"/>
      <c r="J37" s="276"/>
      <c r="K37" s="277">
        <f>VLOOKUP(A37,EQUIPOS!A7:D162,4,FALSE)</f>
        <v>5392.1596069489678</v>
      </c>
      <c r="L37" s="278"/>
      <c r="M37" s="279">
        <v>0.10299999999999999</v>
      </c>
      <c r="N37" s="280">
        <f>K37/M37</f>
        <v>52351.064145135613</v>
      </c>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1773.1668474340277</v>
      </c>
    </row>
    <row r="43" spans="1:14" ht="15" thickBot="1">
      <c r="B43" s="814" t="s">
        <v>1037</v>
      </c>
      <c r="C43" s="815"/>
      <c r="D43" s="815"/>
      <c r="E43" s="815"/>
      <c r="F43" s="815"/>
      <c r="G43" s="815"/>
      <c r="H43" s="815"/>
      <c r="I43" s="815"/>
      <c r="J43" s="815"/>
      <c r="K43" s="815"/>
      <c r="L43" s="815"/>
      <c r="M43" s="816"/>
      <c r="N43" s="105">
        <f>SUM(N36:N42)</f>
        <v>68108.363123978692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818">
        <f>'900.2'!N78</f>
        <v>1309.1422886958619</v>
      </c>
      <c r="M59" s="819"/>
      <c r="N59" s="295">
        <f>K59*L59</f>
        <v>65457.114434793097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65457.114434793097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N70+N71+N72+N73+N74</f>
        <v>35463.336948680553</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169028.81450745233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33805.762901490467</v>
      </c>
      <c r="M83" s="849"/>
      <c r="N83" s="57"/>
    </row>
    <row r="84" spans="1:14">
      <c r="B84" s="95" t="s">
        <v>1057</v>
      </c>
      <c r="C84" s="96"/>
      <c r="D84" s="96"/>
      <c r="E84" s="96"/>
      <c r="F84" s="96"/>
      <c r="G84" s="96"/>
      <c r="H84" s="96"/>
      <c r="I84" s="93"/>
      <c r="J84" s="94"/>
      <c r="K84" s="312">
        <v>0.05</v>
      </c>
      <c r="L84" s="848">
        <f>N78*K84</f>
        <v>8451.4407253726167</v>
      </c>
      <c r="M84" s="849"/>
      <c r="N84" s="57"/>
    </row>
    <row r="85" spans="1:14" ht="15" thickBot="1">
      <c r="B85" s="97" t="s">
        <v>1058</v>
      </c>
      <c r="C85" s="98"/>
      <c r="D85" s="98"/>
      <c r="E85" s="98"/>
      <c r="F85" s="98"/>
      <c r="G85" s="98"/>
      <c r="H85" s="98"/>
      <c r="I85" s="99"/>
      <c r="J85" s="100"/>
      <c r="K85" s="313">
        <v>0.05</v>
      </c>
      <c r="L85" s="850">
        <f>N78*K85</f>
        <v>8451.4407253726167</v>
      </c>
      <c r="M85" s="851"/>
      <c r="N85" s="57"/>
    </row>
    <row r="86" spans="1:14" ht="15" thickBot="1">
      <c r="B86" s="814" t="s">
        <v>1037</v>
      </c>
      <c r="C86" s="815"/>
      <c r="D86" s="815"/>
      <c r="E86" s="815"/>
      <c r="F86" s="815"/>
      <c r="G86" s="815"/>
      <c r="H86" s="815"/>
      <c r="I86" s="815"/>
      <c r="J86" s="815"/>
      <c r="K86" s="815"/>
      <c r="L86" s="815"/>
      <c r="M86" s="816"/>
      <c r="N86" s="58">
        <f>L83+L84+L85</f>
        <v>50708.6443522357</v>
      </c>
    </row>
    <row r="87" spans="1:14" ht="15" thickBot="1">
      <c r="B87" s="39"/>
      <c r="C87" s="40"/>
      <c r="D87" s="40"/>
      <c r="E87" s="40"/>
      <c r="F87" s="40"/>
      <c r="G87" s="40"/>
      <c r="H87" s="40"/>
      <c r="I87" s="40"/>
      <c r="J87" s="40"/>
      <c r="K87" s="40"/>
      <c r="L87" s="40"/>
      <c r="M87" s="40"/>
      <c r="N87" s="41"/>
    </row>
    <row r="88" spans="1:14" ht="15" thickBot="1">
      <c r="A88" t="s">
        <v>2121</v>
      </c>
      <c r="B88" s="814" t="s">
        <v>1059</v>
      </c>
      <c r="C88" s="815"/>
      <c r="D88" s="815"/>
      <c r="E88" s="815"/>
      <c r="F88" s="815"/>
      <c r="G88" s="815"/>
      <c r="H88" s="815"/>
      <c r="I88" s="815"/>
      <c r="J88" s="815"/>
      <c r="K88" s="815"/>
      <c r="L88" s="815"/>
      <c r="M88" s="816"/>
      <c r="N88" s="196">
        <f>N78+N86</f>
        <v>219737.45885968802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8.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5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157739.90743624719</v>
      </c>
      <c r="L36" s="278"/>
      <c r="M36" s="279">
        <v>2.375</v>
      </c>
      <c r="N36" s="280">
        <f>K36/M36</f>
        <v>66416.803131051449</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2.375</v>
      </c>
      <c r="N37" s="280">
        <f>K37/M37</f>
        <v>43293.79366196163</v>
      </c>
    </row>
    <row r="38" spans="1:14">
      <c r="A38" t="s">
        <v>195</v>
      </c>
      <c r="B38" s="827" t="str">
        <f>VLOOKUP(A38,EQUIPOS!A7:D154,3,FALSE)</f>
        <v xml:space="preserve">Equipo de oxicorte, Capacidad de corte: hasta 6´´ (152mm) </v>
      </c>
      <c r="C38" s="828"/>
      <c r="D38" s="828"/>
      <c r="E38" s="828"/>
      <c r="F38" s="828"/>
      <c r="G38" s="828"/>
      <c r="H38" s="829"/>
      <c r="I38" s="275"/>
      <c r="J38" s="276"/>
      <c r="K38" s="277">
        <f>VLOOKUP(A38,EQUIPOS!A7:D162,4,FALSE)</f>
        <v>9395.343313478299</v>
      </c>
      <c r="L38" s="278"/>
      <c r="M38" s="279">
        <v>2.375</v>
      </c>
      <c r="N38" s="281">
        <f>K38/M38</f>
        <v>3955.9340267277048</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1343.873821213158</v>
      </c>
    </row>
    <row r="43" spans="1:14" ht="15" thickBot="1">
      <c r="B43" s="814" t="s">
        <v>1037</v>
      </c>
      <c r="C43" s="815"/>
      <c r="D43" s="815"/>
      <c r="E43" s="815"/>
      <c r="F43" s="815"/>
      <c r="G43" s="815"/>
      <c r="H43" s="815"/>
      <c r="I43" s="815"/>
      <c r="J43" s="815"/>
      <c r="K43" s="815"/>
      <c r="L43" s="815"/>
      <c r="M43" s="816"/>
      <c r="N43" s="105">
        <f>SUM(N36:N42)</f>
        <v>115010.40464095393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1309.1422886958619</v>
      </c>
      <c r="M59" s="819"/>
      <c r="N59" s="295">
        <f>K59*L59</f>
        <v>1309.1422886958619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1309.1422886958619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N70+N71+N72+N73+N74</f>
        <v>13438.738212131579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88">
        <f>N43+N54+N65+N76</f>
        <v>129758.28514178137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25951.657028356276</v>
      </c>
      <c r="M83" s="849"/>
      <c r="N83" s="57"/>
    </row>
    <row r="84" spans="1:14">
      <c r="B84" s="95" t="s">
        <v>1057</v>
      </c>
      <c r="C84" s="96"/>
      <c r="D84" s="96"/>
      <c r="E84" s="96"/>
      <c r="F84" s="96"/>
      <c r="G84" s="96"/>
      <c r="H84" s="96"/>
      <c r="I84" s="93"/>
      <c r="J84" s="94"/>
      <c r="K84" s="312">
        <v>0.05</v>
      </c>
      <c r="L84" s="848">
        <f>N78*K84</f>
        <v>6487.914257089069</v>
      </c>
      <c r="M84" s="849"/>
      <c r="N84" s="57"/>
    </row>
    <row r="85" spans="1:14" ht="15" thickBot="1">
      <c r="B85" s="97" t="s">
        <v>1058</v>
      </c>
      <c r="C85" s="98"/>
      <c r="D85" s="98"/>
      <c r="E85" s="98"/>
      <c r="F85" s="98"/>
      <c r="G85" s="98"/>
      <c r="H85" s="98"/>
      <c r="I85" s="99"/>
      <c r="J85" s="100"/>
      <c r="K85" s="313">
        <v>0.05</v>
      </c>
      <c r="L85" s="850">
        <f>N78*K85</f>
        <v>6487.914257089069</v>
      </c>
      <c r="M85" s="851"/>
      <c r="N85" s="57"/>
    </row>
    <row r="86" spans="1:14" ht="15" thickBot="1">
      <c r="B86" s="814" t="s">
        <v>1037</v>
      </c>
      <c r="C86" s="815"/>
      <c r="D86" s="815"/>
      <c r="E86" s="815"/>
      <c r="F86" s="815"/>
      <c r="G86" s="815"/>
      <c r="H86" s="815"/>
      <c r="I86" s="815"/>
      <c r="J86" s="815"/>
      <c r="K86" s="815"/>
      <c r="L86" s="815"/>
      <c r="M86" s="816"/>
      <c r="N86" s="58">
        <f>L83+L84+L85</f>
        <v>38927.485542534414</v>
      </c>
    </row>
    <row r="87" spans="1:14" ht="15" thickBot="1">
      <c r="B87" s="39"/>
      <c r="C87" s="40"/>
      <c r="D87" s="40"/>
      <c r="E87" s="40"/>
      <c r="F87" s="40"/>
      <c r="G87" s="40"/>
      <c r="H87" s="40"/>
      <c r="I87" s="40"/>
      <c r="J87" s="40"/>
      <c r="K87" s="40"/>
      <c r="L87" s="40"/>
      <c r="M87" s="40"/>
      <c r="N87" s="41"/>
    </row>
    <row r="88" spans="1:14" ht="15" thickBot="1">
      <c r="A88" t="s">
        <v>2121</v>
      </c>
      <c r="B88" s="814" t="s">
        <v>1059</v>
      </c>
      <c r="C88" s="815"/>
      <c r="D88" s="815"/>
      <c r="E88" s="815"/>
      <c r="F88" s="815"/>
      <c r="G88" s="815"/>
      <c r="H88" s="815"/>
      <c r="I88" s="815"/>
      <c r="J88" s="815"/>
      <c r="K88" s="815"/>
      <c r="L88" s="815"/>
      <c r="M88" s="816"/>
      <c r="N88" s="58">
        <f>N78+N86</f>
        <v>168685.77068431576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c r="B106" s="852"/>
      <c r="C106" s="853"/>
      <c r="D106" s="853"/>
      <c r="E106" s="853"/>
      <c r="F106" s="853"/>
      <c r="G106" s="853"/>
      <c r="H106" s="853"/>
      <c r="I106" s="853"/>
      <c r="J106" s="853"/>
      <c r="K106" s="853"/>
      <c r="L106" s="853"/>
      <c r="M106" s="853"/>
      <c r="N106" s="854"/>
    </row>
    <row r="107" spans="2:14" ht="27.7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5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 thickBot="1">
      <c r="B6" s="860"/>
      <c r="C6" s="867"/>
      <c r="D6" s="868"/>
      <c r="E6" s="868"/>
      <c r="F6" s="868"/>
      <c r="G6" s="868"/>
      <c r="H6" s="868"/>
      <c r="I6" s="868"/>
      <c r="J6" s="869"/>
      <c r="K6" s="862"/>
      <c r="L6" s="864"/>
      <c r="M6" s="864"/>
      <c r="N6" s="866"/>
    </row>
    <row r="7" spans="2:14" ht="1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6">
      <c r="B10" s="892" t="s">
        <v>2311</v>
      </c>
      <c r="C10" s="893"/>
      <c r="D10" s="893"/>
      <c r="E10" s="893"/>
      <c r="F10" s="399" t="s">
        <v>2312</v>
      </c>
      <c r="G10" s="85"/>
      <c r="H10" s="367"/>
      <c r="I10" s="894" t="s">
        <v>2313</v>
      </c>
      <c r="J10" s="894"/>
      <c r="K10" s="400" t="s">
        <v>2312</v>
      </c>
      <c r="L10" s="364"/>
      <c r="M10" s="364"/>
      <c r="N10" s="36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312</v>
      </c>
      <c r="B36" s="827" t="str">
        <f>VLOOKUP(A36,EQUIPOS!A6:D154,3,FALSE)</f>
        <v>Retroexcavadora sobre oruga, potencia 138 HP, balde de 1,5 m3.</v>
      </c>
      <c r="C36" s="828"/>
      <c r="D36" s="828"/>
      <c r="E36" s="828"/>
      <c r="F36" s="828"/>
      <c r="G36" s="828"/>
      <c r="H36" s="829"/>
      <c r="I36" s="275"/>
      <c r="J36" s="276"/>
      <c r="K36" s="277">
        <f>VLOOKUP(A36,EQUIPOS!A6:D161,4,FALSE)</f>
        <v>204166.00254035468</v>
      </c>
      <c r="L36" s="278"/>
      <c r="M36" s="279">
        <v>2.5</v>
      </c>
      <c r="N36" s="280">
        <f>K36/M36</f>
        <v>81666.40101614187</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2.5</v>
      </c>
      <c r="N37" s="280">
        <f>K37/M37</f>
        <v>41129.103978863553</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9395.343313478299</v>
      </c>
      <c r="L38" s="278"/>
      <c r="M38" s="279">
        <v>2.5</v>
      </c>
      <c r="N38" s="280">
        <f>K38/M38</f>
        <v>3758.1373253913198</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255.33602603049999</v>
      </c>
    </row>
    <row r="43" spans="1:14" ht="15" thickBot="1">
      <c r="B43" s="814" t="s">
        <v>1037</v>
      </c>
      <c r="C43" s="815"/>
      <c r="D43" s="815"/>
      <c r="E43" s="815"/>
      <c r="F43" s="815"/>
      <c r="G43" s="815"/>
      <c r="H43" s="815"/>
      <c r="I43" s="815"/>
      <c r="J43" s="815"/>
      <c r="K43" s="815"/>
      <c r="L43" s="815"/>
      <c r="M43" s="816"/>
      <c r="N43" s="105">
        <f>SUM(N36:N42)</f>
        <v>126808.97834642725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1309.1422886958619</v>
      </c>
      <c r="M59" s="819"/>
      <c r="N59" s="295">
        <f>K59*L59</f>
        <v>1309.1422886958619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1309.1422886958619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N70+N71+N72+N73+N74</f>
        <v>12766.801301525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140884.92193664811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28176.984387329623</v>
      </c>
      <c r="M83" s="849"/>
      <c r="N83" s="57"/>
    </row>
    <row r="84" spans="1:14">
      <c r="B84" s="95" t="s">
        <v>1057</v>
      </c>
      <c r="C84" s="96"/>
      <c r="D84" s="96"/>
      <c r="E84" s="96"/>
      <c r="F84" s="96"/>
      <c r="G84" s="96"/>
      <c r="H84" s="96"/>
      <c r="I84" s="93"/>
      <c r="J84" s="94"/>
      <c r="K84" s="312">
        <v>0.05</v>
      </c>
      <c r="L84" s="848">
        <f>N78*K84</f>
        <v>7044.2460968324058</v>
      </c>
      <c r="M84" s="849"/>
      <c r="N84" s="57"/>
    </row>
    <row r="85" spans="1:14" ht="15" thickBot="1">
      <c r="B85" s="97" t="s">
        <v>1058</v>
      </c>
      <c r="C85" s="98"/>
      <c r="D85" s="98"/>
      <c r="E85" s="98"/>
      <c r="F85" s="98"/>
      <c r="G85" s="98"/>
      <c r="H85" s="98"/>
      <c r="I85" s="99"/>
      <c r="J85" s="100"/>
      <c r="K85" s="313">
        <v>0.05</v>
      </c>
      <c r="L85" s="850">
        <f>N78*K85</f>
        <v>7044.2460968324058</v>
      </c>
      <c r="M85" s="851"/>
      <c r="N85" s="57"/>
    </row>
    <row r="86" spans="1:14" ht="15" thickBot="1">
      <c r="B86" s="814" t="s">
        <v>1037</v>
      </c>
      <c r="C86" s="815"/>
      <c r="D86" s="815"/>
      <c r="E86" s="815"/>
      <c r="F86" s="815"/>
      <c r="G86" s="815"/>
      <c r="H86" s="815"/>
      <c r="I86" s="815"/>
      <c r="J86" s="815"/>
      <c r="K86" s="815"/>
      <c r="L86" s="815"/>
      <c r="M86" s="816"/>
      <c r="N86" s="58">
        <f>L83+L84+L85</f>
        <v>42265.476580994437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183150.39851764255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8.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73"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 thickBot="1">
      <c r="B6" s="860"/>
      <c r="C6" s="867"/>
      <c r="D6" s="868"/>
      <c r="E6" s="868"/>
      <c r="F6" s="868"/>
      <c r="G6" s="868"/>
      <c r="H6" s="868"/>
      <c r="I6" s="868"/>
      <c r="J6" s="869"/>
      <c r="K6" s="862"/>
      <c r="L6" s="864"/>
      <c r="M6" s="864"/>
      <c r="N6" s="866"/>
    </row>
    <row r="7" spans="2:14" ht="1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6">
      <c r="B10" s="892" t="s">
        <v>2311</v>
      </c>
      <c r="C10" s="893"/>
      <c r="D10" s="893"/>
      <c r="E10" s="893"/>
      <c r="F10" s="399" t="s">
        <v>2312</v>
      </c>
      <c r="G10" s="85"/>
      <c r="H10" s="367"/>
      <c r="I10" s="894" t="s">
        <v>2313</v>
      </c>
      <c r="J10" s="894"/>
      <c r="K10" s="400" t="s">
        <v>2312</v>
      </c>
      <c r="L10" s="364"/>
      <c r="M10" s="364"/>
      <c r="N10" s="36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157739.90743624719</v>
      </c>
      <c r="L36" s="278"/>
      <c r="M36" s="279">
        <v>9.25</v>
      </c>
      <c r="N36" s="280">
        <f>K36/M36</f>
        <v>17052.962966080777</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9.25</v>
      </c>
      <c r="N37" s="280">
        <f>K37/M37</f>
        <v>11115.974048341501</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55.207789412000004</v>
      </c>
    </row>
    <row r="43" spans="1:14" ht="15" thickBot="1">
      <c r="B43" s="814" t="s">
        <v>1037</v>
      </c>
      <c r="C43" s="815"/>
      <c r="D43" s="815"/>
      <c r="E43" s="815"/>
      <c r="F43" s="815"/>
      <c r="G43" s="815"/>
      <c r="H43" s="815"/>
      <c r="I43" s="815"/>
      <c r="J43" s="815"/>
      <c r="K43" s="815"/>
      <c r="L43" s="815"/>
      <c r="M43" s="816"/>
      <c r="N43" s="105">
        <f>SUM(N36:N42)</f>
        <v>28224.144803834279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1309.1422886958619</v>
      </c>
      <c r="M59" s="819"/>
      <c r="N59" s="295">
        <f>K59*L59</f>
        <v>1309.1422886958619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1309.1422886958619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N70+N71+N72+N73+N74</f>
        <v>2760.3894706000001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32293.676563130139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6458.7353126260277</v>
      </c>
      <c r="M83" s="849"/>
      <c r="N83" s="57"/>
    </row>
    <row r="84" spans="1:14">
      <c r="B84" s="95" t="s">
        <v>1057</v>
      </c>
      <c r="C84" s="96"/>
      <c r="D84" s="96"/>
      <c r="E84" s="96"/>
      <c r="F84" s="96"/>
      <c r="G84" s="96"/>
      <c r="H84" s="96"/>
      <c r="I84" s="93"/>
      <c r="J84" s="94"/>
      <c r="K84" s="312">
        <v>0.05</v>
      </c>
      <c r="L84" s="848">
        <f>N78*K84</f>
        <v>1614.6838281565069</v>
      </c>
      <c r="M84" s="849"/>
      <c r="N84" s="57"/>
    </row>
    <row r="85" spans="1:14" ht="15" thickBot="1">
      <c r="B85" s="97" t="s">
        <v>1058</v>
      </c>
      <c r="C85" s="98"/>
      <c r="D85" s="98"/>
      <c r="E85" s="98"/>
      <c r="F85" s="98"/>
      <c r="G85" s="98"/>
      <c r="H85" s="98"/>
      <c r="I85" s="99"/>
      <c r="J85" s="100"/>
      <c r="K85" s="313">
        <v>0.05</v>
      </c>
      <c r="L85" s="850">
        <f>N78*K85</f>
        <v>1614.6838281565069</v>
      </c>
      <c r="M85" s="851"/>
      <c r="N85" s="57"/>
    </row>
    <row r="86" spans="1:14" ht="15" thickBot="1">
      <c r="B86" s="814" t="s">
        <v>1037</v>
      </c>
      <c r="C86" s="815"/>
      <c r="D86" s="815"/>
      <c r="E86" s="815"/>
      <c r="F86" s="815"/>
      <c r="G86" s="815"/>
      <c r="H86" s="815"/>
      <c r="I86" s="815"/>
      <c r="J86" s="815"/>
      <c r="K86" s="815"/>
      <c r="L86" s="815"/>
      <c r="M86" s="816"/>
      <c r="N86" s="58">
        <f>L83+L84+L85</f>
        <v>9688.1029689390416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41981.77953206918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2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180</v>
      </c>
      <c r="B36" s="827" t="str">
        <f>VLOOKUP(A36,EQUIPOS!A6:D154,3,FALSE)</f>
        <v>Compresor 120 HP, con martillo.</v>
      </c>
      <c r="C36" s="828"/>
      <c r="D36" s="828"/>
      <c r="E36" s="828"/>
      <c r="F36" s="828"/>
      <c r="G36" s="828"/>
      <c r="H36" s="829"/>
      <c r="I36" s="275"/>
      <c r="J36" s="276"/>
      <c r="K36" s="277">
        <f>VLOOKUP(A36,EQUIPOS!A6:D161,4,FALSE)</f>
        <v>102822.75994715888</v>
      </c>
      <c r="L36" s="278"/>
      <c r="M36" s="279">
        <v>2.5</v>
      </c>
      <c r="N36" s="280">
        <f>K36/M36</f>
        <v>41129.103978863553</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1021.344104122</v>
      </c>
    </row>
    <row r="43" spans="1:14" ht="15" thickBot="1">
      <c r="B43" s="814" t="s">
        <v>1037</v>
      </c>
      <c r="C43" s="815"/>
      <c r="D43" s="815"/>
      <c r="E43" s="815"/>
      <c r="F43" s="815"/>
      <c r="G43" s="815"/>
      <c r="H43" s="815"/>
      <c r="I43" s="815"/>
      <c r="J43" s="815"/>
      <c r="K43" s="815"/>
      <c r="L43" s="815"/>
      <c r="M43" s="816"/>
      <c r="N43" s="105">
        <f>SUM(N36:N42)</f>
        <v>42150.448082985553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1309.1422886958619</v>
      </c>
      <c r="M59" s="819"/>
      <c r="N59" s="295">
        <f>K59*L59</f>
        <v>1309.1422886958619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1309.1422886958619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N70+N71+N72+N73+N74</f>
        <v>10213.44104122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53673.031412901415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10734.606282580284</v>
      </c>
      <c r="M83" s="849"/>
      <c r="N83" s="57"/>
    </row>
    <row r="84" spans="1:14">
      <c r="B84" s="95" t="s">
        <v>1057</v>
      </c>
      <c r="C84" s="96"/>
      <c r="D84" s="96"/>
      <c r="E84" s="96"/>
      <c r="F84" s="96"/>
      <c r="G84" s="96"/>
      <c r="H84" s="96"/>
      <c r="I84" s="93"/>
      <c r="J84" s="94"/>
      <c r="K84" s="312">
        <v>0.05</v>
      </c>
      <c r="L84" s="848">
        <f>N78*K84</f>
        <v>2683.6515706450709</v>
      </c>
      <c r="M84" s="849"/>
      <c r="N84" s="57"/>
    </row>
    <row r="85" spans="1:14" ht="15" thickBot="1">
      <c r="B85" s="97" t="s">
        <v>1058</v>
      </c>
      <c r="C85" s="98"/>
      <c r="D85" s="98"/>
      <c r="E85" s="98"/>
      <c r="F85" s="98"/>
      <c r="G85" s="98"/>
      <c r="H85" s="98"/>
      <c r="I85" s="99"/>
      <c r="J85" s="100"/>
      <c r="K85" s="313">
        <v>0.05</v>
      </c>
      <c r="L85" s="850">
        <f>N78*K85</f>
        <v>2683.6515706450709</v>
      </c>
      <c r="M85" s="851"/>
      <c r="N85" s="57"/>
    </row>
    <row r="86" spans="1:14" ht="15" thickBot="1">
      <c r="B86" s="814" t="s">
        <v>1037</v>
      </c>
      <c r="C86" s="815"/>
      <c r="D86" s="815"/>
      <c r="E86" s="815"/>
      <c r="F86" s="815"/>
      <c r="G86" s="815"/>
      <c r="H86" s="815"/>
      <c r="I86" s="815"/>
      <c r="J86" s="815"/>
      <c r="K86" s="815"/>
      <c r="L86" s="815"/>
      <c r="M86" s="816"/>
      <c r="N86" s="58">
        <f>L83+L84+L85</f>
        <v>16101.909423870424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69774.940836771842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58" zoomScale="78" zoomScaleNormal="78" workbookViewId="0">
      <selection activeCell="K36" sqref="K36"/>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157739.90743624719</v>
      </c>
      <c r="L36" s="278"/>
      <c r="M36" s="279">
        <v>2.375</v>
      </c>
      <c r="N36" s="280">
        <f>K36/M36</f>
        <v>66416.803131051449</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2.375</v>
      </c>
      <c r="N37" s="280">
        <f>K37/M37</f>
        <v>43293.79366196163</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9395.343313478299</v>
      </c>
      <c r="L38" s="278"/>
      <c r="M38" s="279">
        <v>2.375</v>
      </c>
      <c r="N38" s="280">
        <f>K38/M38</f>
        <v>3955.9340267277048</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1343.873821213158</v>
      </c>
    </row>
    <row r="43" spans="1:14" ht="15" thickBot="1">
      <c r="B43" s="814" t="s">
        <v>1037</v>
      </c>
      <c r="C43" s="815"/>
      <c r="D43" s="815"/>
      <c r="E43" s="815"/>
      <c r="F43" s="815"/>
      <c r="G43" s="815"/>
      <c r="H43" s="815"/>
      <c r="I43" s="815"/>
      <c r="J43" s="815"/>
      <c r="K43" s="815"/>
      <c r="L43" s="815"/>
      <c r="M43" s="816"/>
      <c r="N43" s="105">
        <f>SUM(N36:N42)</f>
        <v>115010.40464095393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1309.1422886958619</v>
      </c>
      <c r="M59" s="819"/>
      <c r="N59" s="295">
        <f>K59*L59</f>
        <v>1309.1422886958619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1309.1422886958619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N70+N71+N72+N73+N74</f>
        <v>13438.738212131579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129758.28514178137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25951.657028356276</v>
      </c>
      <c r="M83" s="849"/>
      <c r="N83" s="57"/>
    </row>
    <row r="84" spans="1:14">
      <c r="B84" s="95" t="s">
        <v>1057</v>
      </c>
      <c r="C84" s="96"/>
      <c r="D84" s="96"/>
      <c r="E84" s="96"/>
      <c r="F84" s="96"/>
      <c r="G84" s="96"/>
      <c r="H84" s="96"/>
      <c r="I84" s="93"/>
      <c r="J84" s="94"/>
      <c r="K84" s="312">
        <v>0.05</v>
      </c>
      <c r="L84" s="848">
        <f>N78*K84</f>
        <v>6487.914257089069</v>
      </c>
      <c r="M84" s="849"/>
      <c r="N84" s="57"/>
    </row>
    <row r="85" spans="1:14" ht="15" thickBot="1">
      <c r="B85" s="97" t="s">
        <v>1058</v>
      </c>
      <c r="C85" s="98"/>
      <c r="D85" s="98"/>
      <c r="E85" s="98"/>
      <c r="F85" s="98"/>
      <c r="G85" s="98"/>
      <c r="H85" s="98"/>
      <c r="I85" s="99"/>
      <c r="J85" s="100"/>
      <c r="K85" s="313">
        <v>0.05</v>
      </c>
      <c r="L85" s="850">
        <f>N78*K85</f>
        <v>6487.914257089069</v>
      </c>
      <c r="M85" s="851"/>
      <c r="N85" s="57"/>
    </row>
    <row r="86" spans="1:14" ht="15" thickBot="1">
      <c r="B86" s="814" t="s">
        <v>1037</v>
      </c>
      <c r="C86" s="815"/>
      <c r="D86" s="815"/>
      <c r="E86" s="815"/>
      <c r="F86" s="815"/>
      <c r="G86" s="815"/>
      <c r="H86" s="815"/>
      <c r="I86" s="815"/>
      <c r="J86" s="815"/>
      <c r="K86" s="815"/>
      <c r="L86" s="815"/>
      <c r="M86" s="816"/>
      <c r="N86" s="58">
        <f>L83+L84+L85</f>
        <v>38927.485542534414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168685.77068431576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topLeftCell="A6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312</v>
      </c>
      <c r="B36" s="827" t="str">
        <f>VLOOKUP(A36,EQUIPOS!A6:D154,3,FALSE)</f>
        <v>Retroexcavadora sobre oruga, potencia 138 HP, balde de 1,5 m3.</v>
      </c>
      <c r="C36" s="828"/>
      <c r="D36" s="828"/>
      <c r="E36" s="828"/>
      <c r="F36" s="828"/>
      <c r="G36" s="828"/>
      <c r="H36" s="829"/>
      <c r="I36" s="275"/>
      <c r="J36" s="276"/>
      <c r="K36" s="277">
        <f>VLOOKUP(A36,EQUIPOS!A6:D161,4,FALSE)</f>
        <v>204166.00254035468</v>
      </c>
      <c r="L36" s="278"/>
      <c r="M36" s="279">
        <v>2.5</v>
      </c>
      <c r="N36" s="280">
        <f>K36/M36</f>
        <v>81666.40101614187</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2.5</v>
      </c>
      <c r="N37" s="280">
        <f>K37/M37</f>
        <v>41129.103978863553</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9395.343313478299</v>
      </c>
      <c r="L38" s="278"/>
      <c r="M38" s="279">
        <v>2.5</v>
      </c>
      <c r="N38" s="280">
        <f>K38/M38</f>
        <v>3758.1373253913198</v>
      </c>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255.33602603049999</v>
      </c>
    </row>
    <row r="43" spans="1:14" ht="15" thickBot="1">
      <c r="B43" s="814" t="s">
        <v>1037</v>
      </c>
      <c r="C43" s="815"/>
      <c r="D43" s="815"/>
      <c r="E43" s="815"/>
      <c r="F43" s="815"/>
      <c r="G43" s="815"/>
      <c r="H43" s="815"/>
      <c r="I43" s="815"/>
      <c r="J43" s="815"/>
      <c r="K43" s="815"/>
      <c r="L43" s="815"/>
      <c r="M43" s="816"/>
      <c r="N43" s="105">
        <f>SUM(N36:N42)</f>
        <v>126808.97834642725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1309.1422886958619</v>
      </c>
      <c r="M59" s="819"/>
      <c r="N59" s="295">
        <f>K59*L59</f>
        <v>1309.1422886958619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1309.1422886958619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12766.801301525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140884.92193664811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28176.984387329623</v>
      </c>
      <c r="M83" s="849"/>
      <c r="N83" s="57"/>
    </row>
    <row r="84" spans="1:14">
      <c r="B84" s="95" t="s">
        <v>1057</v>
      </c>
      <c r="C84" s="96"/>
      <c r="D84" s="96"/>
      <c r="E84" s="96"/>
      <c r="F84" s="96"/>
      <c r="G84" s="96"/>
      <c r="H84" s="96"/>
      <c r="I84" s="93"/>
      <c r="J84" s="94"/>
      <c r="K84" s="312">
        <v>0.05</v>
      </c>
      <c r="L84" s="848">
        <f>N78*K84</f>
        <v>7044.2460968324058</v>
      </c>
      <c r="M84" s="849"/>
      <c r="N84" s="57"/>
    </row>
    <row r="85" spans="1:14" ht="15" thickBot="1">
      <c r="B85" s="97" t="s">
        <v>1058</v>
      </c>
      <c r="C85" s="98"/>
      <c r="D85" s="98"/>
      <c r="E85" s="98"/>
      <c r="F85" s="98"/>
      <c r="G85" s="98"/>
      <c r="H85" s="98"/>
      <c r="I85" s="99"/>
      <c r="J85" s="100"/>
      <c r="K85" s="313">
        <v>0.05</v>
      </c>
      <c r="L85" s="850">
        <f>N78*K85</f>
        <v>7044.2460968324058</v>
      </c>
      <c r="M85" s="851"/>
      <c r="N85" s="57"/>
    </row>
    <row r="86" spans="1:14" ht="15" thickBot="1">
      <c r="B86" s="814" t="s">
        <v>1037</v>
      </c>
      <c r="C86" s="815"/>
      <c r="D86" s="815"/>
      <c r="E86" s="815"/>
      <c r="F86" s="815"/>
      <c r="G86" s="815"/>
      <c r="H86" s="815"/>
      <c r="I86" s="815"/>
      <c r="J86" s="815"/>
      <c r="K86" s="815"/>
      <c r="L86" s="815"/>
      <c r="M86" s="816"/>
      <c r="N86" s="58">
        <f>L83+L84+L85</f>
        <v>42265.476580994437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183150.39851764255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5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312</v>
      </c>
      <c r="B36" s="827" t="str">
        <f>VLOOKUP(A36,EQUIPOS!A6:D154,3,FALSE)</f>
        <v>Retroexcavadora sobre oruga, potencia 138 HP, balde de 1,5 m3.</v>
      </c>
      <c r="C36" s="828"/>
      <c r="D36" s="828"/>
      <c r="E36" s="828"/>
      <c r="F36" s="828"/>
      <c r="G36" s="828"/>
      <c r="H36" s="829"/>
      <c r="I36" s="275"/>
      <c r="J36" s="276"/>
      <c r="K36" s="277">
        <f>VLOOKUP(A36,EQUIPOS!A6:D161,4,FALSE)</f>
        <v>204166.00254035468</v>
      </c>
      <c r="L36" s="278"/>
      <c r="M36" s="279">
        <v>2.5</v>
      </c>
      <c r="N36" s="280">
        <f>K36/M36</f>
        <v>81666.40101614187</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2.5</v>
      </c>
      <c r="N37" s="280">
        <f>K37/M37</f>
        <v>41129.103978863553</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9395.343313478299</v>
      </c>
      <c r="L38" s="278"/>
      <c r="M38" s="279">
        <v>2.5</v>
      </c>
      <c r="N38" s="280">
        <f>K38/M38</f>
        <v>3758.1373253913198</v>
      </c>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204.2688208244</v>
      </c>
    </row>
    <row r="43" spans="1:14" ht="15" thickBot="1">
      <c r="B43" s="814" t="s">
        <v>1037</v>
      </c>
      <c r="C43" s="815"/>
      <c r="D43" s="815"/>
      <c r="E43" s="815"/>
      <c r="F43" s="815"/>
      <c r="G43" s="815"/>
      <c r="H43" s="815"/>
      <c r="I43" s="815"/>
      <c r="J43" s="815"/>
      <c r="K43" s="815"/>
      <c r="L43" s="815"/>
      <c r="M43" s="816"/>
      <c r="N43" s="105">
        <f>SUM(N36:N42)</f>
        <v>126757.91114122115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818">
        <f>'900.2'!N78</f>
        <v>1309.1422886958619</v>
      </c>
      <c r="M59" s="819"/>
      <c r="N59" s="295">
        <f>K59*L59</f>
        <v>1832.7992041742066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1832.7992041742066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10213.44104122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138804.15138661535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27760.830277323072</v>
      </c>
      <c r="M83" s="849"/>
      <c r="N83" s="57"/>
    </row>
    <row r="84" spans="1:14">
      <c r="B84" s="95" t="s">
        <v>1057</v>
      </c>
      <c r="C84" s="96"/>
      <c r="D84" s="96"/>
      <c r="E84" s="96"/>
      <c r="F84" s="96"/>
      <c r="G84" s="96"/>
      <c r="H84" s="96"/>
      <c r="I84" s="93"/>
      <c r="J84" s="94"/>
      <c r="K84" s="312">
        <v>0.05</v>
      </c>
      <c r="L84" s="848">
        <f>N78*K84</f>
        <v>6940.2075693307679</v>
      </c>
      <c r="M84" s="849"/>
      <c r="N84" s="57"/>
    </row>
    <row r="85" spans="1:14" ht="15" thickBot="1">
      <c r="B85" s="97" t="s">
        <v>1058</v>
      </c>
      <c r="C85" s="98"/>
      <c r="D85" s="98"/>
      <c r="E85" s="98"/>
      <c r="F85" s="98"/>
      <c r="G85" s="98"/>
      <c r="H85" s="98"/>
      <c r="I85" s="99"/>
      <c r="J85" s="100"/>
      <c r="K85" s="313">
        <v>0.05</v>
      </c>
      <c r="L85" s="850">
        <f>N78*K85</f>
        <v>6940.2075693307679</v>
      </c>
      <c r="M85" s="851"/>
      <c r="N85" s="57"/>
    </row>
    <row r="86" spans="1:14" ht="15" thickBot="1">
      <c r="B86" s="814" t="s">
        <v>1037</v>
      </c>
      <c r="C86" s="815"/>
      <c r="D86" s="815"/>
      <c r="E86" s="815"/>
      <c r="F86" s="815"/>
      <c r="G86" s="815"/>
      <c r="H86" s="815"/>
      <c r="I86" s="815"/>
      <c r="J86" s="815"/>
      <c r="K86" s="815"/>
      <c r="L86" s="815"/>
      <c r="M86" s="816"/>
      <c r="N86" s="58">
        <f>L83+L84+L85</f>
        <v>41641.245415984609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180445.39680259995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4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157739.90743624719</v>
      </c>
      <c r="L36" s="278"/>
      <c r="M36" s="279">
        <v>22</v>
      </c>
      <c r="N36" s="280">
        <f>K36/M36</f>
        <v>7169.9957925566905</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22</v>
      </c>
      <c r="N37" s="280">
        <f>K37/M37</f>
        <v>4673.7618157799488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23.212366002772729</v>
      </c>
    </row>
    <row r="43" spans="1:14" ht="15" thickBot="1">
      <c r="B43" s="814" t="s">
        <v>1037</v>
      </c>
      <c r="C43" s="815"/>
      <c r="D43" s="815"/>
      <c r="E43" s="815"/>
      <c r="F43" s="815"/>
      <c r="G43" s="815"/>
      <c r="H43" s="815"/>
      <c r="I43" s="815"/>
      <c r="J43" s="815"/>
      <c r="K43" s="815"/>
      <c r="L43" s="815"/>
      <c r="M43" s="816"/>
      <c r="N43" s="105">
        <f>SUM(N36:N42)</f>
        <v>11866.969974339412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818">
        <f>'900.2'!N78</f>
        <v>1309.1422886958619</v>
      </c>
      <c r="M59" s="819"/>
      <c r="N59" s="295">
        <f>K59*L59</f>
        <v>549.83976125226195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549.83976125226195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1160.6183001386364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13577.428035730311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2715.4856071460622</v>
      </c>
      <c r="M83" s="849"/>
      <c r="N83" s="57"/>
    </row>
    <row r="84" spans="1:14">
      <c r="B84" s="95" t="s">
        <v>1057</v>
      </c>
      <c r="C84" s="96"/>
      <c r="D84" s="96"/>
      <c r="E84" s="96"/>
      <c r="F84" s="96"/>
      <c r="G84" s="96"/>
      <c r="H84" s="96"/>
      <c r="I84" s="93"/>
      <c r="J84" s="94"/>
      <c r="K84" s="312">
        <v>0.05</v>
      </c>
      <c r="L84" s="848">
        <f>N78*K84</f>
        <v>678.87140178651555</v>
      </c>
      <c r="M84" s="849"/>
      <c r="N84" s="57"/>
    </row>
    <row r="85" spans="1:14" ht="15" thickBot="1">
      <c r="B85" s="97" t="s">
        <v>1058</v>
      </c>
      <c r="C85" s="98"/>
      <c r="D85" s="98"/>
      <c r="E85" s="98"/>
      <c r="F85" s="98"/>
      <c r="G85" s="98"/>
      <c r="H85" s="98"/>
      <c r="I85" s="99"/>
      <c r="J85" s="100"/>
      <c r="K85" s="313">
        <v>0.05</v>
      </c>
      <c r="L85" s="850">
        <f>N78*K85</f>
        <v>678.87140178651555</v>
      </c>
      <c r="M85" s="851"/>
      <c r="N85" s="57"/>
    </row>
    <row r="86" spans="1:14" ht="15" thickBot="1">
      <c r="B86" s="814" t="s">
        <v>1037</v>
      </c>
      <c r="C86" s="815"/>
      <c r="D86" s="815"/>
      <c r="E86" s="815"/>
      <c r="F86" s="815"/>
      <c r="G86" s="815"/>
      <c r="H86" s="815"/>
      <c r="I86" s="815"/>
      <c r="J86" s="815"/>
      <c r="K86" s="815"/>
      <c r="L86" s="815"/>
      <c r="M86" s="816"/>
      <c r="N86" s="58">
        <f>L83+L84+L85</f>
        <v>4073.2284107190931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17650.656446449404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4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157739.90743624719</v>
      </c>
      <c r="L36" s="278"/>
      <c r="M36" s="279">
        <v>22</v>
      </c>
      <c r="N36" s="280">
        <f>K36/M36</f>
        <v>7169.9957925566905</v>
      </c>
    </row>
    <row r="37" spans="1:14">
      <c r="A37" t="s">
        <v>180</v>
      </c>
      <c r="B37" s="827" t="str">
        <f>VLOOKUP(A37,EQUIPOS!A7:D154,3,FALSE)</f>
        <v>Compresor 120 HP, con martillo.</v>
      </c>
      <c r="C37" s="828"/>
      <c r="D37" s="828"/>
      <c r="E37" s="828"/>
      <c r="F37" s="828"/>
      <c r="G37" s="828"/>
      <c r="H37" s="829"/>
      <c r="I37" s="275"/>
      <c r="J37" s="276"/>
      <c r="K37" s="277">
        <f>VLOOKUP(A37,EQUIPOS!A7:D162,4,FALSE)</f>
        <v>102822.75994715888</v>
      </c>
      <c r="L37" s="278"/>
      <c r="M37" s="279">
        <v>22</v>
      </c>
      <c r="N37" s="280">
        <f>K37/M37</f>
        <v>4673.7618157799488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23.212366002772729</v>
      </c>
    </row>
    <row r="43" spans="1:14" ht="15" thickBot="1">
      <c r="B43" s="814" t="s">
        <v>1037</v>
      </c>
      <c r="C43" s="815"/>
      <c r="D43" s="815"/>
      <c r="E43" s="815"/>
      <c r="F43" s="815"/>
      <c r="G43" s="815"/>
      <c r="H43" s="815"/>
      <c r="I43" s="815"/>
      <c r="J43" s="815"/>
      <c r="K43" s="815"/>
      <c r="L43" s="815"/>
      <c r="M43" s="816"/>
      <c r="N43" s="105">
        <f>SUM(N36:N42)</f>
        <v>11866.969974339412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818">
        <f>'900.2'!N78</f>
        <v>1309.1422886958619</v>
      </c>
      <c r="M59" s="819"/>
      <c r="N59" s="295">
        <f>K59*L59</f>
        <v>274.91988062613098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51"/>
    </row>
    <row r="65" spans="1:15" ht="15" thickBot="1">
      <c r="B65" s="820" t="s">
        <v>1037</v>
      </c>
      <c r="C65" s="821"/>
      <c r="D65" s="821"/>
      <c r="E65" s="821"/>
      <c r="F65" s="821"/>
      <c r="G65" s="821"/>
      <c r="H65" s="821"/>
      <c r="I65" s="821"/>
      <c r="J65" s="821"/>
      <c r="K65" s="821"/>
      <c r="L65" s="821"/>
      <c r="M65" s="822"/>
      <c r="N65" s="110">
        <f>N59+N60+N61+N62+N63</f>
        <v>274.91988062613098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1160.6183001386364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13302.508155104179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2660.5016310208357</v>
      </c>
      <c r="M83" s="849"/>
      <c r="N83" s="57"/>
    </row>
    <row r="84" spans="1:14">
      <c r="B84" s="95" t="s">
        <v>1057</v>
      </c>
      <c r="C84" s="96"/>
      <c r="D84" s="96"/>
      <c r="E84" s="96"/>
      <c r="F84" s="96"/>
      <c r="G84" s="96"/>
      <c r="H84" s="96"/>
      <c r="I84" s="93"/>
      <c r="J84" s="94"/>
      <c r="K84" s="312">
        <v>0.05</v>
      </c>
      <c r="L84" s="848">
        <f>N78*K84</f>
        <v>665.12540775520893</v>
      </c>
      <c r="M84" s="849"/>
      <c r="N84" s="57"/>
    </row>
    <row r="85" spans="1:14" ht="15" thickBot="1">
      <c r="B85" s="97" t="s">
        <v>1058</v>
      </c>
      <c r="C85" s="98"/>
      <c r="D85" s="98"/>
      <c r="E85" s="98"/>
      <c r="F85" s="98"/>
      <c r="G85" s="98"/>
      <c r="H85" s="98"/>
      <c r="I85" s="99"/>
      <c r="J85" s="100"/>
      <c r="K85" s="313">
        <v>0.05</v>
      </c>
      <c r="L85" s="850">
        <f>N78*K85</f>
        <v>665.12540775520893</v>
      </c>
      <c r="M85" s="851"/>
      <c r="N85" s="57"/>
    </row>
    <row r="86" spans="1:14" ht="15" thickBot="1">
      <c r="B86" s="814" t="s">
        <v>1037</v>
      </c>
      <c r="C86" s="815"/>
      <c r="D86" s="815"/>
      <c r="E86" s="815"/>
      <c r="F86" s="815"/>
      <c r="G86" s="815"/>
      <c r="H86" s="815"/>
      <c r="I86" s="815"/>
      <c r="J86" s="815"/>
      <c r="K86" s="815"/>
      <c r="L86" s="815"/>
      <c r="M86" s="816"/>
      <c r="N86" s="58">
        <f>L83+L84+L85</f>
        <v>3990.7524465312536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17293.260601635433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52" zoomScale="78" zoomScaleNormal="78" workbookViewId="0">
      <selection activeCell="K59" sqref="K59"/>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180</v>
      </c>
      <c r="B36" s="827" t="str">
        <f>VLOOKUP(A36,EQUIPOS!A6:D154,3,FALSE)</f>
        <v>Compresor 120 HP, con martillo.</v>
      </c>
      <c r="C36" s="828"/>
      <c r="D36" s="828"/>
      <c r="E36" s="828"/>
      <c r="F36" s="828"/>
      <c r="G36" s="828"/>
      <c r="H36" s="829"/>
      <c r="I36" s="275"/>
      <c r="J36" s="276"/>
      <c r="K36" s="277">
        <f>VLOOKUP(A36,EQUIPOS!A6:D161,4,FALSE)</f>
        <v>102822.75994715888</v>
      </c>
      <c r="L36" s="278"/>
      <c r="M36" s="279">
        <v>20</v>
      </c>
      <c r="N36" s="280">
        <f>K36/M36</f>
        <v>5141.1379973579442</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63.834006507624999</v>
      </c>
    </row>
    <row r="43" spans="1:14" ht="15" thickBot="1">
      <c r="B43" s="814" t="s">
        <v>1037</v>
      </c>
      <c r="C43" s="815"/>
      <c r="D43" s="815"/>
      <c r="E43" s="815"/>
      <c r="F43" s="815"/>
      <c r="G43" s="815"/>
      <c r="H43" s="815"/>
      <c r="I43" s="815"/>
      <c r="J43" s="815"/>
      <c r="K43" s="815"/>
      <c r="L43" s="815"/>
      <c r="M43" s="816"/>
      <c r="N43" s="105">
        <f>SUM(N36:N42)</f>
        <v>5204.9720038655696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818">
        <f>'900.2'!N78</f>
        <v>1309.1422886958619</v>
      </c>
      <c r="M59" s="819"/>
      <c r="N59" s="295">
        <f>K59*L59</f>
        <v>104.73138309566896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104.73138309566896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638.34006507624997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5948.0434520374884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1189.6086904074978</v>
      </c>
      <c r="M83" s="849"/>
      <c r="N83" s="57"/>
    </row>
    <row r="84" spans="1:14">
      <c r="B84" s="95" t="s">
        <v>1057</v>
      </c>
      <c r="C84" s="96"/>
      <c r="D84" s="96"/>
      <c r="E84" s="96"/>
      <c r="F84" s="96"/>
      <c r="G84" s="96"/>
      <c r="H84" s="96"/>
      <c r="I84" s="93"/>
      <c r="J84" s="94"/>
      <c r="K84" s="312">
        <v>0.05</v>
      </c>
      <c r="L84" s="848">
        <f>N78*K84</f>
        <v>297.40217260187444</v>
      </c>
      <c r="M84" s="849"/>
      <c r="N84" s="57"/>
    </row>
    <row r="85" spans="1:14" ht="15" thickBot="1">
      <c r="B85" s="97" t="s">
        <v>1058</v>
      </c>
      <c r="C85" s="98"/>
      <c r="D85" s="98"/>
      <c r="E85" s="98"/>
      <c r="F85" s="98"/>
      <c r="G85" s="98"/>
      <c r="H85" s="98"/>
      <c r="I85" s="99"/>
      <c r="J85" s="100"/>
      <c r="K85" s="313">
        <v>0.05</v>
      </c>
      <c r="L85" s="850">
        <f>N78*K85</f>
        <v>297.40217260187444</v>
      </c>
      <c r="M85" s="851"/>
      <c r="N85" s="57"/>
    </row>
    <row r="86" spans="1:14" ht="15" thickBot="1">
      <c r="B86" s="814" t="s">
        <v>1037</v>
      </c>
      <c r="C86" s="815"/>
      <c r="D86" s="815"/>
      <c r="E86" s="815"/>
      <c r="F86" s="815"/>
      <c r="G86" s="815"/>
      <c r="H86" s="815"/>
      <c r="I86" s="815"/>
      <c r="J86" s="815"/>
      <c r="K86" s="815"/>
      <c r="L86" s="815"/>
      <c r="M86" s="816"/>
      <c r="N86" s="58">
        <f>L83+L84+L85</f>
        <v>1784.4130356112469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7732.4564876487348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topLeftCell="A64"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195</v>
      </c>
      <c r="B36" s="827" t="str">
        <f>VLOOKUP(A36,EQUIPOS!A6:D154,3,FALSE)</f>
        <v xml:space="preserve">Equipo de oxicorte, Capacidad de corte: hasta 6´´ (152mm) </v>
      </c>
      <c r="C36" s="828"/>
      <c r="D36" s="828"/>
      <c r="E36" s="828"/>
      <c r="F36" s="828"/>
      <c r="G36" s="828"/>
      <c r="H36" s="829"/>
      <c r="I36" s="275"/>
      <c r="J36" s="276"/>
      <c r="K36" s="277">
        <f>VLOOKUP(A36,EQUIPOS!A6:D161,4,FALSE)</f>
        <v>9395.343313478299</v>
      </c>
      <c r="L36" s="278"/>
      <c r="M36" s="279">
        <v>321</v>
      </c>
      <c r="N36" s="280">
        <f>K36/M36</f>
        <v>29.268982284979124</v>
      </c>
    </row>
    <row r="37" spans="1:14">
      <c r="A37" t="s">
        <v>248</v>
      </c>
      <c r="B37" s="827" t="str">
        <f>VLOOKUP(A37,EQUIPOS!A7:D154,3,FALSE)</f>
        <v>Grúa telescópica de 50 Ton.</v>
      </c>
      <c r="C37" s="828"/>
      <c r="D37" s="828"/>
      <c r="E37" s="828"/>
      <c r="F37" s="828"/>
      <c r="G37" s="828"/>
      <c r="H37" s="829"/>
      <c r="I37" s="275"/>
      <c r="J37" s="276"/>
      <c r="K37" s="277">
        <f>VLOOKUP(A37,EQUIPOS!A7:D162,4,FALSE)</f>
        <v>279915.94260458683</v>
      </c>
      <c r="L37" s="278"/>
      <c r="M37" s="279">
        <v>321</v>
      </c>
      <c r="N37" s="280">
        <f>K37/M37</f>
        <v>872.01228225727982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15.908786668566979</v>
      </c>
    </row>
    <row r="43" spans="1:14" ht="15" thickBot="1">
      <c r="B43" s="814" t="s">
        <v>1037</v>
      </c>
      <c r="C43" s="815"/>
      <c r="D43" s="815"/>
      <c r="E43" s="815"/>
      <c r="F43" s="815"/>
      <c r="G43" s="815"/>
      <c r="H43" s="815"/>
      <c r="I43" s="815"/>
      <c r="J43" s="815"/>
      <c r="K43" s="815"/>
      <c r="L43" s="815"/>
      <c r="M43" s="816"/>
      <c r="N43" s="105">
        <f>SUM(N36:N42)</f>
        <v>917.19005121082591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818">
        <f>VLOOKUP(A59,TRANSPORTE!A5:D120,4,FALSE)</f>
        <v>0.44937028436010895</v>
      </c>
      <c r="M59" s="819"/>
      <c r="N59" s="295">
        <f>K59*L59</f>
        <v>0.44937028436010895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0.44937028436010895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159.08786668566978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1076.7272881808558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215.34545763617118</v>
      </c>
      <c r="M83" s="849"/>
      <c r="N83" s="57"/>
    </row>
    <row r="84" spans="1:14">
      <c r="B84" s="95" t="s">
        <v>1057</v>
      </c>
      <c r="C84" s="96"/>
      <c r="D84" s="96"/>
      <c r="E84" s="96"/>
      <c r="F84" s="96"/>
      <c r="G84" s="96"/>
      <c r="H84" s="96"/>
      <c r="I84" s="93"/>
      <c r="J84" s="94"/>
      <c r="K84" s="312">
        <v>0.05</v>
      </c>
      <c r="L84" s="848">
        <f>N78*K84</f>
        <v>53.836364409042794</v>
      </c>
      <c r="M84" s="849"/>
      <c r="N84" s="57"/>
    </row>
    <row r="85" spans="1:14" ht="15" thickBot="1">
      <c r="B85" s="97" t="s">
        <v>1058</v>
      </c>
      <c r="C85" s="98"/>
      <c r="D85" s="98"/>
      <c r="E85" s="98"/>
      <c r="F85" s="98"/>
      <c r="G85" s="98"/>
      <c r="H85" s="98"/>
      <c r="I85" s="99"/>
      <c r="J85" s="100"/>
      <c r="K85" s="313">
        <v>0.05</v>
      </c>
      <c r="L85" s="850">
        <f>N78*K85</f>
        <v>53.836364409042794</v>
      </c>
      <c r="M85" s="851"/>
      <c r="N85" s="57"/>
    </row>
    <row r="86" spans="1:14" ht="15" thickBot="1">
      <c r="B86" s="814" t="s">
        <v>1037</v>
      </c>
      <c r="C86" s="815"/>
      <c r="D86" s="815"/>
      <c r="E86" s="815"/>
      <c r="F86" s="815"/>
      <c r="G86" s="815"/>
      <c r="H86" s="815"/>
      <c r="I86" s="815"/>
      <c r="J86" s="815"/>
      <c r="K86" s="815"/>
      <c r="L86" s="815"/>
      <c r="M86" s="816"/>
      <c r="N86" s="58">
        <f>L83+L84+L85</f>
        <v>323.01818645425675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1399.7454746351125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273</v>
      </c>
      <c r="B36" s="827" t="str">
        <f>VLOOKUP(A36,EQUIPOS!A6:D154,3,FALSE)</f>
        <v>Motosierra, 93.6 cm3 - 7.1 HP, 45-90 cm - 7.9 kg</v>
      </c>
      <c r="C36" s="828"/>
      <c r="D36" s="828"/>
      <c r="E36" s="828"/>
      <c r="F36" s="828"/>
      <c r="G36" s="828"/>
      <c r="H36" s="829"/>
      <c r="I36" s="275"/>
      <c r="J36" s="276"/>
      <c r="K36" s="277">
        <f>VLOOKUP(A36,EQUIPOS!A6:D161,4,FALSE)</f>
        <v>5392.1596069489678</v>
      </c>
      <c r="L36" s="278"/>
      <c r="M36" s="279">
        <v>3</v>
      </c>
      <c r="N36" s="280">
        <f>K36/M36</f>
        <v>1797.386535649656</v>
      </c>
    </row>
    <row r="37" spans="1:14">
      <c r="A37" s="213" t="s">
        <v>312</v>
      </c>
      <c r="B37" s="827" t="str">
        <f>VLOOKUP(A37,EQUIPOS!A7:D154,3,FALSE)</f>
        <v>Retroexcavadora sobre oruga, potencia 138 HP, balde de 1,5 m3.</v>
      </c>
      <c r="C37" s="828"/>
      <c r="D37" s="828"/>
      <c r="E37" s="828"/>
      <c r="F37" s="828"/>
      <c r="G37" s="828"/>
      <c r="H37" s="829"/>
      <c r="I37" s="275"/>
      <c r="J37" s="276"/>
      <c r="K37" s="277">
        <f>VLOOKUP(A37,EQUIPOS!A7:D162,4,FALSE)</f>
        <v>204166.00254035468</v>
      </c>
      <c r="L37" s="278"/>
      <c r="M37" s="279">
        <v>3</v>
      </c>
      <c r="N37" s="280">
        <f>K37/M37</f>
        <v>68055.334180118225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638.34006507625008</v>
      </c>
    </row>
    <row r="43" spans="1:14" ht="15" thickBot="1">
      <c r="B43" s="814" t="s">
        <v>1037</v>
      </c>
      <c r="C43" s="815"/>
      <c r="D43" s="815"/>
      <c r="E43" s="815"/>
      <c r="F43" s="815"/>
      <c r="G43" s="815"/>
      <c r="H43" s="815"/>
      <c r="I43" s="815"/>
      <c r="J43" s="815"/>
      <c r="K43" s="815"/>
      <c r="L43" s="815"/>
      <c r="M43" s="816"/>
      <c r="N43" s="105">
        <f>SUM(N36:N42)</f>
        <v>70491.060780844127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818">
        <f>VLOOKUP(A59,TRANSPORTE!A5:D94,4,FALSE)</f>
        <v>1313.2164027577846</v>
      </c>
      <c r="M59" s="819"/>
      <c r="N59" s="295">
        <f>K59*L59</f>
        <v>7879.2984165467078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7879.2984165467078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12766.801301525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91137.160498915837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18227.432099783167</v>
      </c>
      <c r="M83" s="849"/>
      <c r="N83" s="57"/>
    </row>
    <row r="84" spans="1:14">
      <c r="B84" s="95" t="s">
        <v>1057</v>
      </c>
      <c r="C84" s="96"/>
      <c r="D84" s="96"/>
      <c r="E84" s="96"/>
      <c r="F84" s="96"/>
      <c r="G84" s="96"/>
      <c r="H84" s="96"/>
      <c r="I84" s="93"/>
      <c r="J84" s="94"/>
      <c r="K84" s="312">
        <v>0.05</v>
      </c>
      <c r="L84" s="848">
        <f>N78*K84</f>
        <v>4556.8580249457918</v>
      </c>
      <c r="M84" s="849"/>
      <c r="N84" s="57"/>
    </row>
    <row r="85" spans="1:14" ht="15" thickBot="1">
      <c r="B85" s="97" t="s">
        <v>1058</v>
      </c>
      <c r="C85" s="98"/>
      <c r="D85" s="98"/>
      <c r="E85" s="98"/>
      <c r="F85" s="98"/>
      <c r="G85" s="98"/>
      <c r="H85" s="98"/>
      <c r="I85" s="99"/>
      <c r="J85" s="100"/>
      <c r="K85" s="313">
        <v>0.05</v>
      </c>
      <c r="L85" s="850">
        <f>N78*K85</f>
        <v>4556.8580249457918</v>
      </c>
      <c r="M85" s="851"/>
      <c r="N85" s="57"/>
    </row>
    <row r="86" spans="1:14" ht="15" thickBot="1">
      <c r="B86" s="814" t="s">
        <v>1037</v>
      </c>
      <c r="C86" s="815"/>
      <c r="D86" s="815"/>
      <c r="E86" s="815"/>
      <c r="F86" s="815"/>
      <c r="G86" s="815"/>
      <c r="H86" s="815"/>
      <c r="I86" s="815"/>
      <c r="J86" s="815"/>
      <c r="K86" s="815"/>
      <c r="L86" s="815"/>
      <c r="M86" s="816"/>
      <c r="N86" s="58">
        <f>L83+L84+L85</f>
        <v>27341.148149674751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118478.30864859058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7.7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195</v>
      </c>
      <c r="B36" s="827" t="str">
        <f>VLOOKUP(A36,EQUIPOS!A6:D154,3,FALSE)</f>
        <v xml:space="preserve">Equipo de oxicorte, Capacidad de corte: hasta 6´´ (152mm) </v>
      </c>
      <c r="C36" s="828"/>
      <c r="D36" s="828"/>
      <c r="E36" s="828"/>
      <c r="F36" s="828"/>
      <c r="G36" s="828"/>
      <c r="H36" s="829"/>
      <c r="I36" s="275"/>
      <c r="J36" s="276"/>
      <c r="K36" s="277">
        <f>VLOOKUP(A36,EQUIPOS!A6:D161,4,FALSE)</f>
        <v>9395.343313478299</v>
      </c>
      <c r="L36" s="278"/>
      <c r="M36" s="279">
        <v>4</v>
      </c>
      <c r="N36" s="280">
        <f>K36/M36</f>
        <v>2348.8358283695748</v>
      </c>
    </row>
    <row r="37" spans="1:14">
      <c r="A37" s="114" t="s">
        <v>248</v>
      </c>
      <c r="B37" s="827" t="str">
        <f>VLOOKUP(A37,EQUIPOS!A7:D154,3,FALSE)</f>
        <v>Grúa telescópica de 50 Ton.</v>
      </c>
      <c r="C37" s="828"/>
      <c r="D37" s="828"/>
      <c r="E37" s="828"/>
      <c r="F37" s="828"/>
      <c r="G37" s="828"/>
      <c r="H37" s="829"/>
      <c r="I37" s="275"/>
      <c r="J37" s="276"/>
      <c r="K37" s="277">
        <f>VLOOKUP(A37,EQUIPOS!A7:D162,4,FALSE)</f>
        <v>279915.94260458683</v>
      </c>
      <c r="L37" s="278"/>
      <c r="M37" s="279">
        <v>4</v>
      </c>
      <c r="N37" s="280">
        <f>K37/M37</f>
        <v>69978.985651146708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957.5100976143749</v>
      </c>
    </row>
    <row r="43" spans="1:14" ht="15" thickBot="1">
      <c r="B43" s="814" t="s">
        <v>1037</v>
      </c>
      <c r="C43" s="815"/>
      <c r="D43" s="815"/>
      <c r="E43" s="815"/>
      <c r="F43" s="815"/>
      <c r="G43" s="815"/>
      <c r="H43" s="815"/>
      <c r="I43" s="815"/>
      <c r="J43" s="815"/>
      <c r="K43" s="815"/>
      <c r="L43" s="815"/>
      <c r="M43" s="816"/>
      <c r="N43" s="105">
        <f>SUM(N36:N42)</f>
        <v>73285.331577130652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818">
        <f>VLOOKUP(A59,TRANSPORTE!A5:D117,4,FALSE)</f>
        <v>0.44937028436010895</v>
      </c>
      <c r="M59" s="819"/>
      <c r="N59" s="295">
        <f>K59*L59</f>
        <v>0.44937028436010895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0.44937028436010895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9575.100976143749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82860.881923558758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16572.176384711751</v>
      </c>
      <c r="M83" s="849"/>
      <c r="N83" s="57"/>
    </row>
    <row r="84" spans="1:14">
      <c r="B84" s="95" t="s">
        <v>1057</v>
      </c>
      <c r="C84" s="96"/>
      <c r="D84" s="96"/>
      <c r="E84" s="96"/>
      <c r="F84" s="96"/>
      <c r="G84" s="96"/>
      <c r="H84" s="96"/>
      <c r="I84" s="93"/>
      <c r="J84" s="94"/>
      <c r="K84" s="312">
        <v>0.05</v>
      </c>
      <c r="L84" s="848">
        <f>N78*K84</f>
        <v>4143.0440961779377</v>
      </c>
      <c r="M84" s="849"/>
      <c r="N84" s="57"/>
    </row>
    <row r="85" spans="1:14" ht="15" thickBot="1">
      <c r="B85" s="97" t="s">
        <v>1058</v>
      </c>
      <c r="C85" s="98"/>
      <c r="D85" s="98"/>
      <c r="E85" s="98"/>
      <c r="F85" s="98"/>
      <c r="G85" s="98"/>
      <c r="H85" s="98"/>
      <c r="I85" s="99"/>
      <c r="J85" s="100"/>
      <c r="K85" s="313">
        <v>0.05</v>
      </c>
      <c r="L85" s="850">
        <f>N78*K85</f>
        <v>4143.0440961779377</v>
      </c>
      <c r="M85" s="851"/>
      <c r="N85" s="57"/>
    </row>
    <row r="86" spans="1:14" ht="15" thickBot="1">
      <c r="B86" s="814" t="s">
        <v>1037</v>
      </c>
      <c r="C86" s="815"/>
      <c r="D86" s="815"/>
      <c r="E86" s="815"/>
      <c r="F86" s="815"/>
      <c r="G86" s="815"/>
      <c r="H86" s="815"/>
      <c r="I86" s="815"/>
      <c r="J86" s="815"/>
      <c r="K86" s="815"/>
      <c r="L86" s="815"/>
      <c r="M86" s="816"/>
      <c r="N86" s="58">
        <f>L83+L84+L85</f>
        <v>24858.264577067628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107719.14650062639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307</v>
      </c>
      <c r="B36" s="827" t="str">
        <f>VLOOKUP(A36,EQUIPOS!A6:D154,3,FALSE)</f>
        <v>Retroexcavadora, Potencia en el Volante 78 HP 2200 RPM</v>
      </c>
      <c r="C36" s="828"/>
      <c r="D36" s="828"/>
      <c r="E36" s="828"/>
      <c r="F36" s="828"/>
      <c r="G36" s="828"/>
      <c r="H36" s="829"/>
      <c r="I36" s="275"/>
      <c r="J36" s="276"/>
      <c r="K36" s="277">
        <f>VLOOKUP(A36,EQUIPOS!A6:D161,4,FALSE)</f>
        <v>111556.90560191669</v>
      </c>
      <c r="L36" s="278"/>
      <c r="M36" s="279">
        <v>5</v>
      </c>
      <c r="N36" s="280">
        <f>K36/M36</f>
        <v>22311.381120383339</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102.1344104122</v>
      </c>
    </row>
    <row r="43" spans="1:14" ht="15" thickBot="1">
      <c r="B43" s="814" t="s">
        <v>1037</v>
      </c>
      <c r="C43" s="815"/>
      <c r="D43" s="815"/>
      <c r="E43" s="815"/>
      <c r="F43" s="815"/>
      <c r="G43" s="815"/>
      <c r="H43" s="815"/>
      <c r="I43" s="815"/>
      <c r="J43" s="815"/>
      <c r="K43" s="815"/>
      <c r="L43" s="815"/>
      <c r="M43" s="816"/>
      <c r="N43" s="105">
        <f>SUM(N36:N42)</f>
        <v>22413.515530795539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818">
        <f>VLOOKUP(A59,TRANSPORTE!A5:D94,4,FALSE)</f>
        <v>1313.2164027577846</v>
      </c>
      <c r="M59" s="819"/>
      <c r="N59" s="295">
        <f>K59*L59</f>
        <v>921.87791473596474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921.87791473596474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5106.7205206099998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28442.113966141504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5688.4227932283011</v>
      </c>
      <c r="M83" s="849"/>
      <c r="N83" s="57"/>
    </row>
    <row r="84" spans="1:14">
      <c r="B84" s="95" t="s">
        <v>1057</v>
      </c>
      <c r="C84" s="96"/>
      <c r="D84" s="96"/>
      <c r="E84" s="96"/>
      <c r="F84" s="96"/>
      <c r="G84" s="96"/>
      <c r="H84" s="96"/>
      <c r="I84" s="93"/>
      <c r="J84" s="94"/>
      <c r="K84" s="312">
        <v>0.05</v>
      </c>
      <c r="L84" s="848">
        <f>N78*K84</f>
        <v>1422.1056983070753</v>
      </c>
      <c r="M84" s="849"/>
      <c r="N84" s="57"/>
    </row>
    <row r="85" spans="1:14" ht="15" thickBot="1">
      <c r="B85" s="97" t="s">
        <v>1058</v>
      </c>
      <c r="C85" s="98"/>
      <c r="D85" s="98"/>
      <c r="E85" s="98"/>
      <c r="F85" s="98"/>
      <c r="G85" s="98"/>
      <c r="H85" s="98"/>
      <c r="I85" s="99"/>
      <c r="J85" s="100"/>
      <c r="K85" s="313">
        <v>0.05</v>
      </c>
      <c r="L85" s="850">
        <f>N78*K85</f>
        <v>1422.1056983070753</v>
      </c>
      <c r="M85" s="851"/>
      <c r="N85" s="57"/>
    </row>
    <row r="86" spans="1:14" ht="15" thickBot="1">
      <c r="B86" s="814" t="s">
        <v>1037</v>
      </c>
      <c r="C86" s="815"/>
      <c r="D86" s="815"/>
      <c r="E86" s="815"/>
      <c r="F86" s="815"/>
      <c r="G86" s="815"/>
      <c r="H86" s="815"/>
      <c r="I86" s="815"/>
      <c r="J86" s="815"/>
      <c r="K86" s="815"/>
      <c r="L86" s="815"/>
      <c r="M86" s="816"/>
      <c r="N86" s="58">
        <f>L83+L84+L85</f>
        <v>8532.6341898424525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36974.748155983958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307</v>
      </c>
      <c r="B36" s="827" t="str">
        <f>VLOOKUP(A36,EQUIPOS!A6:D154,3,FALSE)</f>
        <v>Retroexcavadora, Potencia en el Volante 78 HP 2200 RPM</v>
      </c>
      <c r="C36" s="828"/>
      <c r="D36" s="828"/>
      <c r="E36" s="828"/>
      <c r="F36" s="828"/>
      <c r="G36" s="828"/>
      <c r="H36" s="829"/>
      <c r="I36" s="275"/>
      <c r="J36" s="276"/>
      <c r="K36" s="277">
        <f>VLOOKUP(A36,EQUIPOS!A6:D161,4,FALSE)</f>
        <v>111556.90560191669</v>
      </c>
      <c r="L36" s="278"/>
      <c r="M36" s="279">
        <v>4</v>
      </c>
      <c r="N36" s="280">
        <f>K36/M36</f>
        <v>27889.226400479172</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63.834006507624999</v>
      </c>
    </row>
    <row r="43" spans="1:14" ht="15" thickBot="1">
      <c r="B43" s="814" t="s">
        <v>1037</v>
      </c>
      <c r="C43" s="815"/>
      <c r="D43" s="815"/>
      <c r="E43" s="815"/>
      <c r="F43" s="815"/>
      <c r="G43" s="815"/>
      <c r="H43" s="815"/>
      <c r="I43" s="815"/>
      <c r="J43" s="815"/>
      <c r="K43" s="815"/>
      <c r="L43" s="815"/>
      <c r="M43" s="816"/>
      <c r="N43" s="105">
        <f>SUM(N36:N42)</f>
        <v>27953.060406986799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818">
        <f>VLOOKUP(A59,TRANSPORTE!A5:D94,4,FALSE)</f>
        <v>1313.2164027577846</v>
      </c>
      <c r="M59" s="819"/>
      <c r="N59" s="295">
        <f>K59*L59</f>
        <v>3979.0457003560873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3979.0457003560873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3191.70032538125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35123.806432724137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7024.7612865448282</v>
      </c>
      <c r="M83" s="849"/>
      <c r="N83" s="57"/>
    </row>
    <row r="84" spans="1:14">
      <c r="B84" s="95" t="s">
        <v>1057</v>
      </c>
      <c r="C84" s="96"/>
      <c r="D84" s="96"/>
      <c r="E84" s="96"/>
      <c r="F84" s="96"/>
      <c r="G84" s="96"/>
      <c r="H84" s="96"/>
      <c r="I84" s="93"/>
      <c r="J84" s="94"/>
      <c r="K84" s="312">
        <v>0.05</v>
      </c>
      <c r="L84" s="848">
        <f>N78*K84</f>
        <v>1756.190321636207</v>
      </c>
      <c r="M84" s="849"/>
      <c r="N84" s="57"/>
    </row>
    <row r="85" spans="1:14" ht="15" thickBot="1">
      <c r="B85" s="97" t="s">
        <v>1058</v>
      </c>
      <c r="C85" s="98"/>
      <c r="D85" s="98"/>
      <c r="E85" s="98"/>
      <c r="F85" s="98"/>
      <c r="G85" s="98"/>
      <c r="H85" s="98"/>
      <c r="I85" s="99"/>
      <c r="J85" s="100"/>
      <c r="K85" s="313">
        <v>0.05</v>
      </c>
      <c r="L85" s="850">
        <f>N78*K85</f>
        <v>1756.190321636207</v>
      </c>
      <c r="M85" s="851"/>
      <c r="N85" s="57"/>
    </row>
    <row r="86" spans="1:14" ht="15" thickBot="1">
      <c r="B86" s="814" t="s">
        <v>1037</v>
      </c>
      <c r="C86" s="815"/>
      <c r="D86" s="815"/>
      <c r="E86" s="815"/>
      <c r="F86" s="815"/>
      <c r="G86" s="815"/>
      <c r="H86" s="815"/>
      <c r="I86" s="815"/>
      <c r="J86" s="815"/>
      <c r="K86" s="815"/>
      <c r="L86" s="815"/>
      <c r="M86" s="816"/>
      <c r="N86" s="58">
        <f>L83+L84+L85</f>
        <v>10537.141929817244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45660.948362541385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c r="B36" s="827"/>
      <c r="C36" s="828"/>
      <c r="D36" s="828"/>
      <c r="E36" s="828"/>
      <c r="F36" s="828"/>
      <c r="G36" s="828"/>
      <c r="H36" s="829"/>
      <c r="I36" s="275"/>
      <c r="J36" s="276"/>
      <c r="K36" s="277"/>
      <c r="L36" s="278"/>
      <c r="M36" s="279"/>
      <c r="N36" s="280"/>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136.17921388293334</v>
      </c>
    </row>
    <row r="43" spans="1:14" ht="15" thickBot="1">
      <c r="B43" s="814" t="s">
        <v>1037</v>
      </c>
      <c r="C43" s="815"/>
      <c r="D43" s="815"/>
      <c r="E43" s="815"/>
      <c r="F43" s="815"/>
      <c r="G43" s="815"/>
      <c r="H43" s="815"/>
      <c r="I43" s="815"/>
      <c r="J43" s="815"/>
      <c r="K43" s="815"/>
      <c r="L43" s="815"/>
      <c r="M43" s="816"/>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09"/>
      <c r="C53" s="810"/>
      <c r="D53" s="810"/>
      <c r="E53" s="810"/>
      <c r="F53" s="810"/>
      <c r="G53" s="810"/>
      <c r="H53" s="810"/>
      <c r="I53" s="811"/>
      <c r="J53" s="48"/>
      <c r="K53" s="50"/>
      <c r="L53" s="812"/>
      <c r="M53" s="813"/>
      <c r="N53" s="51"/>
    </row>
    <row r="54" spans="2:14" ht="1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1361.7921388293332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299.59427054245333</v>
      </c>
      <c r="M83" s="849"/>
      <c r="N83" s="57"/>
    </row>
    <row r="84" spans="1:14">
      <c r="B84" s="95" t="s">
        <v>1057</v>
      </c>
      <c r="C84" s="96"/>
      <c r="D84" s="96"/>
      <c r="E84" s="96"/>
      <c r="F84" s="96"/>
      <c r="G84" s="96"/>
      <c r="H84" s="96"/>
      <c r="I84" s="93"/>
      <c r="J84" s="94"/>
      <c r="K84" s="312">
        <v>0.05</v>
      </c>
      <c r="L84" s="848">
        <f>N78*K84</f>
        <v>74.898567635613333</v>
      </c>
      <c r="M84" s="849"/>
      <c r="N84" s="57"/>
    </row>
    <row r="85" spans="1:14" ht="15" thickBot="1">
      <c r="B85" s="97" t="s">
        <v>1058</v>
      </c>
      <c r="C85" s="98"/>
      <c r="D85" s="98"/>
      <c r="E85" s="98"/>
      <c r="F85" s="98"/>
      <c r="G85" s="98"/>
      <c r="H85" s="98"/>
      <c r="I85" s="99"/>
      <c r="J85" s="100"/>
      <c r="K85" s="313">
        <v>0.05</v>
      </c>
      <c r="L85" s="850">
        <f>N78*K85</f>
        <v>74.898567635613333</v>
      </c>
      <c r="M85" s="851"/>
      <c r="N85" s="57"/>
    </row>
    <row r="86" spans="1:14" ht="15" thickBot="1">
      <c r="B86" s="814" t="s">
        <v>1037</v>
      </c>
      <c r="C86" s="815"/>
      <c r="D86" s="815"/>
      <c r="E86" s="815"/>
      <c r="F86" s="815"/>
      <c r="G86" s="815"/>
      <c r="H86" s="815"/>
      <c r="I86" s="815"/>
      <c r="J86" s="815"/>
      <c r="K86" s="815"/>
      <c r="L86" s="815"/>
      <c r="M86" s="816"/>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310</v>
      </c>
      <c r="B36" s="827" t="str">
        <f>VLOOKUP(A36,EQUIPOS!A6:D154,3,FALSE)</f>
        <v>Retroexcavadora A25C</v>
      </c>
      <c r="C36" s="828"/>
      <c r="D36" s="828"/>
      <c r="E36" s="828"/>
      <c r="F36" s="828"/>
      <c r="G36" s="828"/>
      <c r="H36" s="829"/>
      <c r="I36" s="275"/>
      <c r="J36" s="276"/>
      <c r="K36" s="277">
        <f>VLOOKUP(A36,EQUIPOS!A6:D163,4,FALSE)</f>
        <v>203212.39499529495</v>
      </c>
      <c r="L36" s="278"/>
      <c r="M36" s="279">
        <v>3</v>
      </c>
      <c r="N36" s="280">
        <f>K36/M36</f>
        <v>67737.464998431649</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85.112008676833341</v>
      </c>
    </row>
    <row r="43" spans="1:14" ht="15" thickBot="1">
      <c r="B43" s="814" t="s">
        <v>1037</v>
      </c>
      <c r="C43" s="815"/>
      <c r="D43" s="815"/>
      <c r="E43" s="815"/>
      <c r="F43" s="815"/>
      <c r="G43" s="815"/>
      <c r="H43" s="815"/>
      <c r="I43" s="815"/>
      <c r="J43" s="815"/>
      <c r="K43" s="815"/>
      <c r="L43" s="815"/>
      <c r="M43" s="816"/>
      <c r="N43" s="105">
        <f>SUM(N36:N42)</f>
        <v>67822.577007108484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18">
        <f>VLOOKUP(A59,TRANSPORTE!A6:D117,4,FALSE)</f>
        <v>1313.2164027577846</v>
      </c>
      <c r="M59" s="819"/>
      <c r="N59" s="295">
        <f>K59*L59</f>
        <v>2232.4678846882339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2232.4678846882339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8511.2008676833339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78566.245759480051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15713.249151896011</v>
      </c>
      <c r="M83" s="849"/>
      <c r="N83" s="57"/>
    </row>
    <row r="84" spans="1:14">
      <c r="B84" s="95" t="s">
        <v>1057</v>
      </c>
      <c r="C84" s="96"/>
      <c r="D84" s="96"/>
      <c r="E84" s="96"/>
      <c r="F84" s="96"/>
      <c r="G84" s="96"/>
      <c r="H84" s="96"/>
      <c r="I84" s="93"/>
      <c r="J84" s="94"/>
      <c r="K84" s="312">
        <v>0.05</v>
      </c>
      <c r="L84" s="848">
        <f>N78*K84</f>
        <v>3928.3122879740026</v>
      </c>
      <c r="M84" s="849"/>
      <c r="N84" s="57"/>
    </row>
    <row r="85" spans="1:14" ht="15" thickBot="1">
      <c r="B85" s="97" t="s">
        <v>1058</v>
      </c>
      <c r="C85" s="98"/>
      <c r="D85" s="98"/>
      <c r="E85" s="98"/>
      <c r="F85" s="98"/>
      <c r="G85" s="98"/>
      <c r="H85" s="98"/>
      <c r="I85" s="99"/>
      <c r="J85" s="100"/>
      <c r="K85" s="313">
        <v>0.05</v>
      </c>
      <c r="L85" s="850">
        <f>N78*K85</f>
        <v>3928.3122879740026</v>
      </c>
      <c r="M85" s="851"/>
      <c r="N85" s="57"/>
    </row>
    <row r="86" spans="1:14" ht="15" thickBot="1">
      <c r="B86" s="814" t="s">
        <v>1037</v>
      </c>
      <c r="C86" s="815"/>
      <c r="D86" s="815"/>
      <c r="E86" s="815"/>
      <c r="F86" s="815"/>
      <c r="G86" s="815"/>
      <c r="H86" s="815"/>
      <c r="I86" s="815"/>
      <c r="J86" s="815"/>
      <c r="K86" s="815"/>
      <c r="L86" s="815"/>
      <c r="M86" s="816"/>
      <c r="N86" s="58">
        <f>L83+L84+L85</f>
        <v>23569.873727844017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102136.11948732406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310</v>
      </c>
      <c r="B36" s="827" t="str">
        <f>VLOOKUP(A36,EQUIPOS!A6:D154,3,FALSE)</f>
        <v>Retroexcavadora A25C</v>
      </c>
      <c r="C36" s="828"/>
      <c r="D36" s="828"/>
      <c r="E36" s="828"/>
      <c r="F36" s="828"/>
      <c r="G36" s="828"/>
      <c r="H36" s="829"/>
      <c r="I36" s="275"/>
      <c r="J36" s="276"/>
      <c r="K36" s="277">
        <f>VLOOKUP(A36,EQUIPOS!A6:D163,4,FALSE)</f>
        <v>203212.39499529495</v>
      </c>
      <c r="L36" s="278"/>
      <c r="M36" s="279">
        <v>3</v>
      </c>
      <c r="N36" s="280">
        <f>K36/M36</f>
        <v>67737.464998431649</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85.112008676833341</v>
      </c>
    </row>
    <row r="43" spans="1:14" ht="15" thickBot="1">
      <c r="B43" s="814" t="s">
        <v>1037</v>
      </c>
      <c r="C43" s="815"/>
      <c r="D43" s="815"/>
      <c r="E43" s="815"/>
      <c r="F43" s="815"/>
      <c r="G43" s="815"/>
      <c r="H43" s="815"/>
      <c r="I43" s="815"/>
      <c r="J43" s="815"/>
      <c r="K43" s="815"/>
      <c r="L43" s="815"/>
      <c r="M43" s="816"/>
      <c r="N43" s="105">
        <f>SUM(N36:N42)</f>
        <v>67822.577007108484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18">
        <f>VLOOKUP(A59,TRANSPORTE!A6:D117,4,FALSE)</f>
        <v>1313.2164027577846</v>
      </c>
      <c r="M59" s="819"/>
      <c r="N59" s="295">
        <f>K59*L59</f>
        <v>2232.4678846882339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2232.4678846882339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8511.2008676833339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78566.245759480051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15713.249151896011</v>
      </c>
      <c r="M83" s="849"/>
      <c r="N83" s="57"/>
    </row>
    <row r="84" spans="1:14">
      <c r="B84" s="95" t="s">
        <v>1057</v>
      </c>
      <c r="C84" s="96"/>
      <c r="D84" s="96"/>
      <c r="E84" s="96"/>
      <c r="F84" s="96"/>
      <c r="G84" s="96"/>
      <c r="H84" s="96"/>
      <c r="I84" s="93"/>
      <c r="J84" s="94"/>
      <c r="K84" s="312">
        <v>0.05</v>
      </c>
      <c r="L84" s="848">
        <f>N78*K84</f>
        <v>3928.3122879740026</v>
      </c>
      <c r="M84" s="849"/>
      <c r="N84" s="57"/>
    </row>
    <row r="85" spans="1:14" ht="15" thickBot="1">
      <c r="B85" s="97" t="s">
        <v>1058</v>
      </c>
      <c r="C85" s="98"/>
      <c r="D85" s="98"/>
      <c r="E85" s="98"/>
      <c r="F85" s="98"/>
      <c r="G85" s="98"/>
      <c r="H85" s="98"/>
      <c r="I85" s="99"/>
      <c r="J85" s="100"/>
      <c r="K85" s="313">
        <v>0.05</v>
      </c>
      <c r="L85" s="850">
        <f>N78*K85</f>
        <v>3928.3122879740026</v>
      </c>
      <c r="M85" s="851"/>
      <c r="N85" s="57"/>
    </row>
    <row r="86" spans="1:14" ht="15" thickBot="1">
      <c r="B86" s="814" t="s">
        <v>1037</v>
      </c>
      <c r="C86" s="815"/>
      <c r="D86" s="815"/>
      <c r="E86" s="815"/>
      <c r="F86" s="815"/>
      <c r="G86" s="815"/>
      <c r="H86" s="815"/>
      <c r="I86" s="815"/>
      <c r="J86" s="815"/>
      <c r="K86" s="815"/>
      <c r="L86" s="815"/>
      <c r="M86" s="816"/>
      <c r="N86" s="58">
        <f>L83+L84+L85</f>
        <v>23569.873727844017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102136.11948732406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45</v>
      </c>
      <c r="N36" s="280">
        <f>K36/M36</f>
        <v>4537.022278674548</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1.4185334779472223</v>
      </c>
    </row>
    <row r="43" spans="1:14" ht="15" thickBot="1">
      <c r="B43" s="814" t="s">
        <v>1037</v>
      </c>
      <c r="C43" s="815"/>
      <c r="D43" s="815"/>
      <c r="E43" s="815"/>
      <c r="F43" s="815"/>
      <c r="G43" s="815"/>
      <c r="H43" s="815"/>
      <c r="I43" s="815"/>
      <c r="J43" s="815"/>
      <c r="K43" s="815"/>
      <c r="L43" s="815"/>
      <c r="M43" s="816"/>
      <c r="N43" s="105">
        <f>SUM(N36:N42)</f>
        <v>4538.4408121524957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818">
        <f>VLOOKUP(A59,TRANSPORTE!A6:D117,4,FALSE)</f>
        <v>0.44937028436010895</v>
      </c>
      <c r="M59" s="819"/>
      <c r="N59" s="295">
        <f>K59*L59</f>
        <v>16.042519151655892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16.042519151655892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141.85334779472223</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4696.3366790988739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939.26733581977487</v>
      </c>
      <c r="M83" s="849"/>
      <c r="N83" s="57"/>
    </row>
    <row r="84" spans="1:14">
      <c r="B84" s="95" t="s">
        <v>1057</v>
      </c>
      <c r="C84" s="96"/>
      <c r="D84" s="96"/>
      <c r="E84" s="96"/>
      <c r="F84" s="96"/>
      <c r="G84" s="96"/>
      <c r="H84" s="96"/>
      <c r="I84" s="93"/>
      <c r="J84" s="94"/>
      <c r="K84" s="312">
        <v>0.05</v>
      </c>
      <c r="L84" s="848">
        <f>N78*K84</f>
        <v>234.81683395494372</v>
      </c>
      <c r="M84" s="849"/>
      <c r="N84" s="57"/>
    </row>
    <row r="85" spans="1:14" ht="15" thickBot="1">
      <c r="B85" s="97" t="s">
        <v>1058</v>
      </c>
      <c r="C85" s="98"/>
      <c r="D85" s="98"/>
      <c r="E85" s="98"/>
      <c r="F85" s="98"/>
      <c r="G85" s="98"/>
      <c r="H85" s="98"/>
      <c r="I85" s="99"/>
      <c r="J85" s="100"/>
      <c r="K85" s="313">
        <v>0.05</v>
      </c>
      <c r="L85" s="850">
        <f>N78*K85</f>
        <v>234.81683395494372</v>
      </c>
      <c r="M85" s="851"/>
      <c r="N85" s="57"/>
    </row>
    <row r="86" spans="1:14" ht="15" thickBot="1">
      <c r="B86" s="814" t="s">
        <v>1037</v>
      </c>
      <c r="C86" s="815"/>
      <c r="D86" s="815"/>
      <c r="E86" s="815"/>
      <c r="F86" s="815"/>
      <c r="G86" s="815"/>
      <c r="H86" s="815"/>
      <c r="I86" s="815"/>
      <c r="J86" s="815"/>
      <c r="K86" s="815"/>
      <c r="L86" s="815"/>
      <c r="M86" s="816"/>
      <c r="N86" s="58">
        <f>L83+L84+L85</f>
        <v>1408.9010037296625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6105.237682828536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c r="B36" s="827"/>
      <c r="C36" s="828"/>
      <c r="D36" s="828"/>
      <c r="E36" s="828"/>
      <c r="F36" s="828"/>
      <c r="G36" s="828"/>
      <c r="H36" s="829"/>
      <c r="I36" s="275"/>
      <c r="J36" s="276"/>
      <c r="K36" s="277"/>
      <c r="L36" s="278"/>
      <c r="M36" s="279"/>
      <c r="N36" s="280"/>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0.1</v>
      </c>
      <c r="M42" s="839"/>
      <c r="N42" s="111">
        <f>N76*L42</f>
        <v>56.741339117888892</v>
      </c>
    </row>
    <row r="43" spans="1:14" ht="15" thickBot="1">
      <c r="B43" s="814" t="s">
        <v>1037</v>
      </c>
      <c r="C43" s="815"/>
      <c r="D43" s="815"/>
      <c r="E43" s="815"/>
      <c r="F43" s="815"/>
      <c r="G43" s="815"/>
      <c r="H43" s="815"/>
      <c r="I43" s="815"/>
      <c r="J43" s="815"/>
      <c r="K43" s="815"/>
      <c r="L43" s="815"/>
      <c r="M43" s="816"/>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818">
        <f>VLOOKUP(A59,TRANSPORTE!A6:D117,4,FALSE)</f>
        <v>0.44937028436010895</v>
      </c>
      <c r="M59" s="819"/>
      <c r="N59" s="295">
        <f>K59*L59</f>
        <v>4.6060454146911169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4.6060454146911169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628.76077571146891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125.75215514229379</v>
      </c>
      <c r="M83" s="849"/>
      <c r="N83" s="57"/>
    </row>
    <row r="84" spans="1:14">
      <c r="B84" s="95" t="s">
        <v>1057</v>
      </c>
      <c r="C84" s="96"/>
      <c r="D84" s="96"/>
      <c r="E84" s="96"/>
      <c r="F84" s="96"/>
      <c r="G84" s="96"/>
      <c r="H84" s="96"/>
      <c r="I84" s="93"/>
      <c r="J84" s="94"/>
      <c r="K84" s="312">
        <v>0.05</v>
      </c>
      <c r="L84" s="848">
        <f>N78*K84</f>
        <v>31.438038785573447</v>
      </c>
      <c r="M84" s="849"/>
      <c r="N84" s="57"/>
    </row>
    <row r="85" spans="1:14" ht="15" thickBot="1">
      <c r="B85" s="97" t="s">
        <v>1058</v>
      </c>
      <c r="C85" s="98"/>
      <c r="D85" s="98"/>
      <c r="E85" s="98"/>
      <c r="F85" s="98"/>
      <c r="G85" s="98"/>
      <c r="H85" s="98"/>
      <c r="I85" s="99"/>
      <c r="J85" s="100"/>
      <c r="K85" s="313">
        <v>0.05</v>
      </c>
      <c r="L85" s="850">
        <f>N78*K85</f>
        <v>31.438038785573447</v>
      </c>
      <c r="M85" s="851"/>
      <c r="N85" s="57"/>
    </row>
    <row r="86" spans="1:14" ht="15" thickBot="1">
      <c r="B86" s="814" t="s">
        <v>1037</v>
      </c>
      <c r="C86" s="815"/>
      <c r="D86" s="815"/>
      <c r="E86" s="815"/>
      <c r="F86" s="815"/>
      <c r="G86" s="815"/>
      <c r="H86" s="815"/>
      <c r="I86" s="815"/>
      <c r="J86" s="815"/>
      <c r="K86" s="815"/>
      <c r="L86" s="815"/>
      <c r="M86" s="816"/>
      <c r="N86" s="58">
        <f>L83+L84+L85</f>
        <v>188.62823271344067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817.38900842490955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45</v>
      </c>
      <c r="N36" s="280">
        <f>K36/M36</f>
        <v>4537.022278674548</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1.4185334779472223</v>
      </c>
    </row>
    <row r="43" spans="1:14" ht="15" thickBot="1">
      <c r="B43" s="814" t="s">
        <v>1037</v>
      </c>
      <c r="C43" s="815"/>
      <c r="D43" s="815"/>
      <c r="E43" s="815"/>
      <c r="F43" s="815"/>
      <c r="G43" s="815"/>
      <c r="H43" s="815"/>
      <c r="I43" s="815"/>
      <c r="J43" s="815"/>
      <c r="K43" s="815"/>
      <c r="L43" s="815"/>
      <c r="M43" s="816"/>
      <c r="N43" s="105">
        <f>SUM(N36:N42)</f>
        <v>4538.4408121524957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818">
        <f>VLOOKUP(A59,TRANSPORTE!A6:D117,4,FALSE)</f>
        <v>785.60662644055003</v>
      </c>
      <c r="M59" s="819"/>
      <c r="N59" s="295">
        <f>K59*L59</f>
        <v>636.7302426969336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636.7302426969336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141.85334779472223</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5317.0244026441515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1063.4048805288303</v>
      </c>
      <c r="M83" s="849"/>
      <c r="N83" s="57"/>
    </row>
    <row r="84" spans="1:14">
      <c r="B84" s="95" t="s">
        <v>1057</v>
      </c>
      <c r="C84" s="96"/>
      <c r="D84" s="96"/>
      <c r="E84" s="96"/>
      <c r="F84" s="96"/>
      <c r="G84" s="96"/>
      <c r="H84" s="96"/>
      <c r="I84" s="93"/>
      <c r="J84" s="94"/>
      <c r="K84" s="312">
        <v>0.05</v>
      </c>
      <c r="L84" s="848">
        <f>N78*K84</f>
        <v>265.85122013220757</v>
      </c>
      <c r="M84" s="849"/>
      <c r="N84" s="57"/>
    </row>
    <row r="85" spans="1:14" ht="15" thickBot="1">
      <c r="B85" s="97" t="s">
        <v>1058</v>
      </c>
      <c r="C85" s="98"/>
      <c r="D85" s="98"/>
      <c r="E85" s="98"/>
      <c r="F85" s="98"/>
      <c r="G85" s="98"/>
      <c r="H85" s="98"/>
      <c r="I85" s="99"/>
      <c r="J85" s="100"/>
      <c r="K85" s="313">
        <v>0.05</v>
      </c>
      <c r="L85" s="850">
        <f>N78*K85</f>
        <v>265.85122013220757</v>
      </c>
      <c r="M85" s="851"/>
      <c r="N85" s="57"/>
    </row>
    <row r="86" spans="1:14" ht="15" thickBot="1">
      <c r="B86" s="814" t="s">
        <v>1037</v>
      </c>
      <c r="C86" s="815"/>
      <c r="D86" s="815"/>
      <c r="E86" s="815"/>
      <c r="F86" s="815"/>
      <c r="G86" s="815"/>
      <c r="H86" s="815"/>
      <c r="I86" s="815"/>
      <c r="J86" s="815"/>
      <c r="K86" s="815"/>
      <c r="L86" s="815"/>
      <c r="M86" s="816"/>
      <c r="N86" s="58">
        <f>L83+L84+L85</f>
        <v>1595.1073207932454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6912.1317234373964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VLOOKUP(A36,EQUIPOS!A5:D154,4,FALSE)</f>
        <v>176039.46507401808</v>
      </c>
      <c r="L36" s="278"/>
      <c r="M36" s="279">
        <v>0.625</v>
      </c>
      <c r="N36" s="280">
        <f>K36/M36</f>
        <v>281663.14411842893</v>
      </c>
    </row>
    <row r="37" spans="1:14">
      <c r="A37" s="114" t="s">
        <v>241</v>
      </c>
      <c r="B37" s="827" t="str">
        <f>VLOOKUP(A37,EQUIPOS!A7:D154,3,FALSE)</f>
        <v>Grúa (capacidad 15 ton)</v>
      </c>
      <c r="C37" s="828"/>
      <c r="D37" s="828"/>
      <c r="E37" s="828"/>
      <c r="F37" s="828"/>
      <c r="G37" s="828"/>
      <c r="H37" s="829"/>
      <c r="I37" s="275"/>
      <c r="J37" s="276"/>
      <c r="K37" s="277">
        <f>VLOOKUP(A37,EQUIPOS!A6:D154,4,FALSE)</f>
        <v>121649.84933143794</v>
      </c>
      <c r="L37" s="278"/>
      <c r="M37" s="279">
        <v>0.625</v>
      </c>
      <c r="N37" s="280">
        <f>K37/M37</f>
        <v>194639.75893030071</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2553.3602603050003</v>
      </c>
    </row>
    <row r="43" spans="1:14" ht="15" thickBot="1">
      <c r="B43" s="814" t="s">
        <v>1037</v>
      </c>
      <c r="C43" s="815"/>
      <c r="D43" s="815"/>
      <c r="E43" s="815"/>
      <c r="F43" s="815"/>
      <c r="G43" s="815"/>
      <c r="H43" s="815"/>
      <c r="I43" s="815"/>
      <c r="J43" s="815"/>
      <c r="K43" s="815"/>
      <c r="L43" s="815"/>
      <c r="M43" s="816"/>
      <c r="N43" s="402">
        <f>SUM(N36:N42)</f>
        <v>478856.26330903464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57073.015347333559</v>
      </c>
      <c r="N51" s="280">
        <f>K51*M51</f>
        <v>114146.03069466712</v>
      </c>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136537.21681123154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666460.68532636622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133292.13706527324</v>
      </c>
      <c r="M83" s="849"/>
      <c r="N83" s="57"/>
    </row>
    <row r="84" spans="1:14">
      <c r="B84" s="95" t="s">
        <v>1057</v>
      </c>
      <c r="C84" s="96"/>
      <c r="D84" s="96"/>
      <c r="E84" s="96"/>
      <c r="F84" s="96"/>
      <c r="G84" s="96"/>
      <c r="H84" s="96"/>
      <c r="I84" s="93"/>
      <c r="J84" s="94"/>
      <c r="K84" s="312">
        <v>0.05</v>
      </c>
      <c r="L84" s="848">
        <f>N78*K84</f>
        <v>33323.034266318311</v>
      </c>
      <c r="M84" s="849"/>
      <c r="N84" s="57"/>
    </row>
    <row r="85" spans="1:14" ht="15" thickBot="1">
      <c r="B85" s="97" t="s">
        <v>1058</v>
      </c>
      <c r="C85" s="98"/>
      <c r="D85" s="98"/>
      <c r="E85" s="98"/>
      <c r="F85" s="98"/>
      <c r="G85" s="98"/>
      <c r="H85" s="98"/>
      <c r="I85" s="99"/>
      <c r="J85" s="100"/>
      <c r="K85" s="313">
        <v>0.05</v>
      </c>
      <c r="L85" s="850">
        <f>N78*K85</f>
        <v>33323.034266318311</v>
      </c>
      <c r="M85" s="851"/>
      <c r="N85" s="57"/>
    </row>
    <row r="86" spans="1:14" ht="15" thickBot="1">
      <c r="B86" s="814" t="s">
        <v>1037</v>
      </c>
      <c r="C86" s="815"/>
      <c r="D86" s="815"/>
      <c r="E86" s="815"/>
      <c r="F86" s="815"/>
      <c r="G86" s="815"/>
      <c r="H86" s="815"/>
      <c r="I86" s="815"/>
      <c r="J86" s="815"/>
      <c r="K86" s="815"/>
      <c r="L86" s="815"/>
      <c r="M86" s="816"/>
      <c r="N86" s="58">
        <f>L83+L84+L85</f>
        <v>199938.20559790987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866398.89092427609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176039.46507401808</v>
      </c>
      <c r="L36" s="278"/>
      <c r="M36" s="279">
        <v>0.5</v>
      </c>
      <c r="N36" s="280">
        <f>K36/M36</f>
        <v>352078.93014803616</v>
      </c>
    </row>
    <row r="37" spans="1:14">
      <c r="A37" s="114" t="s">
        <v>241</v>
      </c>
      <c r="B37" s="827" t="str">
        <f>VLOOKUP(A37,EQUIPOS!A7:D154,3,FALSE)</f>
        <v>Grúa (capacidad 15 ton)</v>
      </c>
      <c r="C37" s="828"/>
      <c r="D37" s="828"/>
      <c r="E37" s="828"/>
      <c r="F37" s="828"/>
      <c r="G37" s="828"/>
      <c r="H37" s="829"/>
      <c r="I37" s="275"/>
      <c r="J37" s="276"/>
      <c r="K37" s="277">
        <f>VLOOKUP(A37,EQUIPOS!A7:D164,4,FALSE)</f>
        <v>121649.84933143794</v>
      </c>
      <c r="L37" s="278"/>
      <c r="M37" s="279">
        <v>0.5</v>
      </c>
      <c r="N37" s="280">
        <f>K37/M37</f>
        <v>243299.69866287589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3191.70032538125</v>
      </c>
    </row>
    <row r="43" spans="1:14" ht="15" thickBot="1">
      <c r="B43" s="814" t="s">
        <v>1037</v>
      </c>
      <c r="C43" s="815"/>
      <c r="D43" s="815"/>
      <c r="E43" s="815"/>
      <c r="F43" s="815"/>
      <c r="G43" s="815"/>
      <c r="H43" s="815"/>
      <c r="I43" s="815"/>
      <c r="J43" s="815"/>
      <c r="K43" s="815"/>
      <c r="L43" s="815"/>
      <c r="M43" s="816"/>
      <c r="N43" s="402">
        <f>SUM(N36:N42)</f>
        <v>598570.32913629327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57073.015347333559</v>
      </c>
      <c r="N51" s="280">
        <f>K51*M51</f>
        <v>114146.03069466712</v>
      </c>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136537.21681123154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63834.006507624996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798941.55245514982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159788.31049102999</v>
      </c>
      <c r="M83" s="849"/>
      <c r="N83" s="57"/>
    </row>
    <row r="84" spans="1:14">
      <c r="B84" s="95" t="s">
        <v>1057</v>
      </c>
      <c r="C84" s="96"/>
      <c r="D84" s="96"/>
      <c r="E84" s="96"/>
      <c r="F84" s="96"/>
      <c r="G84" s="96"/>
      <c r="H84" s="96"/>
      <c r="I84" s="93"/>
      <c r="J84" s="94"/>
      <c r="K84" s="312">
        <v>0.05</v>
      </c>
      <c r="L84" s="848">
        <f>N78*K84</f>
        <v>39947.077622757497</v>
      </c>
      <c r="M84" s="849"/>
      <c r="N84" s="57"/>
    </row>
    <row r="85" spans="1:14" ht="15" thickBot="1">
      <c r="B85" s="97" t="s">
        <v>1058</v>
      </c>
      <c r="C85" s="98"/>
      <c r="D85" s="98"/>
      <c r="E85" s="98"/>
      <c r="F85" s="98"/>
      <c r="G85" s="98"/>
      <c r="H85" s="98"/>
      <c r="I85" s="99"/>
      <c r="J85" s="100"/>
      <c r="K85" s="313">
        <v>0.05</v>
      </c>
      <c r="L85" s="850">
        <f>N78*K85</f>
        <v>39947.077622757497</v>
      </c>
      <c r="M85" s="851"/>
      <c r="N85" s="57"/>
    </row>
    <row r="86" spans="1:14" ht="15" thickBot="1">
      <c r="B86" s="814" t="s">
        <v>1037</v>
      </c>
      <c r="C86" s="815"/>
      <c r="D86" s="815"/>
      <c r="E86" s="815"/>
      <c r="F86" s="815"/>
      <c r="G86" s="815"/>
      <c r="H86" s="815"/>
      <c r="I86" s="815"/>
      <c r="J86" s="815"/>
      <c r="K86" s="815"/>
      <c r="L86" s="815"/>
      <c r="M86" s="816"/>
      <c r="N86" s="58">
        <f>L83+L84+L85</f>
        <v>239682.46573654498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1038624.0181916947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176039.46507401808</v>
      </c>
      <c r="L36" s="278"/>
      <c r="M36" s="279">
        <v>0.4375</v>
      </c>
      <c r="N36" s="280">
        <f>K36/M36</f>
        <v>402375.92016918416</v>
      </c>
    </row>
    <row r="37" spans="1:14">
      <c r="A37" s="114" t="s">
        <v>241</v>
      </c>
      <c r="B37" s="827" t="str">
        <f>VLOOKUP(A37,EQUIPOS!A7:D154,3,FALSE)</f>
        <v>Grúa (capacidad 15 ton)</v>
      </c>
      <c r="C37" s="828"/>
      <c r="D37" s="828"/>
      <c r="E37" s="828"/>
      <c r="F37" s="828"/>
      <c r="G37" s="828"/>
      <c r="H37" s="829"/>
      <c r="I37" s="275"/>
      <c r="J37" s="276"/>
      <c r="K37" s="277">
        <f>VLOOKUP(A37,EQUIPOS!A7:D164,4,FALSE)</f>
        <v>121649.84933143794</v>
      </c>
      <c r="L37" s="278"/>
      <c r="M37" s="279">
        <v>0.4375</v>
      </c>
      <c r="N37" s="280">
        <f>K37/M37</f>
        <v>278056.79847185814</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3647.657514721428</v>
      </c>
    </row>
    <row r="43" spans="1:14" ht="15" thickBot="1">
      <c r="B43" s="814" t="s">
        <v>1037</v>
      </c>
      <c r="C43" s="815"/>
      <c r="D43" s="815"/>
      <c r="E43" s="815"/>
      <c r="F43" s="815"/>
      <c r="G43" s="815"/>
      <c r="H43" s="815"/>
      <c r="I43" s="815"/>
      <c r="J43" s="815"/>
      <c r="K43" s="815"/>
      <c r="L43" s="815"/>
      <c r="M43" s="816"/>
      <c r="N43" s="402">
        <f>SUM(N36:N42)</f>
        <v>684080.37615576363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57073.015347333559</v>
      </c>
      <c r="N51" s="280">
        <f>K51*M51</f>
        <v>114146.03069466712</v>
      </c>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136537.21681123154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72953.15029442856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893570.74326142378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178714.14865228476</v>
      </c>
      <c r="M83" s="849"/>
      <c r="N83" s="57"/>
    </row>
    <row r="84" spans="1:14">
      <c r="B84" s="95" t="s">
        <v>1057</v>
      </c>
      <c r="C84" s="96"/>
      <c r="D84" s="96"/>
      <c r="E84" s="96"/>
      <c r="F84" s="96"/>
      <c r="G84" s="96"/>
      <c r="H84" s="96"/>
      <c r="I84" s="93"/>
      <c r="J84" s="94"/>
      <c r="K84" s="312">
        <v>0.05</v>
      </c>
      <c r="L84" s="848">
        <f>N78*K84</f>
        <v>44678.537163071189</v>
      </c>
      <c r="M84" s="849"/>
      <c r="N84" s="57"/>
    </row>
    <row r="85" spans="1:14" ht="15" thickBot="1">
      <c r="B85" s="97" t="s">
        <v>1058</v>
      </c>
      <c r="C85" s="98"/>
      <c r="D85" s="98"/>
      <c r="E85" s="98"/>
      <c r="F85" s="98"/>
      <c r="G85" s="98"/>
      <c r="H85" s="98"/>
      <c r="I85" s="99"/>
      <c r="J85" s="100"/>
      <c r="K85" s="313">
        <v>0.05</v>
      </c>
      <c r="L85" s="850">
        <f>N78*K85</f>
        <v>44678.537163071189</v>
      </c>
      <c r="M85" s="851"/>
      <c r="N85" s="57"/>
    </row>
    <row r="86" spans="1:14" ht="15" thickBot="1">
      <c r="B86" s="814" t="s">
        <v>1037</v>
      </c>
      <c r="C86" s="815"/>
      <c r="D86" s="815"/>
      <c r="E86" s="815"/>
      <c r="F86" s="815"/>
      <c r="G86" s="815"/>
      <c r="H86" s="815"/>
      <c r="I86" s="815"/>
      <c r="J86" s="815"/>
      <c r="K86" s="815"/>
      <c r="L86" s="815"/>
      <c r="M86" s="816"/>
      <c r="N86" s="58">
        <f>L83+L84+L85</f>
        <v>268071.22297842713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1161641.966239851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176039.46507401808</v>
      </c>
      <c r="L36" s="278"/>
      <c r="M36" s="279">
        <v>0.875</v>
      </c>
      <c r="N36" s="280">
        <f>K36/M36</f>
        <v>201187.96008459208</v>
      </c>
    </row>
    <row r="37" spans="1:14">
      <c r="A37" s="114" t="s">
        <v>241</v>
      </c>
      <c r="B37" s="827" t="str">
        <f>VLOOKUP(A37,EQUIPOS!A7:D154,3,FALSE)</f>
        <v>Grúa (capacidad 15 ton)</v>
      </c>
      <c r="C37" s="828"/>
      <c r="D37" s="828"/>
      <c r="E37" s="828"/>
      <c r="F37" s="828"/>
      <c r="G37" s="828"/>
      <c r="H37" s="829"/>
      <c r="I37" s="275"/>
      <c r="J37" s="276"/>
      <c r="K37" s="277">
        <f>VLOOKUP(A37,EQUIPOS!A7:D164,4,FALSE)</f>
        <v>121649.84933143794</v>
      </c>
      <c r="L37" s="278"/>
      <c r="M37" s="279">
        <v>0.875</v>
      </c>
      <c r="N37" s="280">
        <f>K37/M37</f>
        <v>139028.39923592907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1459.0630058885715</v>
      </c>
    </row>
    <row r="43" spans="1:14" ht="15" thickBot="1">
      <c r="B43" s="814" t="s">
        <v>1037</v>
      </c>
      <c r="C43" s="815"/>
      <c r="D43" s="815"/>
      <c r="E43" s="815"/>
      <c r="F43" s="815"/>
      <c r="G43" s="815"/>
      <c r="H43" s="815"/>
      <c r="I43" s="815"/>
      <c r="J43" s="815"/>
      <c r="K43" s="815"/>
      <c r="L43" s="815"/>
      <c r="M43" s="816"/>
      <c r="N43" s="402">
        <f>SUM(N36:N42)</f>
        <v>341675.42232640967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29181.260117771428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393247.86856074556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78649.573712149111</v>
      </c>
      <c r="M83" s="849"/>
      <c r="N83" s="57"/>
    </row>
    <row r="84" spans="1:14">
      <c r="B84" s="95" t="s">
        <v>1057</v>
      </c>
      <c r="C84" s="96"/>
      <c r="D84" s="96"/>
      <c r="E84" s="96"/>
      <c r="F84" s="96"/>
      <c r="G84" s="96"/>
      <c r="H84" s="96"/>
      <c r="I84" s="93"/>
      <c r="J84" s="94"/>
      <c r="K84" s="312">
        <v>0.05</v>
      </c>
      <c r="L84" s="848">
        <f>N78*K84</f>
        <v>19662.393428037278</v>
      </c>
      <c r="M84" s="849"/>
      <c r="N84" s="57"/>
    </row>
    <row r="85" spans="1:14" ht="15" thickBot="1">
      <c r="B85" s="97" t="s">
        <v>1058</v>
      </c>
      <c r="C85" s="98"/>
      <c r="D85" s="98"/>
      <c r="E85" s="98"/>
      <c r="F85" s="98"/>
      <c r="G85" s="98"/>
      <c r="H85" s="98"/>
      <c r="I85" s="99"/>
      <c r="J85" s="100"/>
      <c r="K85" s="313">
        <v>0.05</v>
      </c>
      <c r="L85" s="850">
        <f>N78*K85</f>
        <v>19662.393428037278</v>
      </c>
      <c r="M85" s="851"/>
      <c r="N85" s="57"/>
    </row>
    <row r="86" spans="1:14" ht="15" thickBot="1">
      <c r="B86" s="814" t="s">
        <v>1037</v>
      </c>
      <c r="C86" s="815"/>
      <c r="D86" s="815"/>
      <c r="E86" s="815"/>
      <c r="F86" s="815"/>
      <c r="G86" s="815"/>
      <c r="H86" s="815"/>
      <c r="I86" s="815"/>
      <c r="J86" s="815"/>
      <c r="K86" s="815"/>
      <c r="L86" s="815"/>
      <c r="M86" s="816"/>
      <c r="N86" s="58">
        <f>L83+L84+L85</f>
        <v>117974.36056822367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511222.22912896925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176039.46507401808</v>
      </c>
      <c r="L36" s="278"/>
      <c r="M36" s="279">
        <v>0.75</v>
      </c>
      <c r="N36" s="280">
        <f>K36/M36</f>
        <v>234719.28676535745</v>
      </c>
    </row>
    <row r="37" spans="1:14">
      <c r="A37" s="114" t="s">
        <v>241</v>
      </c>
      <c r="B37" s="827" t="str">
        <f>VLOOKUP(A37,EQUIPOS!A7:D154,3,FALSE)</f>
        <v>Grúa (capacidad 15 ton)</v>
      </c>
      <c r="C37" s="828"/>
      <c r="D37" s="828"/>
      <c r="E37" s="828"/>
      <c r="F37" s="828"/>
      <c r="G37" s="828"/>
      <c r="H37" s="829"/>
      <c r="I37" s="275"/>
      <c r="J37" s="276"/>
      <c r="K37" s="277">
        <f>VLOOKUP(A37,EQUIPOS!A7:D164,4,FALSE)</f>
        <v>121649.84933143794</v>
      </c>
      <c r="L37" s="278"/>
      <c r="M37" s="279">
        <v>0.75</v>
      </c>
      <c r="N37" s="280">
        <f>K37/M37</f>
        <v>162199.79910858392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1702.2401735366668</v>
      </c>
    </row>
    <row r="43" spans="1:14" ht="15" thickBot="1">
      <c r="B43" s="814" t="s">
        <v>1037</v>
      </c>
      <c r="C43" s="815"/>
      <c r="D43" s="815"/>
      <c r="E43" s="815"/>
      <c r="F43" s="815"/>
      <c r="G43" s="815"/>
      <c r="H43" s="815"/>
      <c r="I43" s="815"/>
      <c r="J43" s="815"/>
      <c r="K43" s="815"/>
      <c r="L43" s="815"/>
      <c r="M43" s="816"/>
      <c r="N43" s="402">
        <f>SUM(N36:N42)</f>
        <v>398621.32604747801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34044.803470733335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455057.31563477579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91011.463126955161</v>
      </c>
      <c r="M83" s="849"/>
      <c r="N83" s="57"/>
    </row>
    <row r="84" spans="1:14">
      <c r="B84" s="95" t="s">
        <v>1057</v>
      </c>
      <c r="C84" s="96"/>
      <c r="D84" s="96"/>
      <c r="E84" s="96"/>
      <c r="F84" s="96"/>
      <c r="G84" s="96"/>
      <c r="H84" s="96"/>
      <c r="I84" s="93"/>
      <c r="J84" s="94"/>
      <c r="K84" s="312">
        <v>0.05</v>
      </c>
      <c r="L84" s="848">
        <f>N78*K84</f>
        <v>22752.86578173879</v>
      </c>
      <c r="M84" s="849"/>
      <c r="N84" s="57"/>
    </row>
    <row r="85" spans="1:14" ht="15" thickBot="1">
      <c r="B85" s="97" t="s">
        <v>1058</v>
      </c>
      <c r="C85" s="98"/>
      <c r="D85" s="98"/>
      <c r="E85" s="98"/>
      <c r="F85" s="98"/>
      <c r="G85" s="98"/>
      <c r="H85" s="98"/>
      <c r="I85" s="99"/>
      <c r="J85" s="100"/>
      <c r="K85" s="313">
        <v>0.05</v>
      </c>
      <c r="L85" s="850">
        <f>N78*K85</f>
        <v>22752.86578173879</v>
      </c>
      <c r="M85" s="851"/>
      <c r="N85" s="57"/>
    </row>
    <row r="86" spans="1:14" ht="15" thickBot="1">
      <c r="B86" s="814" t="s">
        <v>1037</v>
      </c>
      <c r="C86" s="815"/>
      <c r="D86" s="815"/>
      <c r="E86" s="815"/>
      <c r="F86" s="815"/>
      <c r="G86" s="815"/>
      <c r="H86" s="815"/>
      <c r="I86" s="815"/>
      <c r="J86" s="815"/>
      <c r="K86" s="815"/>
      <c r="L86" s="815"/>
      <c r="M86" s="816"/>
      <c r="N86" s="58">
        <f>L83+L84+L85</f>
        <v>136517.19469043275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591574.51032520854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176039.46507401808</v>
      </c>
      <c r="L36" s="278"/>
      <c r="M36" s="279">
        <v>0.6875</v>
      </c>
      <c r="N36" s="280">
        <f>K36/M36</f>
        <v>256057.40374402629</v>
      </c>
    </row>
    <row r="37" spans="1:14">
      <c r="A37" s="114" t="s">
        <v>241</v>
      </c>
      <c r="B37" s="827" t="str">
        <f>VLOOKUP(A37,EQUIPOS!A7:D154,3,FALSE)</f>
        <v>Grúa (capacidad 15 ton)</v>
      </c>
      <c r="C37" s="828"/>
      <c r="D37" s="828"/>
      <c r="E37" s="828"/>
      <c r="F37" s="828"/>
      <c r="G37" s="828"/>
      <c r="H37" s="829"/>
      <c r="I37" s="275"/>
      <c r="J37" s="276"/>
      <c r="K37" s="277">
        <f>VLOOKUP(A37,EQUIPOS!A7:D164,4,FALSE)</f>
        <v>121649.84933143794</v>
      </c>
      <c r="L37" s="278"/>
      <c r="M37" s="279">
        <v>0.6875</v>
      </c>
      <c r="N37" s="280">
        <f>K37/M37</f>
        <v>176945.23539118248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1856.9892802218183</v>
      </c>
    </row>
    <row r="43" spans="1:14" ht="15" thickBot="1">
      <c r="B43" s="814" t="s">
        <v>1037</v>
      </c>
      <c r="C43" s="815"/>
      <c r="D43" s="815"/>
      <c r="E43" s="815"/>
      <c r="F43" s="815"/>
      <c r="G43" s="815"/>
      <c r="H43" s="815"/>
      <c r="I43" s="815"/>
      <c r="J43" s="815"/>
      <c r="K43" s="815"/>
      <c r="L43" s="815"/>
      <c r="M43" s="816"/>
      <c r="N43" s="402">
        <f>SUM(N36:N42)</f>
        <v>434859.6284154306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37139.785604436365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494390.6001364314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98878.120027286292</v>
      </c>
      <c r="M83" s="849"/>
      <c r="N83" s="57"/>
    </row>
    <row r="84" spans="1:14">
      <c r="B84" s="95" t="s">
        <v>1057</v>
      </c>
      <c r="C84" s="96"/>
      <c r="D84" s="96"/>
      <c r="E84" s="96"/>
      <c r="F84" s="96"/>
      <c r="G84" s="96"/>
      <c r="H84" s="96"/>
      <c r="I84" s="93"/>
      <c r="J84" s="94"/>
      <c r="K84" s="312">
        <v>0.05</v>
      </c>
      <c r="L84" s="848">
        <f>N78*K84</f>
        <v>24719.530006821573</v>
      </c>
      <c r="M84" s="849"/>
      <c r="N84" s="57"/>
    </row>
    <row r="85" spans="1:14" ht="15" thickBot="1">
      <c r="B85" s="97" t="s">
        <v>1058</v>
      </c>
      <c r="C85" s="98"/>
      <c r="D85" s="98"/>
      <c r="E85" s="98"/>
      <c r="F85" s="98"/>
      <c r="G85" s="98"/>
      <c r="H85" s="98"/>
      <c r="I85" s="99"/>
      <c r="J85" s="100"/>
      <c r="K85" s="313">
        <v>0.05</v>
      </c>
      <c r="L85" s="850">
        <f>N78*K85</f>
        <v>24719.530006821573</v>
      </c>
      <c r="M85" s="851"/>
      <c r="N85" s="57"/>
    </row>
    <row r="86" spans="1:14" ht="15" thickBot="1">
      <c r="B86" s="814" t="s">
        <v>1037</v>
      </c>
      <c r="C86" s="815"/>
      <c r="D86" s="815"/>
      <c r="E86" s="815"/>
      <c r="F86" s="815"/>
      <c r="G86" s="815"/>
      <c r="H86" s="815"/>
      <c r="I86" s="815"/>
      <c r="J86" s="815"/>
      <c r="K86" s="815"/>
      <c r="L86" s="815"/>
      <c r="M86" s="816"/>
      <c r="N86" s="58">
        <f>L83+L84+L85</f>
        <v>148317.18004092944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642707.78017736087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8" t="s">
        <v>241</v>
      </c>
      <c r="B36" s="827" t="str">
        <f>VLOOKUP(A36,EQUIPOS!A6:D154,3,FALSE)</f>
        <v>Grúa (capacidad 15 ton)</v>
      </c>
      <c r="C36" s="828"/>
      <c r="D36" s="828"/>
      <c r="E36" s="828"/>
      <c r="F36" s="828"/>
      <c r="G36" s="828"/>
      <c r="H36" s="829"/>
      <c r="I36" s="275"/>
      <c r="J36" s="276"/>
      <c r="K36" s="277">
        <f>VLOOKUP(A36,EQUIPOS!A6:D163,4,FALSE)</f>
        <v>121649.84933143794</v>
      </c>
      <c r="L36" s="278"/>
      <c r="M36" s="404">
        <v>1.125</v>
      </c>
      <c r="N36" s="280">
        <f>K36/M36</f>
        <v>108133.19940572261</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1134.8267823577778</v>
      </c>
    </row>
    <row r="43" spans="1:14" ht="15" thickBot="1">
      <c r="B43" s="814" t="s">
        <v>1037</v>
      </c>
      <c r="C43" s="815"/>
      <c r="D43" s="815"/>
      <c r="E43" s="815"/>
      <c r="F43" s="815"/>
      <c r="G43" s="815"/>
      <c r="H43" s="815"/>
      <c r="I43" s="815"/>
      <c r="J43" s="815"/>
      <c r="K43" s="815"/>
      <c r="L43" s="815"/>
      <c r="M43" s="816"/>
      <c r="N43" s="402">
        <f>SUM(N36:N42)</f>
        <v>109268.02618808039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497.89873619631885</v>
      </c>
      <c r="N48" s="280">
        <f>K48*M48</f>
        <v>4978.987361963189</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2406.1449938650298</v>
      </c>
      <c r="N49" s="280">
        <f>K49*M49</f>
        <v>2406.1449938650298</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15006.053760736193</v>
      </c>
      <c r="N50" s="280">
        <f>K50*M50</f>
        <v>15006.053760736193</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22696.535647155557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154355.74795180035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30871.149590360073</v>
      </c>
      <c r="M83" s="849"/>
      <c r="N83" s="57"/>
    </row>
    <row r="84" spans="1:14">
      <c r="B84" s="95" t="s">
        <v>1057</v>
      </c>
      <c r="C84" s="96"/>
      <c r="D84" s="96"/>
      <c r="E84" s="96"/>
      <c r="F84" s="96"/>
      <c r="G84" s="96"/>
      <c r="H84" s="96"/>
      <c r="I84" s="93"/>
      <c r="J84" s="94"/>
      <c r="K84" s="312">
        <v>0.05</v>
      </c>
      <c r="L84" s="848">
        <f>N78*K84</f>
        <v>7717.7873975900184</v>
      </c>
      <c r="M84" s="849"/>
      <c r="N84" s="57"/>
    </row>
    <row r="85" spans="1:14" ht="15" thickBot="1">
      <c r="B85" s="97" t="s">
        <v>1058</v>
      </c>
      <c r="C85" s="98"/>
      <c r="D85" s="98"/>
      <c r="E85" s="98"/>
      <c r="F85" s="98"/>
      <c r="G85" s="98"/>
      <c r="H85" s="98"/>
      <c r="I85" s="99"/>
      <c r="J85" s="100"/>
      <c r="K85" s="313">
        <v>0.05</v>
      </c>
      <c r="L85" s="850">
        <f>N78*K85</f>
        <v>7717.7873975900184</v>
      </c>
      <c r="M85" s="851"/>
      <c r="N85" s="57"/>
    </row>
    <row r="86" spans="1:14" ht="15" thickBot="1">
      <c r="B86" s="814" t="s">
        <v>1037</v>
      </c>
      <c r="C86" s="815"/>
      <c r="D86" s="815"/>
      <c r="E86" s="815"/>
      <c r="F86" s="815"/>
      <c r="G86" s="815"/>
      <c r="H86" s="815"/>
      <c r="I86" s="815"/>
      <c r="J86" s="815"/>
      <c r="K86" s="815"/>
      <c r="L86" s="815"/>
      <c r="M86" s="816"/>
      <c r="N86" s="58">
        <f>L83+L84+L85</f>
        <v>46306.724385540103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200662.47233734047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61" t="s">
        <v>241</v>
      </c>
      <c r="B36" s="827" t="str">
        <f>VLOOKUP(A36,EQUIPOS!A6:D154,3,FALSE)</f>
        <v>Grúa (capacidad 15 ton)</v>
      </c>
      <c r="C36" s="828"/>
      <c r="D36" s="828"/>
      <c r="E36" s="828"/>
      <c r="F36" s="828"/>
      <c r="G36" s="828"/>
      <c r="H36" s="829"/>
      <c r="I36" s="275"/>
      <c r="J36" s="276"/>
      <c r="K36" s="277">
        <f>VLOOKUP(A36,EQUIPOS!A6:D163,4,FALSE)</f>
        <v>121649.84933143794</v>
      </c>
      <c r="L36" s="278"/>
      <c r="M36" s="470">
        <v>1</v>
      </c>
      <c r="N36" s="280">
        <f>K36/M36</f>
        <v>121649.84933143794</v>
      </c>
    </row>
    <row r="37" spans="1:14">
      <c r="A37" s="161" t="s">
        <v>373</v>
      </c>
      <c r="B37" s="827" t="str">
        <f>VLOOKUP(A37,EQUIPOS!A7:D154,3,FALSE)</f>
        <v>Volqueta 6 m3</v>
      </c>
      <c r="C37" s="828"/>
      <c r="D37" s="828"/>
      <c r="E37" s="828"/>
      <c r="F37" s="828"/>
      <c r="G37" s="828"/>
      <c r="H37" s="829"/>
      <c r="I37" s="275"/>
      <c r="J37" s="276"/>
      <c r="K37" s="277">
        <f>VLOOKUP(A37,EQUIPOS!A7:D164,4,FALSE)</f>
        <v>86403.391053926884</v>
      </c>
      <c r="L37" s="278"/>
      <c r="M37" s="471">
        <v>1</v>
      </c>
      <c r="N37" s="280">
        <f>K37/M37</f>
        <v>86403.391053926884</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1276.6801301525002</v>
      </c>
    </row>
    <row r="43" spans="1:14" ht="15" thickBot="1">
      <c r="B43" s="814" t="s">
        <v>1037</v>
      </c>
      <c r="C43" s="815"/>
      <c r="D43" s="815"/>
      <c r="E43" s="815"/>
      <c r="F43" s="815"/>
      <c r="G43" s="815"/>
      <c r="H43" s="815"/>
      <c r="I43" s="815"/>
      <c r="J43" s="815"/>
      <c r="K43" s="815"/>
      <c r="L43" s="815"/>
      <c r="M43" s="816"/>
      <c r="N43" s="402">
        <f>SUM(N36:N42)</f>
        <v>209329.92051551733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497.89873619631885</v>
      </c>
      <c r="N48" s="280">
        <f>K48*M48</f>
        <v>4978.987361963189</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2406.1449938650298</v>
      </c>
      <c r="N49" s="280">
        <f>K49*M49</f>
        <v>2406.1449938650298</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15006.053760736193</v>
      </c>
      <c r="N50" s="280">
        <f>K50*M50</f>
        <v>15006.053760736193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25533.60260305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257254.70923513174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51450.941847026348</v>
      </c>
      <c r="M83" s="849"/>
      <c r="N83" s="57"/>
    </row>
    <row r="84" spans="1:14">
      <c r="B84" s="95" t="s">
        <v>1057</v>
      </c>
      <c r="C84" s="96"/>
      <c r="D84" s="96"/>
      <c r="E84" s="96"/>
      <c r="F84" s="96"/>
      <c r="G84" s="96"/>
      <c r="H84" s="96"/>
      <c r="I84" s="93"/>
      <c r="J84" s="94"/>
      <c r="K84" s="312">
        <v>0.05</v>
      </c>
      <c r="L84" s="848">
        <f>N78*K84</f>
        <v>12862.735461756587</v>
      </c>
      <c r="M84" s="849"/>
      <c r="N84" s="57"/>
    </row>
    <row r="85" spans="1:14" ht="15" thickBot="1">
      <c r="B85" s="97" t="s">
        <v>1058</v>
      </c>
      <c r="C85" s="98"/>
      <c r="D85" s="98"/>
      <c r="E85" s="98"/>
      <c r="F85" s="98"/>
      <c r="G85" s="98"/>
      <c r="H85" s="98"/>
      <c r="I85" s="99"/>
      <c r="J85" s="100"/>
      <c r="K85" s="313">
        <v>0.05</v>
      </c>
      <c r="L85" s="850">
        <f>N78*K85</f>
        <v>12862.735461756587</v>
      </c>
      <c r="M85" s="851"/>
      <c r="N85" s="57"/>
    </row>
    <row r="86" spans="1:14" ht="15" thickBot="1">
      <c r="B86" s="814" t="s">
        <v>1037</v>
      </c>
      <c r="C86" s="815"/>
      <c r="D86" s="815"/>
      <c r="E86" s="815"/>
      <c r="F86" s="815"/>
      <c r="G86" s="815"/>
      <c r="H86" s="815"/>
      <c r="I86" s="815"/>
      <c r="J86" s="815"/>
      <c r="K86" s="815"/>
      <c r="L86" s="815"/>
      <c r="M86" s="816"/>
      <c r="N86" s="58">
        <f>L83+L84+L85</f>
        <v>77176.412770539522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334431.12200567126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121649.84933143794</v>
      </c>
      <c r="L36" s="278"/>
      <c r="M36" s="279">
        <v>0.9375</v>
      </c>
      <c r="N36" s="280">
        <f>K36/M36</f>
        <v>129759.83928686714</v>
      </c>
    </row>
    <row r="37" spans="1:14">
      <c r="A37" s="150" t="s">
        <v>373</v>
      </c>
      <c r="B37" s="827" t="str">
        <f>VLOOKUP(A37,EQUIPOS!A7:D154,3,FALSE)</f>
        <v>Volqueta 6 m3</v>
      </c>
      <c r="C37" s="828"/>
      <c r="D37" s="828"/>
      <c r="E37" s="828"/>
      <c r="F37" s="828"/>
      <c r="G37" s="828"/>
      <c r="H37" s="829"/>
      <c r="I37" s="275"/>
      <c r="J37" s="276"/>
      <c r="K37" s="277">
        <f>VLOOKUP(A37,EQUIPOS!A7:D164,4,FALSE)</f>
        <v>86403.391053926884</v>
      </c>
      <c r="L37" s="278"/>
      <c r="M37" s="279">
        <v>0.9375</v>
      </c>
      <c r="N37" s="280">
        <f>K37/M37</f>
        <v>92163.617124188677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1361.7921388293335</v>
      </c>
    </row>
    <row r="43" spans="1:14" ht="15" thickBot="1">
      <c r="B43" s="814" t="s">
        <v>1037</v>
      </c>
      <c r="C43" s="815"/>
      <c r="D43" s="815"/>
      <c r="E43" s="815"/>
      <c r="F43" s="815"/>
      <c r="G43" s="815"/>
      <c r="H43" s="815"/>
      <c r="I43" s="815"/>
      <c r="J43" s="815"/>
      <c r="K43" s="815"/>
      <c r="L43" s="815"/>
      <c r="M43" s="816"/>
      <c r="N43" s="402">
        <f>SUM(N36:N42)</f>
        <v>223285.24854988515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15006.053760736193</v>
      </c>
      <c r="N49" s="280">
        <f>K49*M49</f>
        <v>15006.053760736193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27235.842776586665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272912.2774430362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54582.455488607244</v>
      </c>
      <c r="M83" s="849"/>
      <c r="N83" s="57"/>
    </row>
    <row r="84" spans="1:14">
      <c r="B84" s="95" t="s">
        <v>1057</v>
      </c>
      <c r="C84" s="96"/>
      <c r="D84" s="96"/>
      <c r="E84" s="96"/>
      <c r="F84" s="96"/>
      <c r="G84" s="96"/>
      <c r="H84" s="96"/>
      <c r="I84" s="93"/>
      <c r="J84" s="94"/>
      <c r="K84" s="312">
        <v>0.05</v>
      </c>
      <c r="L84" s="848">
        <f>N78*K84</f>
        <v>13645.613872151811</v>
      </c>
      <c r="M84" s="849"/>
      <c r="N84" s="57"/>
    </row>
    <row r="85" spans="1:14" ht="15" thickBot="1">
      <c r="B85" s="97" t="s">
        <v>1058</v>
      </c>
      <c r="C85" s="98"/>
      <c r="D85" s="98"/>
      <c r="E85" s="98"/>
      <c r="F85" s="98"/>
      <c r="G85" s="98"/>
      <c r="H85" s="98"/>
      <c r="I85" s="99"/>
      <c r="J85" s="100"/>
      <c r="K85" s="313">
        <v>0.05</v>
      </c>
      <c r="L85" s="850">
        <f>N78*K85</f>
        <v>13645.613872151811</v>
      </c>
      <c r="M85" s="851"/>
      <c r="N85" s="57"/>
    </row>
    <row r="86" spans="1:14" ht="15" thickBot="1">
      <c r="B86" s="814" t="s">
        <v>1037</v>
      </c>
      <c r="C86" s="815"/>
      <c r="D86" s="815"/>
      <c r="E86" s="815"/>
      <c r="F86" s="815"/>
      <c r="G86" s="815"/>
      <c r="H86" s="815"/>
      <c r="I86" s="815"/>
      <c r="J86" s="815"/>
      <c r="K86" s="815"/>
      <c r="L86" s="815"/>
      <c r="M86" s="816"/>
      <c r="N86" s="58">
        <f>L83+L84+L85</f>
        <v>81873.683232910858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354785.96067594708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121649.84933143794</v>
      </c>
      <c r="L36" s="278"/>
      <c r="M36" s="279">
        <v>1.5</v>
      </c>
      <c r="N36" s="280">
        <f>K36/M36</f>
        <v>81099.899554291958</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851.12008676833341</v>
      </c>
    </row>
    <row r="43" spans="1:14" ht="15" thickBot="1">
      <c r="B43" s="814" t="s">
        <v>1037</v>
      </c>
      <c r="C43" s="815"/>
      <c r="D43" s="815"/>
      <c r="E43" s="815"/>
      <c r="F43" s="815"/>
      <c r="G43" s="815"/>
      <c r="H43" s="815"/>
      <c r="I43" s="815"/>
      <c r="J43" s="815"/>
      <c r="K43" s="815"/>
      <c r="L43" s="815"/>
      <c r="M43" s="816"/>
      <c r="N43" s="402">
        <f>SUM(N36:N42)</f>
        <v>81951.019641060295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15006.053760736193</v>
      </c>
      <c r="N49" s="280">
        <f>K49*M49</f>
        <v>15006.053760736193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17022.401735366668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121364.60749299137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24272.921498598276</v>
      </c>
      <c r="M83" s="849"/>
      <c r="N83" s="57"/>
    </row>
    <row r="84" spans="1:14">
      <c r="B84" s="95" t="s">
        <v>1057</v>
      </c>
      <c r="C84" s="96"/>
      <c r="D84" s="96"/>
      <c r="E84" s="96"/>
      <c r="F84" s="96"/>
      <c r="G84" s="96"/>
      <c r="H84" s="96"/>
      <c r="I84" s="93"/>
      <c r="J84" s="94"/>
      <c r="K84" s="312">
        <v>0.05</v>
      </c>
      <c r="L84" s="848">
        <f>N78*K84</f>
        <v>6068.2303746495691</v>
      </c>
      <c r="M84" s="849"/>
      <c r="N84" s="57"/>
    </row>
    <row r="85" spans="1:14" ht="15" thickBot="1">
      <c r="B85" s="97" t="s">
        <v>1058</v>
      </c>
      <c r="C85" s="98"/>
      <c r="D85" s="98"/>
      <c r="E85" s="98"/>
      <c r="F85" s="98"/>
      <c r="G85" s="98"/>
      <c r="H85" s="98"/>
      <c r="I85" s="99"/>
      <c r="J85" s="100"/>
      <c r="K85" s="313">
        <v>0.05</v>
      </c>
      <c r="L85" s="850">
        <f>N78*K85</f>
        <v>6068.2303746495691</v>
      </c>
      <c r="M85" s="851"/>
      <c r="N85" s="57"/>
    </row>
    <row r="86" spans="1:14" ht="15" thickBot="1">
      <c r="B86" s="814" t="s">
        <v>1037</v>
      </c>
      <c r="C86" s="815"/>
      <c r="D86" s="815"/>
      <c r="E86" s="815"/>
      <c r="F86" s="815"/>
      <c r="G86" s="815"/>
      <c r="H86" s="815"/>
      <c r="I86" s="815"/>
      <c r="J86" s="815"/>
      <c r="K86" s="815"/>
      <c r="L86" s="815"/>
      <c r="M86" s="816"/>
      <c r="N86" s="58">
        <f>L83+L84+L85</f>
        <v>36409.382247897411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157773.98974088879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121649.84933143794</v>
      </c>
      <c r="L36" s="278"/>
      <c r="M36" s="279">
        <v>1.375</v>
      </c>
      <c r="N36" s="280">
        <f>K36/M36</f>
        <v>88472.617695591238</v>
      </c>
    </row>
    <row r="37" spans="1:14">
      <c r="A37" s="150" t="s">
        <v>373</v>
      </c>
      <c r="B37" s="827" t="str">
        <f>VLOOKUP(A37,EQUIPOS!A7:D154,3,FALSE)</f>
        <v>Volqueta 6 m3</v>
      </c>
      <c r="C37" s="828"/>
      <c r="D37" s="828"/>
      <c r="E37" s="828"/>
      <c r="F37" s="828"/>
      <c r="G37" s="828"/>
      <c r="H37" s="829"/>
      <c r="I37" s="275"/>
      <c r="J37" s="276"/>
      <c r="K37" s="277">
        <f>VLOOKUP(A37,EQUIPOS!A7:D164,4,FALSE)</f>
        <v>86403.391053926884</v>
      </c>
      <c r="L37" s="278"/>
      <c r="M37" s="279">
        <v>1.375</v>
      </c>
      <c r="N37" s="280">
        <f>K37/M37</f>
        <v>62838.829857401368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928.49464011090913</v>
      </c>
    </row>
    <row r="43" spans="1:14" ht="15" thickBot="1">
      <c r="B43" s="814" t="s">
        <v>1037</v>
      </c>
      <c r="C43" s="815"/>
      <c r="D43" s="815"/>
      <c r="E43" s="815"/>
      <c r="F43" s="815"/>
      <c r="G43" s="815"/>
      <c r="H43" s="815"/>
      <c r="I43" s="815"/>
      <c r="J43" s="815"/>
      <c r="K43" s="815"/>
      <c r="L43" s="815"/>
      <c r="M43" s="816"/>
      <c r="N43" s="402">
        <f>SUM(N36:N42)</f>
        <v>152239.94219310352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15006.053760736193</v>
      </c>
      <c r="N49" s="280">
        <f>K49*M49</f>
        <v>15006.053760736193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18569.892802218183</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193201.0211118861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38640.204222377222</v>
      </c>
      <c r="M83" s="849"/>
      <c r="N83" s="57"/>
    </row>
    <row r="84" spans="1:14">
      <c r="B84" s="95" t="s">
        <v>1057</v>
      </c>
      <c r="C84" s="96"/>
      <c r="D84" s="96"/>
      <c r="E84" s="96"/>
      <c r="F84" s="96"/>
      <c r="G84" s="96"/>
      <c r="H84" s="96"/>
      <c r="I84" s="93"/>
      <c r="J84" s="94"/>
      <c r="K84" s="312">
        <v>0.05</v>
      </c>
      <c r="L84" s="848">
        <f>N78*K84</f>
        <v>9660.0510555943056</v>
      </c>
      <c r="M84" s="849"/>
      <c r="N84" s="57"/>
    </row>
    <row r="85" spans="1:14" ht="15" thickBot="1">
      <c r="B85" s="97" t="s">
        <v>1058</v>
      </c>
      <c r="C85" s="98"/>
      <c r="D85" s="98"/>
      <c r="E85" s="98"/>
      <c r="F85" s="98"/>
      <c r="G85" s="98"/>
      <c r="H85" s="98"/>
      <c r="I85" s="99"/>
      <c r="J85" s="100"/>
      <c r="K85" s="313">
        <v>0.05</v>
      </c>
      <c r="L85" s="850">
        <f>N78*K85</f>
        <v>9660.0510555943056</v>
      </c>
      <c r="M85" s="851"/>
      <c r="N85" s="57"/>
    </row>
    <row r="86" spans="1:14" ht="15" thickBot="1">
      <c r="B86" s="814" t="s">
        <v>1037</v>
      </c>
      <c r="C86" s="815"/>
      <c r="D86" s="815"/>
      <c r="E86" s="815"/>
      <c r="F86" s="815"/>
      <c r="G86" s="815"/>
      <c r="H86" s="815"/>
      <c r="I86" s="815"/>
      <c r="J86" s="815"/>
      <c r="K86" s="815"/>
      <c r="L86" s="815"/>
      <c r="M86" s="816"/>
      <c r="N86" s="58">
        <f>L83+L84+L85</f>
        <v>57960.30633356583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251161.32744545193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121649.84933143794</v>
      </c>
      <c r="L36" s="278"/>
      <c r="M36" s="279">
        <v>1.3125</v>
      </c>
      <c r="N36" s="280">
        <f>K36/M36</f>
        <v>92685.599490619381</v>
      </c>
    </row>
    <row r="37" spans="1:14">
      <c r="A37" s="150" t="s">
        <v>373</v>
      </c>
      <c r="B37" s="827" t="str">
        <f>VLOOKUP(A37,EQUIPOS!A7:D154,3,FALSE)</f>
        <v>Volqueta 6 m3</v>
      </c>
      <c r="C37" s="828"/>
      <c r="D37" s="828"/>
      <c r="E37" s="828"/>
      <c r="F37" s="828"/>
      <c r="G37" s="828"/>
      <c r="H37" s="829"/>
      <c r="I37" s="275"/>
      <c r="J37" s="276"/>
      <c r="K37" s="277">
        <f>VLOOKUP(A37,EQUIPOS!A7:D164,4,FALSE)</f>
        <v>86403.391053926884</v>
      </c>
      <c r="L37" s="278"/>
      <c r="M37" s="279">
        <v>1.3125</v>
      </c>
      <c r="N37" s="280">
        <f>K37/M37</f>
        <v>65831.155088706204</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0.05</v>
      </c>
      <c r="M42" s="839"/>
      <c r="N42" s="111">
        <f>N76*L42</f>
        <v>972.70867059238105</v>
      </c>
    </row>
    <row r="43" spans="1:14" ht="15" thickBot="1">
      <c r="B43" s="814" t="s">
        <v>1037</v>
      </c>
      <c r="C43" s="815"/>
      <c r="D43" s="815"/>
      <c r="E43" s="815"/>
      <c r="F43" s="815"/>
      <c r="G43" s="815"/>
      <c r="H43" s="815"/>
      <c r="I43" s="815"/>
      <c r="J43" s="815"/>
      <c r="K43" s="815"/>
      <c r="L43" s="815"/>
      <c r="M43" s="816"/>
      <c r="N43" s="402">
        <f>SUM(N36:N42)</f>
        <v>159489.46324991796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497.89873619631885</v>
      </c>
      <c r="N48" s="280">
        <f>K48*M48</f>
        <v>4978.987361963189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15006.053760736193</v>
      </c>
      <c r="N49" s="280">
        <f>K49*M49</f>
        <v>15006.053760736193</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2406.1449938650298</v>
      </c>
      <c r="N50" s="280">
        <f>K50*M50</f>
        <v>2406.1449938650298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22391.186116564411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19454.17341184762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201334.82277832998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40266.964555665996</v>
      </c>
      <c r="M83" s="849"/>
      <c r="N83" s="57"/>
    </row>
    <row r="84" spans="1:14">
      <c r="B84" s="95" t="s">
        <v>1057</v>
      </c>
      <c r="C84" s="96"/>
      <c r="D84" s="96"/>
      <c r="E84" s="96"/>
      <c r="F84" s="96"/>
      <c r="G84" s="96"/>
      <c r="H84" s="96"/>
      <c r="I84" s="93"/>
      <c r="J84" s="94"/>
      <c r="K84" s="312">
        <v>0.05</v>
      </c>
      <c r="L84" s="848">
        <f>N78*K84</f>
        <v>10066.741138916499</v>
      </c>
      <c r="M84" s="849"/>
      <c r="N84" s="57"/>
    </row>
    <row r="85" spans="1:14" ht="15" thickBot="1">
      <c r="B85" s="97" t="s">
        <v>1058</v>
      </c>
      <c r="C85" s="98"/>
      <c r="D85" s="98"/>
      <c r="E85" s="98"/>
      <c r="F85" s="98"/>
      <c r="G85" s="98"/>
      <c r="H85" s="98"/>
      <c r="I85" s="99"/>
      <c r="J85" s="100"/>
      <c r="K85" s="313">
        <v>0.05</v>
      </c>
      <c r="L85" s="850">
        <f>N78*K85</f>
        <v>10066.741138916499</v>
      </c>
      <c r="M85" s="851"/>
      <c r="N85" s="57"/>
    </row>
    <row r="86" spans="1:14" ht="15" thickBot="1">
      <c r="B86" s="814" t="s">
        <v>1037</v>
      </c>
      <c r="C86" s="815"/>
      <c r="D86" s="815"/>
      <c r="E86" s="815"/>
      <c r="F86" s="815"/>
      <c r="G86" s="815"/>
      <c r="H86" s="815"/>
      <c r="I86" s="815"/>
      <c r="J86" s="815"/>
      <c r="K86" s="815"/>
      <c r="L86" s="815"/>
      <c r="M86" s="816"/>
      <c r="N86" s="58">
        <f>L83+L84+L85</f>
        <v>60400.446833498994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261735.26961182896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66</v>
      </c>
      <c r="N36" s="280">
        <f>K36/M36</f>
        <v>3093.4242809144648</v>
      </c>
    </row>
    <row r="37" spans="1:14">
      <c r="A37" s="150"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209416.64718090207</v>
      </c>
      <c r="L37" s="278"/>
      <c r="M37" s="279">
        <v>100</v>
      </c>
      <c r="N37" s="280">
        <f>K37/M37</f>
        <v>2094.1664718090205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0.967181916782197</v>
      </c>
    </row>
    <row r="43" spans="1:14" ht="15" thickBot="1">
      <c r="B43" s="814" t="s">
        <v>1037</v>
      </c>
      <c r="C43" s="815"/>
      <c r="D43" s="815"/>
      <c r="E43" s="815"/>
      <c r="F43" s="815"/>
      <c r="G43" s="815"/>
      <c r="H43" s="815"/>
      <c r="I43" s="815"/>
      <c r="J43" s="815"/>
      <c r="K43" s="815"/>
      <c r="L43" s="815"/>
      <c r="M43" s="816"/>
      <c r="N43" s="402">
        <f>SUM(N36:N42)</f>
        <v>5188.5579346402674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5255.3540613496925</v>
      </c>
      <c r="N48" s="280">
        <f>K48*M48</f>
        <v>5255.3540613496925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5255.3540613496925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96.718191678219696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10540.630187668179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2108.126037533636</v>
      </c>
      <c r="M83" s="849"/>
      <c r="N83" s="57"/>
    </row>
    <row r="84" spans="1:14">
      <c r="B84" s="95" t="s">
        <v>1057</v>
      </c>
      <c r="C84" s="96"/>
      <c r="D84" s="96"/>
      <c r="E84" s="96"/>
      <c r="F84" s="96"/>
      <c r="G84" s="96"/>
      <c r="H84" s="96"/>
      <c r="I84" s="93"/>
      <c r="J84" s="94"/>
      <c r="K84" s="312">
        <v>0.05</v>
      </c>
      <c r="L84" s="848">
        <f>N78*K84</f>
        <v>527.031509383409</v>
      </c>
      <c r="M84" s="849"/>
      <c r="N84" s="57"/>
    </row>
    <row r="85" spans="1:14" ht="15" thickBot="1">
      <c r="B85" s="97" t="s">
        <v>1058</v>
      </c>
      <c r="C85" s="98"/>
      <c r="D85" s="98"/>
      <c r="E85" s="98"/>
      <c r="F85" s="98"/>
      <c r="G85" s="98"/>
      <c r="H85" s="98"/>
      <c r="I85" s="99"/>
      <c r="J85" s="100"/>
      <c r="K85" s="313">
        <v>0.05</v>
      </c>
      <c r="L85" s="850">
        <f>N78*K85</f>
        <v>527.031509383409</v>
      </c>
      <c r="M85" s="851"/>
      <c r="N85" s="57"/>
    </row>
    <row r="86" spans="1:14" ht="15" thickBot="1">
      <c r="B86" s="814" t="s">
        <v>1037</v>
      </c>
      <c r="C86" s="815"/>
      <c r="D86" s="815"/>
      <c r="E86" s="815"/>
      <c r="F86" s="815"/>
      <c r="G86" s="815"/>
      <c r="H86" s="815"/>
      <c r="I86" s="815"/>
      <c r="J86" s="815"/>
      <c r="K86" s="815"/>
      <c r="L86" s="815"/>
      <c r="M86" s="816"/>
      <c r="N86" s="58">
        <f>L83+L84+L85</f>
        <v>3162.1890563004536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13702.819243968632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66</v>
      </c>
      <c r="N36" s="280">
        <f>K36/M36</f>
        <v>3093.4242809144648</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0.967181916782197</v>
      </c>
    </row>
    <row r="43" spans="1:14" ht="15" thickBot="1">
      <c r="B43" s="814" t="s">
        <v>1037</v>
      </c>
      <c r="C43" s="815"/>
      <c r="D43" s="815"/>
      <c r="E43" s="815"/>
      <c r="F43" s="815"/>
      <c r="G43" s="815"/>
      <c r="H43" s="815"/>
      <c r="I43" s="815"/>
      <c r="J43" s="815"/>
      <c r="K43" s="815"/>
      <c r="L43" s="815"/>
      <c r="M43" s="816"/>
      <c r="N43" s="402">
        <f>SUM(N36:N42)</f>
        <v>3094.3914628312468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96.718191678219696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3191.1096545094665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638.2219309018933</v>
      </c>
      <c r="M83" s="849"/>
      <c r="N83" s="57"/>
    </row>
    <row r="84" spans="1:14">
      <c r="B84" s="95" t="s">
        <v>1057</v>
      </c>
      <c r="C84" s="96"/>
      <c r="D84" s="96"/>
      <c r="E84" s="96"/>
      <c r="F84" s="96"/>
      <c r="G84" s="96"/>
      <c r="H84" s="96"/>
      <c r="I84" s="93"/>
      <c r="J84" s="94"/>
      <c r="K84" s="312">
        <v>0.05</v>
      </c>
      <c r="L84" s="848">
        <f>N78*K84</f>
        <v>159.55548272547333</v>
      </c>
      <c r="M84" s="849"/>
      <c r="N84" s="57"/>
    </row>
    <row r="85" spans="1:14" ht="15" thickBot="1">
      <c r="B85" s="97" t="s">
        <v>1058</v>
      </c>
      <c r="C85" s="98"/>
      <c r="D85" s="98"/>
      <c r="E85" s="98"/>
      <c r="F85" s="98"/>
      <c r="G85" s="98"/>
      <c r="H85" s="98"/>
      <c r="I85" s="99"/>
      <c r="J85" s="100"/>
      <c r="K85" s="313">
        <v>0.05</v>
      </c>
      <c r="L85" s="850">
        <f>N78*K85</f>
        <v>159.55548272547333</v>
      </c>
      <c r="M85" s="851"/>
      <c r="N85" s="57"/>
    </row>
    <row r="86" spans="1:14" ht="15" thickBot="1">
      <c r="B86" s="814" t="s">
        <v>1037</v>
      </c>
      <c r="C86" s="815"/>
      <c r="D86" s="815"/>
      <c r="E86" s="815"/>
      <c r="F86" s="815"/>
      <c r="G86" s="815"/>
      <c r="H86" s="815"/>
      <c r="I86" s="815"/>
      <c r="J86" s="815"/>
      <c r="K86" s="815"/>
      <c r="L86" s="815"/>
      <c r="M86" s="816"/>
      <c r="N86" s="58">
        <f>L83+L84+L85</f>
        <v>957.33289635283995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4148.4425508623062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180</v>
      </c>
      <c r="B36" s="827" t="str">
        <f>VLOOKUP(A36,EQUIPOS!A6:D154,3,FALSE)</f>
        <v>Compresor 120 HP, con martillo.</v>
      </c>
      <c r="C36" s="828"/>
      <c r="D36" s="828"/>
      <c r="E36" s="828"/>
      <c r="F36" s="828"/>
      <c r="G36" s="828"/>
      <c r="H36" s="829"/>
      <c r="I36" s="275"/>
      <c r="J36" s="276"/>
      <c r="K36" s="277">
        <f>VLOOKUP(A36,EQUIPOS!A6:D163,4,FALSE)</f>
        <v>102822.75994715888</v>
      </c>
      <c r="L36" s="278"/>
      <c r="M36" s="279">
        <v>66</v>
      </c>
      <c r="N36" s="280">
        <f>K36/M36</f>
        <v>1557.9206052599829</v>
      </c>
    </row>
    <row r="37" spans="1:14">
      <c r="A37" s="114"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209416.64718090207</v>
      </c>
      <c r="L37" s="278"/>
      <c r="M37" s="279">
        <v>100</v>
      </c>
      <c r="N37" s="280">
        <f>K37/M37</f>
        <v>2094.1664718090205</v>
      </c>
    </row>
    <row r="38" spans="1:14">
      <c r="A38" t="s">
        <v>312</v>
      </c>
      <c r="B38" s="827" t="str">
        <f>VLOOKUP(A38,EQUIPOS!A8:D154,3,FALSE)</f>
        <v>Retroexcavadora sobre oruga, potencia 138 HP, balde de 1,5 m3.</v>
      </c>
      <c r="C38" s="828"/>
      <c r="D38" s="828"/>
      <c r="E38" s="828"/>
      <c r="F38" s="828"/>
      <c r="G38" s="828"/>
      <c r="H38" s="829"/>
      <c r="I38" s="275"/>
      <c r="J38" s="276"/>
      <c r="K38" s="277">
        <f>VLOOKUP(A38,EQUIPOS!A8:D165,4,FALSE)</f>
        <v>204166.00254035468</v>
      </c>
      <c r="L38" s="278"/>
      <c r="M38" s="279">
        <v>66</v>
      </c>
      <c r="N38" s="280">
        <f>K38/M38</f>
        <v>3093.4242809144648</v>
      </c>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N78*L42</f>
        <v>5.8030915006931822</v>
      </c>
    </row>
    <row r="43" spans="1:14" ht="15" thickBot="1">
      <c r="B43" s="814" t="s">
        <v>1037</v>
      </c>
      <c r="C43" s="815"/>
      <c r="D43" s="815"/>
      <c r="E43" s="815"/>
      <c r="F43" s="815"/>
      <c r="G43" s="815"/>
      <c r="H43" s="815"/>
      <c r="I43" s="815"/>
      <c r="J43" s="815"/>
      <c r="K43" s="815"/>
      <c r="L43" s="815"/>
      <c r="M43" s="816"/>
      <c r="N43" s="402">
        <f>SUM(N36:N42)</f>
        <v>6751.3144494841617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5440.5378007749405</v>
      </c>
      <c r="N48" s="280">
        <f>K48*M48</f>
        <v>1088.1075601549881</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1468.4722638036806</v>
      </c>
      <c r="N49" s="280">
        <f t="shared" ref="N49:N54" si="0">K49*M49</f>
        <v>4405.4167914110421</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12626.612863703373</v>
      </c>
      <c r="N50" s="280">
        <f t="shared" si="0"/>
        <v>3787.9838591110115</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888.32153374233098</v>
      </c>
      <c r="N51" s="280">
        <f t="shared" si="0"/>
        <v>177.6643067484662</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862.00089570552132</v>
      </c>
      <c r="N52" s="280">
        <f t="shared" si="0"/>
        <v>431.00044785276066</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3.1469902982973218E-2</v>
      </c>
      <c r="N53" s="280">
        <f t="shared" si="0"/>
        <v>251.60659483431832</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5255.3540613496925</v>
      </c>
      <c r="N54" s="280">
        <f t="shared" si="0"/>
        <v>5255.3540613496925</v>
      </c>
    </row>
    <row r="55" spans="1:14" ht="15" thickBot="1">
      <c r="B55" s="809"/>
      <c r="C55" s="810"/>
      <c r="D55" s="810"/>
      <c r="E55" s="810"/>
      <c r="F55" s="810"/>
      <c r="G55" s="810"/>
      <c r="H55" s="810"/>
      <c r="I55" s="811"/>
      <c r="J55" s="48"/>
      <c r="K55" s="50"/>
      <c r="L55" s="812"/>
      <c r="M55" s="813"/>
      <c r="N55" s="51"/>
    </row>
    <row r="56" spans="1:14" ht="15" thickBot="1">
      <c r="B56" s="814" t="s">
        <v>1037</v>
      </c>
      <c r="C56" s="815"/>
      <c r="D56" s="815"/>
      <c r="E56" s="815"/>
      <c r="F56" s="815"/>
      <c r="G56" s="815"/>
      <c r="H56" s="815"/>
      <c r="I56" s="815"/>
      <c r="J56" s="815"/>
      <c r="K56" s="815"/>
      <c r="L56" s="815"/>
      <c r="M56" s="816"/>
      <c r="N56" s="402">
        <f>SUM(N48:N55)</f>
        <v>15397.133621462279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 thickBot="1">
      <c r="B66" s="317"/>
      <c r="C66" s="318"/>
      <c r="D66" s="318"/>
      <c r="E66" s="318"/>
      <c r="F66" s="318"/>
      <c r="G66" s="318"/>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14" t="s">
        <v>1037</v>
      </c>
      <c r="C78" s="815"/>
      <c r="D78" s="815"/>
      <c r="E78" s="815"/>
      <c r="F78" s="815"/>
      <c r="G78" s="815"/>
      <c r="H78" s="815"/>
      <c r="I78" s="821"/>
      <c r="J78" s="821"/>
      <c r="K78" s="821"/>
      <c r="L78" s="821"/>
      <c r="M78" s="822"/>
      <c r="N78" s="309">
        <f>SUM(N72:N77)</f>
        <v>290.1545750346591</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22438.6026459811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4487.72052919622</v>
      </c>
      <c r="M85" s="849"/>
      <c r="N85" s="57"/>
    </row>
    <row r="86" spans="1:14">
      <c r="B86" s="95" t="s">
        <v>1057</v>
      </c>
      <c r="C86" s="96"/>
      <c r="D86" s="96"/>
      <c r="E86" s="96"/>
      <c r="F86" s="96"/>
      <c r="G86" s="96"/>
      <c r="H86" s="96"/>
      <c r="I86" s="93"/>
      <c r="J86" s="94"/>
      <c r="K86" s="312">
        <v>0.05</v>
      </c>
      <c r="L86" s="848">
        <f>N80*K86</f>
        <v>1121.930132299055</v>
      </c>
      <c r="M86" s="849"/>
      <c r="N86" s="57"/>
    </row>
    <row r="87" spans="1:14" ht="15" thickBot="1">
      <c r="B87" s="97" t="s">
        <v>1058</v>
      </c>
      <c r="C87" s="98"/>
      <c r="D87" s="98"/>
      <c r="E87" s="98"/>
      <c r="F87" s="98"/>
      <c r="G87" s="98"/>
      <c r="H87" s="98"/>
      <c r="I87" s="99"/>
      <c r="J87" s="100"/>
      <c r="K87" s="313">
        <v>0.05</v>
      </c>
      <c r="L87" s="850">
        <f>N80*K87</f>
        <v>1121.930132299055</v>
      </c>
      <c r="M87" s="851"/>
      <c r="N87" s="57"/>
    </row>
    <row r="88" spans="1:14" ht="15" thickBot="1">
      <c r="B88" s="814" t="s">
        <v>1037</v>
      </c>
      <c r="C88" s="815"/>
      <c r="D88" s="815"/>
      <c r="E88" s="815"/>
      <c r="F88" s="815"/>
      <c r="G88" s="815"/>
      <c r="H88" s="815"/>
      <c r="I88" s="815"/>
      <c r="J88" s="815"/>
      <c r="K88" s="815"/>
      <c r="L88" s="815"/>
      <c r="M88" s="816"/>
      <c r="N88" s="58">
        <f>L85+L86+L87</f>
        <v>6731.58079379433</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29170.183439775428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52" t="s">
        <v>2324</v>
      </c>
      <c r="C107" s="853"/>
      <c r="D107" s="853"/>
      <c r="E107" s="853"/>
      <c r="F107" s="853"/>
      <c r="G107" s="853"/>
      <c r="H107" s="853"/>
      <c r="I107" s="853"/>
      <c r="J107" s="853"/>
      <c r="K107" s="853"/>
      <c r="L107" s="853"/>
      <c r="M107" s="853"/>
      <c r="N107" s="854"/>
    </row>
    <row r="108" spans="2:14" ht="15" customHeight="1">
      <c r="B108" s="852"/>
      <c r="C108" s="853"/>
      <c r="D108" s="853"/>
      <c r="E108" s="853"/>
      <c r="F108" s="853"/>
      <c r="G108" s="853"/>
      <c r="H108" s="853"/>
      <c r="I108" s="853"/>
      <c r="J108" s="853"/>
      <c r="K108" s="853"/>
      <c r="L108" s="853"/>
      <c r="M108" s="853"/>
      <c r="N108" s="854"/>
    </row>
    <row r="109" spans="2:14" ht="30" customHeight="1">
      <c r="B109" s="855" t="s">
        <v>2325</v>
      </c>
      <c r="C109" s="856"/>
      <c r="D109" s="856"/>
      <c r="E109" s="856"/>
      <c r="F109" s="856"/>
      <c r="G109" s="856"/>
      <c r="H109" s="856"/>
      <c r="I109" s="856"/>
      <c r="J109" s="856"/>
      <c r="K109" s="856"/>
      <c r="L109" s="856"/>
      <c r="M109" s="856"/>
      <c r="N109" s="857"/>
    </row>
    <row r="110" spans="2:14">
      <c r="B110" s="855"/>
      <c r="C110" s="856"/>
      <c r="D110" s="856"/>
      <c r="E110" s="856"/>
      <c r="F110" s="856"/>
      <c r="G110" s="856"/>
      <c r="H110" s="856"/>
      <c r="I110" s="856"/>
      <c r="J110" s="856"/>
      <c r="K110" s="856"/>
      <c r="L110" s="856"/>
      <c r="M110" s="856"/>
      <c r="N110" s="857"/>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1"/>
      <c r="K120" s="791"/>
      <c r="L120" s="791"/>
      <c r="M120" s="791"/>
      <c r="N120" s="792"/>
    </row>
    <row r="121" spans="2:14" ht="15" thickBot="1">
      <c r="B121" s="269" t="s">
        <v>2327</v>
      </c>
      <c r="C121" s="401"/>
      <c r="D121" s="401"/>
      <c r="E121" s="63"/>
      <c r="F121" s="63"/>
      <c r="G121" s="63"/>
      <c r="H121" s="63"/>
      <c r="I121" s="63"/>
      <c r="J121" s="793"/>
      <c r="K121" s="793"/>
      <c r="L121" s="793"/>
      <c r="M121" s="793"/>
      <c r="N121"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66</v>
      </c>
      <c r="N36" s="280">
        <f>K36/M36</f>
        <v>3093.4242809144648</v>
      </c>
    </row>
    <row r="37" spans="1:14">
      <c r="A37" s="114"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209416.64718090207</v>
      </c>
      <c r="L37" s="278"/>
      <c r="M37" s="279">
        <v>100</v>
      </c>
      <c r="N37" s="280">
        <f>K37/M37</f>
        <v>2094.1664718090205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0.967181916782197</v>
      </c>
    </row>
    <row r="43" spans="1:14" ht="15" thickBot="1">
      <c r="B43" s="814" t="s">
        <v>1037</v>
      </c>
      <c r="C43" s="815"/>
      <c r="D43" s="815"/>
      <c r="E43" s="815"/>
      <c r="F43" s="815"/>
      <c r="G43" s="815"/>
      <c r="H43" s="815"/>
      <c r="I43" s="815"/>
      <c r="J43" s="815"/>
      <c r="K43" s="815"/>
      <c r="L43" s="815"/>
      <c r="M43" s="816"/>
      <c r="N43" s="402">
        <f>SUM(N36:N42)</f>
        <v>5188.5579346402674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5255.3540613496925</v>
      </c>
      <c r="N48" s="280">
        <f>K48*M48</f>
        <v>5255.3540613496925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5255.3540613496925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96.718191678219696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10540.630187668179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2108.126037533636</v>
      </c>
      <c r="M83" s="849"/>
      <c r="N83" s="57"/>
    </row>
    <row r="84" spans="1:14">
      <c r="B84" s="95" t="s">
        <v>1057</v>
      </c>
      <c r="C84" s="96"/>
      <c r="D84" s="96"/>
      <c r="E84" s="96"/>
      <c r="F84" s="96"/>
      <c r="G84" s="96"/>
      <c r="H84" s="96"/>
      <c r="I84" s="93"/>
      <c r="J84" s="94"/>
      <c r="K84" s="312">
        <v>0.05</v>
      </c>
      <c r="L84" s="848">
        <f>N78*K84</f>
        <v>527.031509383409</v>
      </c>
      <c r="M84" s="849"/>
      <c r="N84" s="57"/>
    </row>
    <row r="85" spans="1:14" ht="15" thickBot="1">
      <c r="B85" s="97" t="s">
        <v>1058</v>
      </c>
      <c r="C85" s="98"/>
      <c r="D85" s="98"/>
      <c r="E85" s="98"/>
      <c r="F85" s="98"/>
      <c r="G85" s="98"/>
      <c r="H85" s="98"/>
      <c r="I85" s="99"/>
      <c r="J85" s="100"/>
      <c r="K85" s="313">
        <v>0.05</v>
      </c>
      <c r="L85" s="850">
        <f>N78*K85</f>
        <v>527.031509383409</v>
      </c>
      <c r="M85" s="851"/>
      <c r="N85" s="57"/>
    </row>
    <row r="86" spans="1:14" ht="15" thickBot="1">
      <c r="B86" s="814" t="s">
        <v>1037</v>
      </c>
      <c r="C86" s="815"/>
      <c r="D86" s="815"/>
      <c r="E86" s="815"/>
      <c r="F86" s="815"/>
      <c r="G86" s="815"/>
      <c r="H86" s="815"/>
      <c r="I86" s="815"/>
      <c r="J86" s="815"/>
      <c r="K86" s="815"/>
      <c r="L86" s="815"/>
      <c r="M86" s="816"/>
      <c r="N86" s="58">
        <f>L83+L84+L85</f>
        <v>3162.1890563004536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13702.819243968632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66</v>
      </c>
      <c r="N36" s="280">
        <f>K36/M36</f>
        <v>3093.4242809144648</v>
      </c>
    </row>
    <row r="37" spans="1:14">
      <c r="A37" s="114" t="s">
        <v>180</v>
      </c>
      <c r="B37" s="827" t="str">
        <f>VLOOKUP(A37,EQUIPOS!A7:D154,3,FALSE)</f>
        <v>Compresor 120 HP, con martillo.</v>
      </c>
      <c r="C37" s="828"/>
      <c r="D37" s="828"/>
      <c r="E37" s="828"/>
      <c r="F37" s="828"/>
      <c r="G37" s="828"/>
      <c r="H37" s="829"/>
      <c r="I37" s="275"/>
      <c r="J37" s="276"/>
      <c r="K37" s="277">
        <f>VLOOKUP(A37,EQUIPOS!A7:D164,4,FALSE)</f>
        <v>102822.75994715888</v>
      </c>
      <c r="L37" s="278"/>
      <c r="M37" s="279">
        <v>66</v>
      </c>
      <c r="N37" s="280">
        <f>K37/M37</f>
        <v>1557.9206052599829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N79*L42</f>
        <v>5.8030915006931822</v>
      </c>
    </row>
    <row r="43" spans="1:14" ht="15" thickBot="1">
      <c r="B43" s="814" t="s">
        <v>1037</v>
      </c>
      <c r="C43" s="815"/>
      <c r="D43" s="815"/>
      <c r="E43" s="815"/>
      <c r="F43" s="815"/>
      <c r="G43" s="815"/>
      <c r="H43" s="815"/>
      <c r="I43" s="815"/>
      <c r="J43" s="815"/>
      <c r="K43" s="815"/>
      <c r="L43" s="815"/>
      <c r="M43" s="816"/>
      <c r="N43" s="402">
        <f>SUM(N36:N42)</f>
        <v>4657.1479776751403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5440.5378007749405</v>
      </c>
      <c r="N48" s="280">
        <f t="shared" ref="N48:N53" si="0">K48*M48</f>
        <v>1088.1075601549881</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1468.4722638036806</v>
      </c>
      <c r="N49" s="280">
        <f t="shared" si="0"/>
        <v>4405.4167914110421</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12626.612863703373</v>
      </c>
      <c r="N50" s="280">
        <f t="shared" si="0"/>
        <v>3787.9838591110115</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888.32153374233098</v>
      </c>
      <c r="N51" s="280">
        <f t="shared" si="0"/>
        <v>177.6643067484662</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862.00089570552132</v>
      </c>
      <c r="N52" s="280">
        <f t="shared" si="0"/>
        <v>431.00044785276066</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3.1469902982973218E-2</v>
      </c>
      <c r="N53" s="280">
        <f t="shared" si="0"/>
        <v>251.60659483431832</v>
      </c>
    </row>
    <row r="54" spans="1:14" ht="15" thickBot="1">
      <c r="B54" s="809"/>
      <c r="C54" s="810"/>
      <c r="D54" s="810"/>
      <c r="E54" s="810"/>
      <c r="F54" s="810"/>
      <c r="G54" s="810"/>
      <c r="H54" s="810"/>
      <c r="I54" s="811"/>
      <c r="J54" s="48"/>
      <c r="K54" s="50"/>
      <c r="L54" s="812"/>
      <c r="M54" s="813"/>
      <c r="N54" s="51"/>
    </row>
    <row r="55" spans="1:14" ht="15" thickBot="1">
      <c r="B55" s="814" t="s">
        <v>1037</v>
      </c>
      <c r="C55" s="815"/>
      <c r="D55" s="815"/>
      <c r="E55" s="815"/>
      <c r="F55" s="815"/>
      <c r="G55" s="815"/>
      <c r="H55" s="815"/>
      <c r="I55" s="815"/>
      <c r="J55" s="815"/>
      <c r="K55" s="815"/>
      <c r="L55" s="815"/>
      <c r="M55" s="816"/>
      <c r="N55" s="402">
        <f>SUM(N48:N54)</f>
        <v>10141.779560112587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939"/>
      <c r="C65" s="940"/>
      <c r="D65" s="940"/>
      <c r="E65" s="940"/>
      <c r="F65" s="940"/>
      <c r="G65" s="941"/>
      <c r="H65" s="319"/>
      <c r="I65" s="287"/>
      <c r="J65" s="294"/>
      <c r="K65" s="287"/>
      <c r="L65" s="818"/>
      <c r="M65" s="819"/>
      <c r="N65" s="295"/>
    </row>
    <row r="66" spans="1:15">
      <c r="B66" s="52"/>
      <c r="C66" s="53"/>
      <c r="D66" s="53"/>
      <c r="E66" s="53"/>
      <c r="F66" s="53"/>
      <c r="G66" s="53"/>
      <c r="H66" s="296"/>
      <c r="I66" s="287"/>
      <c r="J66" s="287"/>
      <c r="K66" s="287"/>
      <c r="L66" s="297"/>
      <c r="M66" s="298"/>
      <c r="N66" s="299"/>
    </row>
    <row r="67" spans="1:15" ht="15" thickBot="1">
      <c r="B67" s="317"/>
      <c r="C67" s="318"/>
      <c r="D67" s="318"/>
      <c r="E67" s="318"/>
      <c r="F67" s="318"/>
      <c r="G67" s="318"/>
      <c r="H67" s="54"/>
      <c r="I67" s="132"/>
      <c r="J67" s="132"/>
      <c r="K67" s="132"/>
      <c r="L67" s="803"/>
      <c r="M67" s="804"/>
      <c r="N67" s="133"/>
    </row>
    <row r="68" spans="1:15" ht="15" thickBot="1">
      <c r="B68" s="820" t="s">
        <v>1037</v>
      </c>
      <c r="C68" s="821"/>
      <c r="D68" s="821"/>
      <c r="E68" s="821"/>
      <c r="F68" s="821"/>
      <c r="G68" s="821"/>
      <c r="H68" s="821"/>
      <c r="I68" s="821"/>
      <c r="J68" s="821"/>
      <c r="K68" s="821"/>
      <c r="L68" s="821"/>
      <c r="M68" s="822"/>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0" t="s">
        <v>1047</v>
      </c>
      <c r="C72" s="841"/>
      <c r="D72" s="841"/>
      <c r="E72" s="841"/>
      <c r="F72" s="841"/>
      <c r="G72" s="841"/>
      <c r="H72" s="841"/>
      <c r="I72" s="79" t="s">
        <v>1048</v>
      </c>
      <c r="J72" s="81" t="s">
        <v>1494</v>
      </c>
      <c r="K72" s="80" t="s">
        <v>1050</v>
      </c>
      <c r="L72" s="842" t="s">
        <v>1034</v>
      </c>
      <c r="M72" s="843"/>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 thickBot="1">
      <c r="B78" s="801"/>
      <c r="C78" s="802"/>
      <c r="D78" s="802"/>
      <c r="E78" s="802"/>
      <c r="F78" s="802"/>
      <c r="G78" s="802"/>
      <c r="H78" s="802"/>
      <c r="I78" s="132"/>
      <c r="J78" s="132"/>
      <c r="K78" s="132"/>
      <c r="L78" s="902"/>
      <c r="M78" s="902"/>
      <c r="N78" s="51"/>
    </row>
    <row r="79" spans="1:15" ht="15" thickBot="1">
      <c r="B79" s="820" t="s">
        <v>1037</v>
      </c>
      <c r="C79" s="821"/>
      <c r="D79" s="821"/>
      <c r="E79" s="821"/>
      <c r="F79" s="821"/>
      <c r="G79" s="821"/>
      <c r="H79" s="821"/>
      <c r="I79" s="821"/>
      <c r="J79" s="821"/>
      <c r="K79" s="821"/>
      <c r="L79" s="821"/>
      <c r="M79" s="822"/>
      <c r="N79" s="309">
        <f>SUM(N73:N78)</f>
        <v>290.1545750346591</v>
      </c>
    </row>
    <row r="80" spans="1:15" ht="15" thickBot="1">
      <c r="B80" s="39"/>
      <c r="C80" s="40"/>
      <c r="D80" s="40"/>
      <c r="E80" s="40"/>
      <c r="F80" s="40"/>
      <c r="G80" s="40"/>
      <c r="H80" s="40"/>
      <c r="I80" s="40"/>
      <c r="J80" s="40"/>
      <c r="K80" s="40"/>
      <c r="L80" s="40"/>
      <c r="M80" s="40"/>
      <c r="N80" s="41"/>
    </row>
    <row r="81" spans="1:14" ht="15" thickBot="1">
      <c r="B81" s="814" t="s">
        <v>1051</v>
      </c>
      <c r="C81" s="815"/>
      <c r="D81" s="815"/>
      <c r="E81" s="815"/>
      <c r="F81" s="815"/>
      <c r="G81" s="815"/>
      <c r="H81" s="815"/>
      <c r="I81" s="815"/>
      <c r="J81" s="815"/>
      <c r="K81" s="815"/>
      <c r="L81" s="815"/>
      <c r="M81" s="816"/>
      <c r="N81" s="105">
        <f>N43+N55+N68+N79</f>
        <v>15089.082112822387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05" t="s">
        <v>1053</v>
      </c>
      <c r="C85" s="806"/>
      <c r="D85" s="806"/>
      <c r="E85" s="806"/>
      <c r="F85" s="806"/>
      <c r="G85" s="806"/>
      <c r="H85" s="806"/>
      <c r="I85" s="322"/>
      <c r="J85" s="342"/>
      <c r="K85" s="310" t="s">
        <v>1054</v>
      </c>
      <c r="L85" s="844" t="s">
        <v>1055</v>
      </c>
      <c r="M85" s="845"/>
      <c r="N85" s="311"/>
    </row>
    <row r="86" spans="1:14">
      <c r="B86" s="846" t="s">
        <v>1056</v>
      </c>
      <c r="C86" s="847"/>
      <c r="D86" s="847"/>
      <c r="E86" s="847"/>
      <c r="F86" s="847"/>
      <c r="G86" s="847"/>
      <c r="H86" s="847"/>
      <c r="I86" s="93"/>
      <c r="J86" s="94"/>
      <c r="K86" s="312">
        <v>0.2</v>
      </c>
      <c r="L86" s="848">
        <f>N81*K86</f>
        <v>3017.8164225644778</v>
      </c>
      <c r="M86" s="849"/>
      <c r="N86" s="57"/>
    </row>
    <row r="87" spans="1:14">
      <c r="B87" s="95" t="s">
        <v>1057</v>
      </c>
      <c r="C87" s="96"/>
      <c r="D87" s="96"/>
      <c r="E87" s="96"/>
      <c r="F87" s="96"/>
      <c r="G87" s="96"/>
      <c r="H87" s="96"/>
      <c r="I87" s="93"/>
      <c r="J87" s="94"/>
      <c r="K87" s="312">
        <v>0.05</v>
      </c>
      <c r="L87" s="848">
        <f>N81*K87</f>
        <v>754.45410564111944</v>
      </c>
      <c r="M87" s="849"/>
      <c r="N87" s="57"/>
    </row>
    <row r="88" spans="1:14" ht="15" thickBot="1">
      <c r="B88" s="97" t="s">
        <v>1058</v>
      </c>
      <c r="C88" s="98"/>
      <c r="D88" s="98"/>
      <c r="E88" s="98"/>
      <c r="F88" s="98"/>
      <c r="G88" s="98"/>
      <c r="H88" s="98"/>
      <c r="I88" s="99"/>
      <c r="J88" s="100"/>
      <c r="K88" s="313">
        <v>0.05</v>
      </c>
      <c r="L88" s="850">
        <f>N81*K88</f>
        <v>754.45410564111944</v>
      </c>
      <c r="M88" s="851"/>
      <c r="N88" s="57"/>
    </row>
    <row r="89" spans="1:14" ht="15" thickBot="1">
      <c r="B89" s="814" t="s">
        <v>1037</v>
      </c>
      <c r="C89" s="815"/>
      <c r="D89" s="815"/>
      <c r="E89" s="815"/>
      <c r="F89" s="815"/>
      <c r="G89" s="815"/>
      <c r="H89" s="815"/>
      <c r="I89" s="815"/>
      <c r="J89" s="815"/>
      <c r="K89" s="815"/>
      <c r="L89" s="815"/>
      <c r="M89" s="816"/>
      <c r="N89" s="58">
        <f>L86+L87+L88</f>
        <v>4526.7246338467166</v>
      </c>
    </row>
    <row r="90" spans="1:14" ht="15" thickBot="1">
      <c r="B90" s="39"/>
      <c r="C90" s="40"/>
      <c r="D90" s="40"/>
      <c r="E90" s="40"/>
      <c r="F90" s="40"/>
      <c r="G90" s="40"/>
      <c r="H90" s="40"/>
      <c r="I90" s="40"/>
      <c r="J90" s="40"/>
      <c r="K90" s="40"/>
      <c r="L90" s="40"/>
      <c r="M90" s="40"/>
      <c r="N90" s="41"/>
    </row>
    <row r="91" spans="1:14" ht="15" thickBot="1">
      <c r="A91" t="s">
        <v>2122</v>
      </c>
      <c r="B91" s="814" t="s">
        <v>1059</v>
      </c>
      <c r="C91" s="815"/>
      <c r="D91" s="815"/>
      <c r="E91" s="815"/>
      <c r="F91" s="815"/>
      <c r="G91" s="815"/>
      <c r="H91" s="815"/>
      <c r="I91" s="815"/>
      <c r="J91" s="815"/>
      <c r="K91" s="815"/>
      <c r="L91" s="815"/>
      <c r="M91" s="816"/>
      <c r="N91" s="196">
        <f>N81+N89</f>
        <v>19615.806746669103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52" t="s">
        <v>2324</v>
      </c>
      <c r="C108" s="853"/>
      <c r="D108" s="853"/>
      <c r="E108" s="853"/>
      <c r="F108" s="853"/>
      <c r="G108" s="853"/>
      <c r="H108" s="853"/>
      <c r="I108" s="853"/>
      <c r="J108" s="853"/>
      <c r="K108" s="853"/>
      <c r="L108" s="853"/>
      <c r="M108" s="853"/>
      <c r="N108" s="854"/>
    </row>
    <row r="109" spans="2:14" ht="15" customHeight="1">
      <c r="B109" s="852"/>
      <c r="C109" s="853"/>
      <c r="D109" s="853"/>
      <c r="E109" s="853"/>
      <c r="F109" s="853"/>
      <c r="G109" s="853"/>
      <c r="H109" s="853"/>
      <c r="I109" s="853"/>
      <c r="J109" s="853"/>
      <c r="K109" s="853"/>
      <c r="L109" s="853"/>
      <c r="M109" s="853"/>
      <c r="N109" s="854"/>
    </row>
    <row r="110" spans="2:14" ht="32.25" customHeight="1">
      <c r="B110" s="855" t="s">
        <v>2325</v>
      </c>
      <c r="C110" s="856"/>
      <c r="D110" s="856"/>
      <c r="E110" s="856"/>
      <c r="F110" s="856"/>
      <c r="G110" s="856"/>
      <c r="H110" s="856"/>
      <c r="I110" s="856"/>
      <c r="J110" s="856"/>
      <c r="K110" s="856"/>
      <c r="L110" s="856"/>
      <c r="M110" s="856"/>
      <c r="N110" s="857"/>
    </row>
    <row r="111" spans="2:14">
      <c r="B111" s="855"/>
      <c r="C111" s="856"/>
      <c r="D111" s="856"/>
      <c r="E111" s="856"/>
      <c r="F111" s="856"/>
      <c r="G111" s="856"/>
      <c r="H111" s="856"/>
      <c r="I111" s="856"/>
      <c r="J111" s="856"/>
      <c r="K111" s="856"/>
      <c r="L111" s="856"/>
      <c r="M111" s="856"/>
      <c r="N111" s="857"/>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1"/>
      <c r="K121" s="791"/>
      <c r="L121" s="791"/>
      <c r="M121" s="791"/>
      <c r="N121" s="792"/>
    </row>
    <row r="122" spans="2:14" ht="15" thickBot="1">
      <c r="B122" s="269" t="s">
        <v>2327</v>
      </c>
      <c r="C122" s="401"/>
      <c r="D122" s="401"/>
      <c r="E122" s="63"/>
      <c r="F122" s="63"/>
      <c r="G122" s="63"/>
      <c r="H122" s="63"/>
      <c r="I122" s="63"/>
      <c r="J122" s="793"/>
      <c r="K122" s="793"/>
      <c r="L122" s="793"/>
      <c r="M122" s="793"/>
      <c r="N122" s="79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204166.00254035468</v>
      </c>
      <c r="L36" s="278"/>
      <c r="M36" s="279">
        <v>66</v>
      </c>
      <c r="N36" s="280">
        <f>K36/M36</f>
        <v>3093.4242809144648</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0.967181916782197</v>
      </c>
    </row>
    <row r="43" spans="1:14" ht="15" thickBot="1">
      <c r="B43" s="814" t="s">
        <v>1037</v>
      </c>
      <c r="C43" s="815"/>
      <c r="D43" s="815"/>
      <c r="E43" s="815"/>
      <c r="F43" s="815"/>
      <c r="G43" s="815"/>
      <c r="H43" s="815"/>
      <c r="I43" s="815"/>
      <c r="J43" s="815"/>
      <c r="K43" s="815"/>
      <c r="L43" s="815"/>
      <c r="M43" s="816"/>
      <c r="N43" s="402">
        <f>SUM(N36:N42)</f>
        <v>3094.3914628312468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96.718191678219696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3191.1096545094665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638.2219309018933</v>
      </c>
      <c r="M83" s="849"/>
      <c r="N83" s="57"/>
    </row>
    <row r="84" spans="1:14">
      <c r="B84" s="95" t="s">
        <v>1057</v>
      </c>
      <c r="C84" s="96"/>
      <c r="D84" s="96"/>
      <c r="E84" s="96"/>
      <c r="F84" s="96"/>
      <c r="G84" s="96"/>
      <c r="H84" s="96"/>
      <c r="I84" s="93"/>
      <c r="J84" s="94"/>
      <c r="K84" s="312">
        <v>0.05</v>
      </c>
      <c r="L84" s="848">
        <f>N78*K84</f>
        <v>159.55548272547333</v>
      </c>
      <c r="M84" s="849"/>
      <c r="N84" s="57"/>
    </row>
    <row r="85" spans="1:14" ht="15" thickBot="1">
      <c r="B85" s="97" t="s">
        <v>1058</v>
      </c>
      <c r="C85" s="98"/>
      <c r="D85" s="98"/>
      <c r="E85" s="98"/>
      <c r="F85" s="98"/>
      <c r="G85" s="98"/>
      <c r="H85" s="98"/>
      <c r="I85" s="99"/>
      <c r="J85" s="100"/>
      <c r="K85" s="313">
        <v>0.05</v>
      </c>
      <c r="L85" s="850">
        <f>N78*K85</f>
        <v>159.55548272547333</v>
      </c>
      <c r="M85" s="851"/>
      <c r="N85" s="57"/>
    </row>
    <row r="86" spans="1:14" ht="15" thickBot="1">
      <c r="B86" s="814" t="s">
        <v>1037</v>
      </c>
      <c r="C86" s="815"/>
      <c r="D86" s="815"/>
      <c r="E86" s="815"/>
      <c r="F86" s="815"/>
      <c r="G86" s="815"/>
      <c r="H86" s="815"/>
      <c r="I86" s="815"/>
      <c r="J86" s="815"/>
      <c r="K86" s="815"/>
      <c r="L86" s="815"/>
      <c r="M86" s="816"/>
      <c r="N86" s="58">
        <f>L83+L84+L85</f>
        <v>957.33289635283995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4148.4425508623062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148</v>
      </c>
      <c r="B36" s="827" t="str">
        <f>VLOOKUP(A36,EQUIPOS!A6:D154,3,FALSE)</f>
        <v>Cargador : Potencia en el volante 110 hp, Clasificación de RPM del motor 2300.</v>
      </c>
      <c r="C36" s="828"/>
      <c r="D36" s="828"/>
      <c r="E36" s="828"/>
      <c r="F36" s="828"/>
      <c r="G36" s="828"/>
      <c r="H36" s="829"/>
      <c r="I36" s="275"/>
      <c r="J36" s="276"/>
      <c r="K36" s="277">
        <f>VLOOKUP(A36,EQUIPOS!A6:D163,4,FALSE)</f>
        <v>179833.03147043803</v>
      </c>
      <c r="L36" s="278"/>
      <c r="M36" s="279">
        <v>66</v>
      </c>
      <c r="N36" s="280">
        <f>K36/M36</f>
        <v>2724.7429010672427</v>
      </c>
    </row>
    <row r="37" spans="1:14">
      <c r="A37" s="114"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209416.64718090207</v>
      </c>
      <c r="L37" s="278"/>
      <c r="M37" s="279">
        <v>100</v>
      </c>
      <c r="N37" s="280">
        <f>K37/M37</f>
        <v>2094.1664718090205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1.934363833564394</v>
      </c>
    </row>
    <row r="43" spans="1:14" ht="15" thickBot="1">
      <c r="B43" s="814" t="s">
        <v>1037</v>
      </c>
      <c r="C43" s="815"/>
      <c r="D43" s="815"/>
      <c r="E43" s="815"/>
      <c r="F43" s="815"/>
      <c r="G43" s="815"/>
      <c r="H43" s="815"/>
      <c r="I43" s="815"/>
      <c r="J43" s="815"/>
      <c r="K43" s="815"/>
      <c r="L43" s="815"/>
      <c r="M43" s="816"/>
      <c r="N43" s="402">
        <f>SUM(N36:N42)</f>
        <v>4820.8437367098277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3897.1433370552136</v>
      </c>
      <c r="N48" s="280">
        <f>K48*M48</f>
        <v>3897.1433370552136</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3897.1433370552136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193.43638335643939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8911.423457121482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1782.2846914242964</v>
      </c>
      <c r="M83" s="849"/>
      <c r="N83" s="57"/>
    </row>
    <row r="84" spans="1:14">
      <c r="B84" s="95" t="s">
        <v>1057</v>
      </c>
      <c r="C84" s="96"/>
      <c r="D84" s="96"/>
      <c r="E84" s="96"/>
      <c r="F84" s="96"/>
      <c r="G84" s="96"/>
      <c r="H84" s="96"/>
      <c r="I84" s="93"/>
      <c r="J84" s="94"/>
      <c r="K84" s="312">
        <v>0.05</v>
      </c>
      <c r="L84" s="848">
        <f>N78*K84</f>
        <v>445.5711728560741</v>
      </c>
      <c r="M84" s="849"/>
      <c r="N84" s="57"/>
    </row>
    <row r="85" spans="1:14" ht="15" thickBot="1">
      <c r="B85" s="97" t="s">
        <v>1058</v>
      </c>
      <c r="C85" s="98"/>
      <c r="D85" s="98"/>
      <c r="E85" s="98"/>
      <c r="F85" s="98"/>
      <c r="G85" s="98"/>
      <c r="H85" s="98"/>
      <c r="I85" s="99"/>
      <c r="J85" s="100"/>
      <c r="K85" s="313">
        <v>0.05</v>
      </c>
      <c r="L85" s="850">
        <f>N78*K85</f>
        <v>445.5711728560741</v>
      </c>
      <c r="M85" s="851"/>
      <c r="N85" s="57"/>
    </row>
    <row r="86" spans="1:14" ht="15" thickBot="1">
      <c r="B86" s="814" t="s">
        <v>1037</v>
      </c>
      <c r="C86" s="815"/>
      <c r="D86" s="815"/>
      <c r="E86" s="815"/>
      <c r="F86" s="815"/>
      <c r="G86" s="815"/>
      <c r="H86" s="815"/>
      <c r="I86" s="815"/>
      <c r="J86" s="815"/>
      <c r="K86" s="815"/>
      <c r="L86" s="815"/>
      <c r="M86" s="816"/>
      <c r="N86" s="58">
        <f>L83+L84+L85</f>
        <v>2673.4270371364446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11584.850494257927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209416.64718090207</v>
      </c>
      <c r="L36" s="472"/>
      <c r="M36" s="291">
        <v>50</v>
      </c>
      <c r="N36" s="280">
        <f>K36/M36</f>
        <v>4188.3329436180411</v>
      </c>
    </row>
    <row r="37" spans="1:14">
      <c r="A37" s="114" t="s">
        <v>152</v>
      </c>
      <c r="B37" s="827" t="str">
        <f>VLOOKUP(A37,EQUIPOS!A7:D154,3,FALSE)</f>
        <v xml:space="preserve">Carrotanque de agua(1000 Galones) </v>
      </c>
      <c r="C37" s="828"/>
      <c r="D37" s="828"/>
      <c r="E37" s="828"/>
      <c r="F37" s="828"/>
      <c r="G37" s="828"/>
      <c r="H37" s="829"/>
      <c r="I37" s="275"/>
      <c r="J37" s="276"/>
      <c r="K37" s="277">
        <f>VLOOKUP(A37,EQUIPOS!A7:D164,4,FALSE)</f>
        <v>66962.535936076223</v>
      </c>
      <c r="L37" s="472"/>
      <c r="M37" s="291">
        <v>50</v>
      </c>
      <c r="N37" s="280">
        <f>K37/M37</f>
        <v>1339.2507187215244</v>
      </c>
    </row>
    <row r="38" spans="1:14">
      <c r="A38" s="213"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472"/>
      <c r="M38" s="291">
        <v>50</v>
      </c>
      <c r="N38" s="280">
        <f>K38/M38</f>
        <v>4248.3</v>
      </c>
    </row>
    <row r="39" spans="1:14">
      <c r="A39" s="213" t="s">
        <v>365</v>
      </c>
      <c r="B39" s="827" t="str">
        <f>VLOOKUP(A39,EQUIPOS!A9:D154,3,FALSE)</f>
        <v xml:space="preserve">Vibrocompatador, potencia 153 HP, peso 10 Ton. </v>
      </c>
      <c r="C39" s="828"/>
      <c r="D39" s="828"/>
      <c r="E39" s="828"/>
      <c r="F39" s="828"/>
      <c r="G39" s="828"/>
      <c r="H39" s="829"/>
      <c r="I39" s="830"/>
      <c r="J39" s="811"/>
      <c r="K39" s="277">
        <f>VLOOKUP(A39,EQUIPOS!A9:D166,4,FALSE)</f>
        <v>125746.30256134635</v>
      </c>
      <c r="L39" s="942">
        <v>50</v>
      </c>
      <c r="M39" s="943"/>
      <c r="N39" s="280">
        <f>K39/L39</f>
        <v>2514.926051226927</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12290.809713566492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383.00403904575001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12673.813752612243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2534.7627505224486</v>
      </c>
      <c r="M83" s="849"/>
      <c r="N83" s="57"/>
    </row>
    <row r="84" spans="1:14">
      <c r="B84" s="95" t="s">
        <v>1057</v>
      </c>
      <c r="C84" s="96"/>
      <c r="D84" s="96"/>
      <c r="E84" s="96"/>
      <c r="F84" s="96"/>
      <c r="G84" s="96"/>
      <c r="H84" s="96"/>
      <c r="I84" s="93"/>
      <c r="J84" s="94"/>
      <c r="K84" s="312">
        <v>0.05</v>
      </c>
      <c r="L84" s="848">
        <f>N78*K84</f>
        <v>633.69068763061216</v>
      </c>
      <c r="M84" s="849"/>
      <c r="N84" s="57"/>
    </row>
    <row r="85" spans="1:14" ht="15" thickBot="1">
      <c r="B85" s="97" t="s">
        <v>1058</v>
      </c>
      <c r="C85" s="98"/>
      <c r="D85" s="98"/>
      <c r="E85" s="98"/>
      <c r="F85" s="98"/>
      <c r="G85" s="98"/>
      <c r="H85" s="98"/>
      <c r="I85" s="99"/>
      <c r="J85" s="100"/>
      <c r="K85" s="313">
        <v>0.05</v>
      </c>
      <c r="L85" s="850">
        <f>N78*K85</f>
        <v>633.69068763061216</v>
      </c>
      <c r="M85" s="851"/>
      <c r="N85" s="57"/>
    </row>
    <row r="86" spans="1:14" ht="15" thickBot="1">
      <c r="B86" s="814" t="s">
        <v>1037</v>
      </c>
      <c r="C86" s="815"/>
      <c r="D86" s="815"/>
      <c r="E86" s="815"/>
      <c r="F86" s="815"/>
      <c r="G86" s="815"/>
      <c r="H86" s="815"/>
      <c r="I86" s="815"/>
      <c r="J86" s="815"/>
      <c r="K86" s="815"/>
      <c r="L86" s="815"/>
      <c r="M86" s="816"/>
      <c r="N86" s="58">
        <f>L83+L84+L85</f>
        <v>3802.1441257836727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16475.957878395915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209416.64718090207</v>
      </c>
      <c r="L36" s="278"/>
      <c r="M36" s="279">
        <v>40</v>
      </c>
      <c r="N36" s="280">
        <f>K36/M36</f>
        <v>5235.4161795225518</v>
      </c>
    </row>
    <row r="37" spans="1:14">
      <c r="A37" s="119" t="s">
        <v>365</v>
      </c>
      <c r="B37" s="827" t="str">
        <f>VLOOKUP(A37,EQUIPOS!A7:D154,3,FALSE)</f>
        <v xml:space="preserve">Vibrocompatador, potencia 153 HP, peso 10 Ton. </v>
      </c>
      <c r="C37" s="828"/>
      <c r="D37" s="828"/>
      <c r="E37" s="828"/>
      <c r="F37" s="828"/>
      <c r="G37" s="828"/>
      <c r="H37" s="829"/>
      <c r="I37" s="275"/>
      <c r="J37" s="276"/>
      <c r="K37" s="277">
        <f>VLOOKUP(A37,EQUIPOS!A7:D164,4,FALSE)</f>
        <v>125746.30256134635</v>
      </c>
      <c r="L37" s="278"/>
      <c r="M37" s="279">
        <v>40</v>
      </c>
      <c r="N37" s="280">
        <f>K37/M37</f>
        <v>3143.6575640336587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8379.0737435562114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478.75504880718745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8857.828792363398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1771.5657584726796</v>
      </c>
      <c r="M83" s="849"/>
      <c r="N83" s="57"/>
    </row>
    <row r="84" spans="1:14">
      <c r="B84" s="95" t="s">
        <v>1057</v>
      </c>
      <c r="C84" s="96"/>
      <c r="D84" s="96"/>
      <c r="E84" s="96"/>
      <c r="F84" s="96"/>
      <c r="G84" s="96"/>
      <c r="H84" s="96"/>
      <c r="I84" s="93"/>
      <c r="J84" s="94"/>
      <c r="K84" s="312">
        <v>0.05</v>
      </c>
      <c r="L84" s="848">
        <f>N78*K84</f>
        <v>442.8914396181699</v>
      </c>
      <c r="M84" s="849"/>
      <c r="N84" s="57"/>
    </row>
    <row r="85" spans="1:14" ht="15" thickBot="1">
      <c r="B85" s="97" t="s">
        <v>1058</v>
      </c>
      <c r="C85" s="98"/>
      <c r="D85" s="98"/>
      <c r="E85" s="98"/>
      <c r="F85" s="98"/>
      <c r="G85" s="98"/>
      <c r="H85" s="98"/>
      <c r="I85" s="99"/>
      <c r="J85" s="100"/>
      <c r="K85" s="313">
        <v>0.05</v>
      </c>
      <c r="L85" s="850">
        <f>N78*K85</f>
        <v>442.8914396181699</v>
      </c>
      <c r="M85" s="851"/>
      <c r="N85" s="57"/>
    </row>
    <row r="86" spans="1:14" ht="15" thickBot="1">
      <c r="B86" s="814" t="s">
        <v>1037</v>
      </c>
      <c r="C86" s="815"/>
      <c r="D86" s="815"/>
      <c r="E86" s="815"/>
      <c r="F86" s="815"/>
      <c r="G86" s="815"/>
      <c r="H86" s="815"/>
      <c r="I86" s="815"/>
      <c r="J86" s="815"/>
      <c r="K86" s="815"/>
      <c r="L86" s="815"/>
      <c r="M86" s="816"/>
      <c r="N86" s="58">
        <f>L83+L84+L85</f>
        <v>2657.3486377090194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11515.177430072417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209416.64718090207</v>
      </c>
      <c r="L36" s="278"/>
      <c r="M36" s="279">
        <v>40</v>
      </c>
      <c r="N36" s="280">
        <f>K36/M36</f>
        <v>5235.4161795225518</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5235.4161795225518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478.75504880718745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5714.1712283297393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1142.8342456659479</v>
      </c>
      <c r="M83" s="849"/>
      <c r="N83" s="57"/>
    </row>
    <row r="84" spans="1:14">
      <c r="B84" s="95" t="s">
        <v>1057</v>
      </c>
      <c r="C84" s="96"/>
      <c r="D84" s="96"/>
      <c r="E84" s="96"/>
      <c r="F84" s="96"/>
      <c r="G84" s="96"/>
      <c r="H84" s="96"/>
      <c r="I84" s="93"/>
      <c r="J84" s="94"/>
      <c r="K84" s="312">
        <v>0.05</v>
      </c>
      <c r="L84" s="848">
        <f>N78*K84</f>
        <v>285.70856141648699</v>
      </c>
      <c r="M84" s="849"/>
      <c r="N84" s="57"/>
    </row>
    <row r="85" spans="1:14" ht="15" thickBot="1">
      <c r="B85" s="97" t="s">
        <v>1058</v>
      </c>
      <c r="C85" s="98"/>
      <c r="D85" s="98"/>
      <c r="E85" s="98"/>
      <c r="F85" s="98"/>
      <c r="G85" s="98"/>
      <c r="H85" s="98"/>
      <c r="I85" s="99"/>
      <c r="J85" s="100"/>
      <c r="K85" s="313">
        <v>0.05</v>
      </c>
      <c r="L85" s="850">
        <f>N78*K85</f>
        <v>285.70856141648699</v>
      </c>
      <c r="M85" s="851"/>
      <c r="N85" s="57"/>
    </row>
    <row r="86" spans="1:14" ht="15" thickBot="1">
      <c r="B86" s="814" t="s">
        <v>1037</v>
      </c>
      <c r="C86" s="815"/>
      <c r="D86" s="815"/>
      <c r="E86" s="815"/>
      <c r="F86" s="815"/>
      <c r="G86" s="815"/>
      <c r="H86" s="815"/>
      <c r="I86" s="815"/>
      <c r="J86" s="815"/>
      <c r="K86" s="815"/>
      <c r="L86" s="815"/>
      <c r="M86" s="816"/>
      <c r="N86" s="58">
        <f>L83+L84+L85</f>
        <v>1714.2513684989221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7428.422596828661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2.0426882082439999</v>
      </c>
    </row>
    <row r="43" spans="1:14" ht="1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5832.2147116564402</v>
      </c>
      <c r="N48" s="280">
        <f>K48*M48</f>
        <v>7581.8791251533721</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7581.8791251533721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53"/>
      <c r="D59" s="53"/>
      <c r="E59" s="53"/>
      <c r="F59" s="53"/>
      <c r="G59" s="53"/>
      <c r="H59" s="296"/>
      <c r="I59" s="287"/>
      <c r="J59" s="287"/>
      <c r="K59" s="287"/>
      <c r="L59" s="818"/>
      <c r="M59" s="819"/>
      <c r="N59" s="299"/>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 thickBot="1">
      <c r="B64" s="473"/>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204.2688208244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7788.1906341860158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1557.6381268372033</v>
      </c>
      <c r="M83" s="849"/>
      <c r="N83" s="57"/>
    </row>
    <row r="84" spans="1:14">
      <c r="B84" s="95" t="s">
        <v>1057</v>
      </c>
      <c r="C84" s="96"/>
      <c r="D84" s="96"/>
      <c r="E84" s="96"/>
      <c r="F84" s="96"/>
      <c r="G84" s="96"/>
      <c r="H84" s="96"/>
      <c r="I84" s="93"/>
      <c r="J84" s="94"/>
      <c r="K84" s="312">
        <v>0.05</v>
      </c>
      <c r="L84" s="848">
        <f>N78*K84</f>
        <v>389.40953170930084</v>
      </c>
      <c r="M84" s="849"/>
      <c r="N84" s="57"/>
    </row>
    <row r="85" spans="1:14" ht="15" thickBot="1">
      <c r="B85" s="97" t="s">
        <v>1058</v>
      </c>
      <c r="C85" s="98"/>
      <c r="D85" s="98"/>
      <c r="E85" s="98"/>
      <c r="F85" s="98"/>
      <c r="G85" s="98"/>
      <c r="H85" s="98"/>
      <c r="I85" s="99"/>
      <c r="J85" s="100"/>
      <c r="K85" s="313">
        <v>0.05</v>
      </c>
      <c r="L85" s="850">
        <f>N78*K85</f>
        <v>389.40953170930084</v>
      </c>
      <c r="M85" s="851"/>
      <c r="N85" s="57"/>
    </row>
    <row r="86" spans="1:14" ht="15" thickBot="1">
      <c r="B86" s="814" t="s">
        <v>1037</v>
      </c>
      <c r="C86" s="815"/>
      <c r="D86" s="815"/>
      <c r="E86" s="815"/>
      <c r="F86" s="815"/>
      <c r="G86" s="815"/>
      <c r="H86" s="815"/>
      <c r="I86" s="815"/>
      <c r="J86" s="815"/>
      <c r="K86" s="815"/>
      <c r="L86" s="815"/>
      <c r="M86" s="816"/>
      <c r="N86" s="58">
        <f>L83+L84+L85</f>
        <v>2336.457190255805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10124.647824441821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0.01</v>
      </c>
      <c r="M42" s="839"/>
      <c r="N42" s="111">
        <f>N76*L42</f>
        <v>2.0426882082439999</v>
      </c>
    </row>
    <row r="43" spans="1:14" ht="1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9924.8938963606033</v>
      </c>
      <c r="N48" s="280">
        <f>K48*M48</f>
        <v>11909.872675632723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11909.872675632723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53"/>
      <c r="D59" s="53"/>
      <c r="E59" s="53"/>
      <c r="F59" s="53"/>
      <c r="G59" s="53"/>
      <c r="H59" s="296"/>
      <c r="I59" s="287"/>
      <c r="J59" s="287"/>
      <c r="K59" s="287"/>
      <c r="L59" s="818"/>
      <c r="M59" s="819"/>
      <c r="N59" s="299"/>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 thickBot="1">
      <c r="B64" s="473"/>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204.2688208244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12116.184184665368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2423.2368369330738</v>
      </c>
      <c r="M83" s="849"/>
      <c r="N83" s="57"/>
    </row>
    <row r="84" spans="1:14">
      <c r="B84" s="95" t="s">
        <v>1057</v>
      </c>
      <c r="C84" s="96"/>
      <c r="D84" s="96"/>
      <c r="E84" s="96"/>
      <c r="F84" s="96"/>
      <c r="G84" s="96"/>
      <c r="H84" s="96"/>
      <c r="I84" s="93"/>
      <c r="J84" s="94"/>
      <c r="K84" s="312">
        <v>0.05</v>
      </c>
      <c r="L84" s="848">
        <f>N78*K84</f>
        <v>605.80920923326846</v>
      </c>
      <c r="M84" s="849"/>
      <c r="N84" s="57"/>
    </row>
    <row r="85" spans="1:14" ht="15" thickBot="1">
      <c r="B85" s="97" t="s">
        <v>1058</v>
      </c>
      <c r="C85" s="98"/>
      <c r="D85" s="98"/>
      <c r="E85" s="98"/>
      <c r="F85" s="98"/>
      <c r="G85" s="98"/>
      <c r="H85" s="98"/>
      <c r="I85" s="99"/>
      <c r="J85" s="100"/>
      <c r="K85" s="313">
        <v>0.05</v>
      </c>
      <c r="L85" s="850">
        <f>N78*K85</f>
        <v>605.80920923326846</v>
      </c>
      <c r="M85" s="851"/>
      <c r="N85" s="57"/>
    </row>
    <row r="86" spans="1:14" ht="15" thickBot="1">
      <c r="B86" s="814" t="s">
        <v>1037</v>
      </c>
      <c r="C86" s="815"/>
      <c r="D86" s="815"/>
      <c r="E86" s="815"/>
      <c r="F86" s="815"/>
      <c r="G86" s="815"/>
      <c r="H86" s="815"/>
      <c r="I86" s="815"/>
      <c r="J86" s="815"/>
      <c r="K86" s="815"/>
      <c r="L86" s="815"/>
      <c r="M86" s="816"/>
      <c r="N86" s="58">
        <f>L83+L84+L85</f>
        <v>3634.855255399611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15751.039440064978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VLOOKUP(A36,EQUIPOS!A6:D186,3,FALSE)</f>
        <v xml:space="preserve">Buldozer, Potencia al volante de 140 HP, motor de 2200 RPM, longitud de hoja 4,80m. </v>
      </c>
      <c r="C36" s="828"/>
      <c r="D36" s="828"/>
      <c r="E36" s="828"/>
      <c r="F36" s="828"/>
      <c r="G36" s="828"/>
      <c r="H36" s="829"/>
      <c r="I36" s="275"/>
      <c r="J36" s="276"/>
      <c r="K36" s="277">
        <f>VLOOKUP(A36,EQUIPOS!A6:D186,4,FALSE)</f>
        <v>209416.64718090207</v>
      </c>
      <c r="L36" s="278"/>
      <c r="M36" s="279">
        <v>45</v>
      </c>
      <c r="N36" s="280">
        <f>K36/M36</f>
        <v>4653.703270686713</v>
      </c>
    </row>
    <row r="37" spans="1:14">
      <c r="A37" s="119" t="s">
        <v>152</v>
      </c>
      <c r="B37" s="827" t="str">
        <f>VLOOKUP(A37,EQUIPOS!A7:D187,3,FALSE)</f>
        <v xml:space="preserve">Carrotanque de agua(1000 Galones) </v>
      </c>
      <c r="C37" s="828"/>
      <c r="D37" s="828"/>
      <c r="E37" s="828"/>
      <c r="F37" s="828"/>
      <c r="G37" s="828"/>
      <c r="H37" s="829"/>
      <c r="I37" s="275"/>
      <c r="J37" s="276"/>
      <c r="K37" s="277">
        <f>VLOOKUP(A37,EQUIPOS!A7:D187,4,FALSE)</f>
        <v>66962.535936076223</v>
      </c>
      <c r="L37" s="278"/>
      <c r="M37" s="279">
        <v>45</v>
      </c>
      <c r="N37" s="280">
        <f>K37/M37</f>
        <v>1488.0563541350273</v>
      </c>
    </row>
    <row r="38" spans="1:14">
      <c r="A38" t="s">
        <v>269</v>
      </c>
      <c r="B38" s="827" t="str">
        <f>VLOOKUP(A38,EQUIPOS!A8:D188,3,FALSE)</f>
        <v>Motoniveladora  potencia 215 HP, ancho de cuchilla 4,27 m, peso 18 ton.</v>
      </c>
      <c r="C38" s="828"/>
      <c r="D38" s="828"/>
      <c r="E38" s="828"/>
      <c r="F38" s="828"/>
      <c r="G38" s="828"/>
      <c r="H38" s="829"/>
      <c r="I38" s="275"/>
      <c r="J38" s="276"/>
      <c r="K38" s="277">
        <f>VLOOKUP(A38,EQUIPOS!A8:D188,4,FALSE)</f>
        <v>212415</v>
      </c>
      <c r="L38" s="278"/>
      <c r="M38" s="279">
        <v>45</v>
      </c>
      <c r="N38" s="280">
        <f>K38/M38</f>
        <v>4720.333333333333</v>
      </c>
    </row>
    <row r="39" spans="1:14">
      <c r="A39" t="s">
        <v>365</v>
      </c>
      <c r="B39" s="827" t="str">
        <f>VLOOKUP(A39,EQUIPOS!A9:D189,3,FALSE)</f>
        <v xml:space="preserve">Vibrocompatador, potencia 153 HP, peso 10 Ton. </v>
      </c>
      <c r="C39" s="828"/>
      <c r="D39" s="828"/>
      <c r="E39" s="828"/>
      <c r="F39" s="828"/>
      <c r="G39" s="828"/>
      <c r="H39" s="829"/>
      <c r="I39" s="830"/>
      <c r="J39" s="811"/>
      <c r="K39" s="277">
        <f>VLOOKUP(A39,EQUIPOS!A9:D189,4,FALSE)</f>
        <v>125746.30256134635</v>
      </c>
      <c r="L39" s="831">
        <v>45</v>
      </c>
      <c r="M39" s="832"/>
      <c r="N39" s="280">
        <f>K39/L39</f>
        <v>2794.3622791410303</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11.348267823577778</v>
      </c>
    </row>
    <row r="43" spans="1:14" ht="15" thickBot="1">
      <c r="B43" s="814" t="s">
        <v>1037</v>
      </c>
      <c r="C43" s="815"/>
      <c r="D43" s="815"/>
      <c r="E43" s="815"/>
      <c r="F43" s="815"/>
      <c r="G43" s="815"/>
      <c r="H43" s="815"/>
      <c r="I43" s="815"/>
      <c r="J43" s="815"/>
      <c r="K43" s="815"/>
      <c r="L43" s="815"/>
      <c r="M43" s="816"/>
      <c r="N43" s="402">
        <f>SUM(N36:N42)</f>
        <v>13667.803505119682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19230.132323006132</v>
      </c>
      <c r="N48" s="280">
        <f>K48*M48</f>
        <v>24037.665403757666</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24037.665403757666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818">
        <f>VLOOKUP(A59,TRANSPORTE!A5:D123,4,FALSE)</f>
        <v>1313.2164027577846</v>
      </c>
      <c r="M59" s="819"/>
      <c r="N59" s="299">
        <f>K59*L59</f>
        <v>1641.5205034472308</v>
      </c>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 thickBot="1">
      <c r="B64" s="473"/>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SUM(N59:N64)</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39914.402803503464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7982.8805607006934</v>
      </c>
      <c r="M83" s="849"/>
      <c r="N83" s="57"/>
    </row>
    <row r="84" spans="1:14">
      <c r="B84" s="95" t="s">
        <v>1057</v>
      </c>
      <c r="C84" s="96"/>
      <c r="D84" s="96"/>
      <c r="E84" s="96"/>
      <c r="F84" s="96"/>
      <c r="G84" s="96"/>
      <c r="H84" s="96"/>
      <c r="I84" s="93"/>
      <c r="J84" s="94"/>
      <c r="K84" s="312">
        <v>0.05</v>
      </c>
      <c r="L84" s="848">
        <f>N78*K84</f>
        <v>1995.7201401751734</v>
      </c>
      <c r="M84" s="849"/>
      <c r="N84" s="57"/>
    </row>
    <row r="85" spans="1:14" ht="15" thickBot="1">
      <c r="B85" s="97" t="s">
        <v>1058</v>
      </c>
      <c r="C85" s="98"/>
      <c r="D85" s="98"/>
      <c r="E85" s="98"/>
      <c r="F85" s="98"/>
      <c r="G85" s="98"/>
      <c r="H85" s="98"/>
      <c r="I85" s="99"/>
      <c r="J85" s="100"/>
      <c r="K85" s="313">
        <v>0.05</v>
      </c>
      <c r="L85" s="850">
        <f>N78*K85</f>
        <v>1995.7201401751734</v>
      </c>
      <c r="M85" s="851"/>
      <c r="N85" s="57"/>
    </row>
    <row r="86" spans="1:14" ht="15" thickBot="1">
      <c r="B86" s="814" t="s">
        <v>1037</v>
      </c>
      <c r="C86" s="815"/>
      <c r="D86" s="815"/>
      <c r="E86" s="815"/>
      <c r="F86" s="815"/>
      <c r="G86" s="815"/>
      <c r="H86" s="815"/>
      <c r="I86" s="815"/>
      <c r="J86" s="815"/>
      <c r="K86" s="815"/>
      <c r="L86" s="815"/>
      <c r="M86" s="816"/>
      <c r="N86" s="58">
        <f>L83+L84+L85</f>
        <v>11974.32084105104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ROUND((N78+N86),0)</f>
        <v>51889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VLOOKUP(A36,EQUIPOS!A6:D186,3,FALSE)</f>
        <v xml:space="preserve">Buldozer, Potencia al volante de 140 HP, motor de 2200 RPM, longitud de hoja 4,80m. </v>
      </c>
      <c r="C36" s="828"/>
      <c r="D36" s="828"/>
      <c r="E36" s="828"/>
      <c r="F36" s="828"/>
      <c r="G36" s="828"/>
      <c r="H36" s="829"/>
      <c r="I36" s="275"/>
      <c r="J36" s="276"/>
      <c r="K36" s="277">
        <f>VLOOKUP(A36,EQUIPOS!A6:D186,4,FALSE)</f>
        <v>209416.64718090207</v>
      </c>
      <c r="L36" s="278"/>
      <c r="M36" s="279">
        <v>45</v>
      </c>
      <c r="N36" s="280">
        <f>K36/M36</f>
        <v>4653.703270686713</v>
      </c>
    </row>
    <row r="37" spans="1:14">
      <c r="A37" s="119" t="s">
        <v>152</v>
      </c>
      <c r="B37" s="827" t="str">
        <f>VLOOKUP(A37,EQUIPOS!A7:D187,3,FALSE)</f>
        <v xml:space="preserve">Carrotanque de agua(1000 Galones) </v>
      </c>
      <c r="C37" s="828"/>
      <c r="D37" s="828"/>
      <c r="E37" s="828"/>
      <c r="F37" s="828"/>
      <c r="G37" s="828"/>
      <c r="H37" s="829"/>
      <c r="I37" s="275"/>
      <c r="J37" s="276"/>
      <c r="K37" s="277">
        <f>VLOOKUP(A37,EQUIPOS!A7:D187,4,FALSE)</f>
        <v>66962.535936076223</v>
      </c>
      <c r="L37" s="278"/>
      <c r="M37" s="279">
        <v>45</v>
      </c>
      <c r="N37" s="280">
        <f>K37/M37</f>
        <v>1488.0563541350273</v>
      </c>
    </row>
    <row r="38" spans="1:14">
      <c r="A38" t="s">
        <v>269</v>
      </c>
      <c r="B38" s="827" t="str">
        <f>VLOOKUP(A38,EQUIPOS!A8:D188,3,FALSE)</f>
        <v>Motoniveladora  potencia 215 HP, ancho de cuchilla 4,27 m, peso 18 ton.</v>
      </c>
      <c r="C38" s="828"/>
      <c r="D38" s="828"/>
      <c r="E38" s="828"/>
      <c r="F38" s="828"/>
      <c r="G38" s="828"/>
      <c r="H38" s="829"/>
      <c r="I38" s="275"/>
      <c r="J38" s="276"/>
      <c r="K38" s="277">
        <f>VLOOKUP(A38,EQUIPOS!A8:D188,4,FALSE)</f>
        <v>212415</v>
      </c>
      <c r="L38" s="278"/>
      <c r="M38" s="279">
        <v>45</v>
      </c>
      <c r="N38" s="280">
        <f>K38/M38</f>
        <v>4720.333333333333</v>
      </c>
    </row>
    <row r="39" spans="1:14">
      <c r="A39" t="s">
        <v>365</v>
      </c>
      <c r="B39" s="827" t="str">
        <f>VLOOKUP(A39,EQUIPOS!A9:D189,3,FALSE)</f>
        <v xml:space="preserve">Vibrocompatador, potencia 153 HP, peso 10 Ton. </v>
      </c>
      <c r="C39" s="828"/>
      <c r="D39" s="828"/>
      <c r="E39" s="828"/>
      <c r="F39" s="828"/>
      <c r="G39" s="828"/>
      <c r="H39" s="829"/>
      <c r="I39" s="830"/>
      <c r="J39" s="811"/>
      <c r="K39" s="277">
        <f>VLOOKUP(A39,EQUIPOS!A9:D189,4,FALSE)</f>
        <v>125746.30256134635</v>
      </c>
      <c r="L39" s="831">
        <v>45</v>
      </c>
      <c r="M39" s="832"/>
      <c r="N39" s="280">
        <f>K39/L39</f>
        <v>2794.3622791410303</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11.348267823577778</v>
      </c>
    </row>
    <row r="43" spans="1:14" ht="15" thickBot="1">
      <c r="B43" s="814" t="s">
        <v>1037</v>
      </c>
      <c r="C43" s="815"/>
      <c r="D43" s="815"/>
      <c r="E43" s="815"/>
      <c r="F43" s="815"/>
      <c r="G43" s="815"/>
      <c r="H43" s="815"/>
      <c r="I43" s="815"/>
      <c r="J43" s="815"/>
      <c r="K43" s="815"/>
      <c r="L43" s="815"/>
      <c r="M43" s="816"/>
      <c r="N43" s="402">
        <f>SUM(N36:N42)</f>
        <v>13667.803505119682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33804.072492239255</v>
      </c>
      <c r="N48" s="280">
        <f>K48*M48</f>
        <v>42255.090615299065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42255.090615299065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18">
        <f>VLOOKUP(A59,TRANSPORTE!A5:D123,4,FALSE)</f>
        <v>1313.2164027577846</v>
      </c>
      <c r="M59" s="819"/>
      <c r="N59" s="299">
        <f>K59*L59</f>
        <v>1641.5205034472308</v>
      </c>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 thickBot="1">
      <c r="B64" s="473"/>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SUM(N59:N64)</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58131.828015044863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11626.365603008973</v>
      </c>
      <c r="M83" s="849"/>
      <c r="N83" s="57"/>
    </row>
    <row r="84" spans="1:14">
      <c r="B84" s="95" t="s">
        <v>1057</v>
      </c>
      <c r="C84" s="96"/>
      <c r="D84" s="96"/>
      <c r="E84" s="96"/>
      <c r="F84" s="96"/>
      <c r="G84" s="96"/>
      <c r="H84" s="96"/>
      <c r="I84" s="93"/>
      <c r="J84" s="94"/>
      <c r="K84" s="312">
        <v>0.05</v>
      </c>
      <c r="L84" s="848">
        <f>N78*K84</f>
        <v>2906.5914007522433</v>
      </c>
      <c r="M84" s="849"/>
      <c r="N84" s="57"/>
    </row>
    <row r="85" spans="1:14" ht="15" thickBot="1">
      <c r="B85" s="97" t="s">
        <v>1058</v>
      </c>
      <c r="C85" s="98"/>
      <c r="D85" s="98"/>
      <c r="E85" s="98"/>
      <c r="F85" s="98"/>
      <c r="G85" s="98"/>
      <c r="H85" s="98"/>
      <c r="I85" s="99"/>
      <c r="J85" s="100"/>
      <c r="K85" s="313">
        <v>0.05</v>
      </c>
      <c r="L85" s="850">
        <f>N78*K85</f>
        <v>2906.5914007522433</v>
      </c>
      <c r="M85" s="851"/>
      <c r="N85" s="57"/>
    </row>
    <row r="86" spans="1:14" ht="15" thickBot="1">
      <c r="B86" s="814" t="s">
        <v>1037</v>
      </c>
      <c r="C86" s="815"/>
      <c r="D86" s="815"/>
      <c r="E86" s="815"/>
      <c r="F86" s="815"/>
      <c r="G86" s="815"/>
      <c r="H86" s="815"/>
      <c r="I86" s="815"/>
      <c r="J86" s="815"/>
      <c r="K86" s="815"/>
      <c r="L86" s="815"/>
      <c r="M86" s="816"/>
      <c r="N86" s="58">
        <f>L83+L84+L85</f>
        <v>17439.548404513462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75571.376419558321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VLOOKUP(A36,EQUIPOS!A6:D186,3,FALSE)</f>
        <v xml:space="preserve">Buldozer, Potencia al volante de 140 HP, motor de 2200 RPM, longitud de hoja 4,80m. </v>
      </c>
      <c r="C36" s="828"/>
      <c r="D36" s="828"/>
      <c r="E36" s="828"/>
      <c r="F36" s="828"/>
      <c r="G36" s="828"/>
      <c r="H36" s="829"/>
      <c r="I36" s="275"/>
      <c r="J36" s="276"/>
      <c r="K36" s="277">
        <f>VLOOKUP(A36,EQUIPOS!A6:D186,4,FALSE)</f>
        <v>209416.64718090207</v>
      </c>
      <c r="L36" s="278"/>
      <c r="M36" s="279">
        <v>45</v>
      </c>
      <c r="N36" s="280">
        <f>K36/M36</f>
        <v>4653.703270686713</v>
      </c>
    </row>
    <row r="37" spans="1:14">
      <c r="A37" s="119" t="s">
        <v>152</v>
      </c>
      <c r="B37" s="827" t="str">
        <f>VLOOKUP(A37,EQUIPOS!A7:D187,3,FALSE)</f>
        <v xml:space="preserve">Carrotanque de agua(1000 Galones) </v>
      </c>
      <c r="C37" s="828"/>
      <c r="D37" s="828"/>
      <c r="E37" s="828"/>
      <c r="F37" s="828"/>
      <c r="G37" s="828"/>
      <c r="H37" s="829"/>
      <c r="I37" s="275"/>
      <c r="J37" s="276"/>
      <c r="K37" s="277">
        <f>VLOOKUP(A37,EQUIPOS!A7:D187,4,FALSE)</f>
        <v>66962.535936076223</v>
      </c>
      <c r="L37" s="278"/>
      <c r="M37" s="279">
        <v>45</v>
      </c>
      <c r="N37" s="280">
        <f>K37/M37</f>
        <v>1488.0563541350273</v>
      </c>
    </row>
    <row r="38" spans="1:14">
      <c r="A38" t="s">
        <v>269</v>
      </c>
      <c r="B38" s="827" t="str">
        <f>VLOOKUP(A38,EQUIPOS!A8:D188,3,FALSE)</f>
        <v>Motoniveladora  potencia 215 HP, ancho de cuchilla 4,27 m, peso 18 ton.</v>
      </c>
      <c r="C38" s="828"/>
      <c r="D38" s="828"/>
      <c r="E38" s="828"/>
      <c r="F38" s="828"/>
      <c r="G38" s="828"/>
      <c r="H38" s="829"/>
      <c r="I38" s="275"/>
      <c r="J38" s="276"/>
      <c r="K38" s="277">
        <f>VLOOKUP(A38,EQUIPOS!A8:D188,4,FALSE)</f>
        <v>212415</v>
      </c>
      <c r="L38" s="278"/>
      <c r="M38" s="279">
        <v>45</v>
      </c>
      <c r="N38" s="280">
        <f>K38/M38</f>
        <v>4720.333333333333</v>
      </c>
    </row>
    <row r="39" spans="1:14">
      <c r="A39" t="s">
        <v>365</v>
      </c>
      <c r="B39" s="827" t="str">
        <f>VLOOKUP(A39,EQUIPOS!A9:D189,3,FALSE)</f>
        <v xml:space="preserve">Vibrocompatador, potencia 153 HP, peso 10 Ton. </v>
      </c>
      <c r="C39" s="828"/>
      <c r="D39" s="828"/>
      <c r="E39" s="828"/>
      <c r="F39" s="828"/>
      <c r="G39" s="828"/>
      <c r="H39" s="829"/>
      <c r="I39" s="830"/>
      <c r="J39" s="811"/>
      <c r="K39" s="277">
        <f>VLOOKUP(A39,EQUIPOS!A9:D189,4,FALSE)</f>
        <v>125746.30256134635</v>
      </c>
      <c r="L39" s="831">
        <v>45</v>
      </c>
      <c r="M39" s="832"/>
      <c r="N39" s="280">
        <f>K39/L39</f>
        <v>2794.3622791410303</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t="s">
        <v>1036</v>
      </c>
      <c r="C42" s="828"/>
      <c r="D42" s="828"/>
      <c r="E42" s="828"/>
      <c r="F42" s="828"/>
      <c r="G42" s="828"/>
      <c r="H42" s="829"/>
      <c r="I42" s="836"/>
      <c r="J42" s="837"/>
      <c r="K42" s="47"/>
      <c r="L42" s="838">
        <v>0.02</v>
      </c>
      <c r="M42" s="839"/>
      <c r="N42" s="111">
        <f>N76*L42</f>
        <v>11.348267823577778</v>
      </c>
    </row>
    <row r="43" spans="1:14" ht="15" thickBot="1">
      <c r="B43" s="814" t="s">
        <v>1037</v>
      </c>
      <c r="C43" s="815"/>
      <c r="D43" s="815"/>
      <c r="E43" s="815"/>
      <c r="F43" s="815"/>
      <c r="G43" s="815"/>
      <c r="H43" s="815"/>
      <c r="I43" s="815"/>
      <c r="J43" s="815"/>
      <c r="K43" s="815"/>
      <c r="L43" s="815"/>
      <c r="M43" s="816"/>
      <c r="N43" s="402">
        <f>SUM(N36:N42)</f>
        <v>13667.803505119682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57120</v>
      </c>
      <c r="N48" s="280">
        <f>K48*M48</f>
        <v>71400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71400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18">
        <f>VLOOKUP(A59,TRANSPORTE!A5:D123,4,FALSE)</f>
        <v>1313.2164027577846</v>
      </c>
      <c r="M59" s="819"/>
      <c r="N59" s="299">
        <f>K59*L59</f>
        <v>1641.5205034472308</v>
      </c>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 thickBot="1">
      <c r="B64" s="473"/>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SUM(N59:N64)</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87276.737399745805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17455.347479949163</v>
      </c>
      <c r="M83" s="849"/>
      <c r="N83" s="57"/>
    </row>
    <row r="84" spans="1:14">
      <c r="B84" s="95" t="s">
        <v>1057</v>
      </c>
      <c r="C84" s="96"/>
      <c r="D84" s="96"/>
      <c r="E84" s="96"/>
      <c r="F84" s="96"/>
      <c r="G84" s="96"/>
      <c r="H84" s="96"/>
      <c r="I84" s="93"/>
      <c r="J84" s="94"/>
      <c r="K84" s="312">
        <v>0.05</v>
      </c>
      <c r="L84" s="848">
        <f>N78*K84</f>
        <v>4363.8368699872908</v>
      </c>
      <c r="M84" s="849"/>
      <c r="N84" s="57"/>
    </row>
    <row r="85" spans="1:14" ht="15" thickBot="1">
      <c r="B85" s="97" t="s">
        <v>1058</v>
      </c>
      <c r="C85" s="98"/>
      <c r="D85" s="98"/>
      <c r="E85" s="98"/>
      <c r="F85" s="98"/>
      <c r="G85" s="98"/>
      <c r="H85" s="98"/>
      <c r="I85" s="99"/>
      <c r="J85" s="100"/>
      <c r="K85" s="313">
        <v>0.05</v>
      </c>
      <c r="L85" s="850">
        <f>N78*K85</f>
        <v>4363.8368699872908</v>
      </c>
      <c r="M85" s="851"/>
      <c r="N85" s="57"/>
    </row>
    <row r="86" spans="1:14" ht="15" thickBot="1">
      <c r="B86" s="814" t="s">
        <v>1037</v>
      </c>
      <c r="C86" s="815"/>
      <c r="D86" s="815"/>
      <c r="E86" s="815"/>
      <c r="F86" s="815"/>
      <c r="G86" s="815"/>
      <c r="H86" s="815"/>
      <c r="I86" s="815"/>
      <c r="J86" s="815"/>
      <c r="K86" s="815"/>
      <c r="L86" s="815"/>
      <c r="M86" s="816"/>
      <c r="N86" s="58">
        <f>L83+L84+L85</f>
        <v>26183.021219923747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113459.75861966955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209416.64718090207</v>
      </c>
      <c r="L36" s="278"/>
      <c r="M36" s="279">
        <v>400</v>
      </c>
      <c r="N36" s="280">
        <f>K36/M36</f>
        <v>523.54161795225514</v>
      </c>
    </row>
    <row r="37" spans="1:14">
      <c r="A37" s="119" t="s">
        <v>152</v>
      </c>
      <c r="B37" s="827" t="str">
        <f>VLOOKUP(A37,EQUIPOS!A7:D154,3,FALSE)</f>
        <v xml:space="preserve">Carrotanque de agua(1000 Galones) </v>
      </c>
      <c r="C37" s="828"/>
      <c r="D37" s="828"/>
      <c r="E37" s="828"/>
      <c r="F37" s="828"/>
      <c r="G37" s="828"/>
      <c r="H37" s="829"/>
      <c r="I37" s="275"/>
      <c r="J37" s="276"/>
      <c r="K37" s="277">
        <f>VLOOKUP(A37,EQUIPOS!A7:D164,4,FALSE)</f>
        <v>66962.535936076223</v>
      </c>
      <c r="L37" s="278"/>
      <c r="M37" s="279">
        <v>200</v>
      </c>
      <c r="N37" s="280">
        <f>K37/M37</f>
        <v>334.81267968038111</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278"/>
      <c r="M38" s="279">
        <v>200</v>
      </c>
      <c r="N38" s="280">
        <f>K38/M38</f>
        <v>1062.075</v>
      </c>
    </row>
    <row r="39" spans="1:14">
      <c r="A39" t="s">
        <v>365</v>
      </c>
      <c r="B39" s="827" t="str">
        <f>VLOOKUP(A39,EQUIPOS!A9:D155,3,FALSE)</f>
        <v xml:space="preserve">Vibrocompatador, potencia 153 HP, peso 10 Ton. </v>
      </c>
      <c r="C39" s="828"/>
      <c r="D39" s="828"/>
      <c r="E39" s="828"/>
      <c r="F39" s="828"/>
      <c r="G39" s="828"/>
      <c r="H39" s="829"/>
      <c r="I39" s="830"/>
      <c r="J39" s="811"/>
      <c r="K39" s="277">
        <f>VLOOKUP(A39,EQUIPOS!A9:D166,4,FALSE)</f>
        <v>125746.30256134635</v>
      </c>
      <c r="L39" s="831">
        <v>200</v>
      </c>
      <c r="M39" s="832"/>
      <c r="N39" s="280">
        <f>K39/L39</f>
        <v>628.73151280673176</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2.5533602603049999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2551.7141706996731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127.66801301525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2679.382183714923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535.87643674298465</v>
      </c>
      <c r="M83" s="849"/>
      <c r="N83" s="57"/>
    </row>
    <row r="84" spans="1:14">
      <c r="B84" s="95" t="s">
        <v>1057</v>
      </c>
      <c r="C84" s="96"/>
      <c r="D84" s="96"/>
      <c r="E84" s="96"/>
      <c r="F84" s="96"/>
      <c r="G84" s="96"/>
      <c r="H84" s="96"/>
      <c r="I84" s="93"/>
      <c r="J84" s="94"/>
      <c r="K84" s="312">
        <v>0.05</v>
      </c>
      <c r="L84" s="848">
        <f>N78*K84</f>
        <v>133.96910918574616</v>
      </c>
      <c r="M84" s="849"/>
      <c r="N84" s="57"/>
    </row>
    <row r="85" spans="1:14" ht="15" thickBot="1">
      <c r="B85" s="97" t="s">
        <v>1058</v>
      </c>
      <c r="C85" s="98"/>
      <c r="D85" s="98"/>
      <c r="E85" s="98"/>
      <c r="F85" s="98"/>
      <c r="G85" s="98"/>
      <c r="H85" s="98"/>
      <c r="I85" s="99"/>
      <c r="J85" s="100"/>
      <c r="K85" s="313">
        <v>0.05</v>
      </c>
      <c r="L85" s="850">
        <f>N78*K85</f>
        <v>133.96910918574616</v>
      </c>
      <c r="M85" s="851"/>
      <c r="N85" s="57"/>
    </row>
    <row r="86" spans="1:14" ht="15" thickBot="1">
      <c r="B86" s="814" t="s">
        <v>1037</v>
      </c>
      <c r="C86" s="815"/>
      <c r="D86" s="815"/>
      <c r="E86" s="815"/>
      <c r="F86" s="815"/>
      <c r="G86" s="815"/>
      <c r="H86" s="815"/>
      <c r="I86" s="815"/>
      <c r="J86" s="815"/>
      <c r="K86" s="815"/>
      <c r="L86" s="815"/>
      <c r="M86" s="816"/>
      <c r="N86" s="58">
        <f>L83+L84+L85</f>
        <v>803.81465511447709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3483.1968388293999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4" zoomScale="78" zoomScaleNormal="78" workbookViewId="0">
      <selection activeCell="M48" sqref="M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6815.9485582822062</v>
      </c>
      <c r="N48" s="280">
        <f>K48*M48</f>
        <v>8179.1382699386468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8179.1382699386468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204.2688208244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8385.4497789712914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1677.0899557942585</v>
      </c>
      <c r="M83" s="849"/>
      <c r="N83" s="57"/>
    </row>
    <row r="84" spans="1:14">
      <c r="B84" s="95" t="s">
        <v>1057</v>
      </c>
      <c r="C84" s="96"/>
      <c r="D84" s="96"/>
      <c r="E84" s="96"/>
      <c r="F84" s="96"/>
      <c r="G84" s="96"/>
      <c r="H84" s="96"/>
      <c r="I84" s="93"/>
      <c r="J84" s="94"/>
      <c r="K84" s="312">
        <v>0.05</v>
      </c>
      <c r="L84" s="848">
        <f>N78*K84</f>
        <v>419.27248894856461</v>
      </c>
      <c r="M84" s="849"/>
      <c r="N84" s="57"/>
    </row>
    <row r="85" spans="1:14" ht="15" thickBot="1">
      <c r="B85" s="97" t="s">
        <v>1058</v>
      </c>
      <c r="C85" s="98"/>
      <c r="D85" s="98"/>
      <c r="E85" s="98"/>
      <c r="F85" s="98"/>
      <c r="G85" s="98"/>
      <c r="H85" s="98"/>
      <c r="I85" s="99"/>
      <c r="J85" s="100"/>
      <c r="K85" s="313">
        <v>0.05</v>
      </c>
      <c r="L85" s="850">
        <f>N78*K85</f>
        <v>419.27248894856461</v>
      </c>
      <c r="M85" s="851"/>
      <c r="N85" s="57"/>
    </row>
    <row r="86" spans="1:14" ht="15" thickBot="1">
      <c r="B86" s="814" t="s">
        <v>1037</v>
      </c>
      <c r="C86" s="815"/>
      <c r="D86" s="815"/>
      <c r="E86" s="815"/>
      <c r="F86" s="815"/>
      <c r="G86" s="815"/>
      <c r="H86" s="815"/>
      <c r="I86" s="815"/>
      <c r="J86" s="815"/>
      <c r="K86" s="815"/>
      <c r="L86" s="815"/>
      <c r="M86" s="816"/>
      <c r="N86" s="58">
        <f>L83+L84+L85</f>
        <v>2515.6349336913872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10901.08471266268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3" zoomScale="78" zoomScaleNormal="78" workbookViewId="0">
      <selection activeCell="M48" sqref="M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f>VLOOKUP(A48,MATERIALES!A4:D395,4,FALSE)</f>
        <v>5932.0137975460111</v>
      </c>
      <c r="N48" s="280">
        <f>K48*M48</f>
        <v>6525.2151773006126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6525.2151773006126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204.2688208244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6731.5266863332563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1346.3053372666513</v>
      </c>
      <c r="M83" s="849"/>
      <c r="N83" s="57"/>
    </row>
    <row r="84" spans="1:14">
      <c r="B84" s="95" t="s">
        <v>1057</v>
      </c>
      <c r="C84" s="96"/>
      <c r="D84" s="96"/>
      <c r="E84" s="96"/>
      <c r="F84" s="96"/>
      <c r="G84" s="96"/>
      <c r="H84" s="96"/>
      <c r="I84" s="93"/>
      <c r="J84" s="94"/>
      <c r="K84" s="312">
        <v>0.05</v>
      </c>
      <c r="L84" s="848">
        <f>N78*K84</f>
        <v>336.57633431666284</v>
      </c>
      <c r="M84" s="849"/>
      <c r="N84" s="57"/>
    </row>
    <row r="85" spans="1:14" ht="15" thickBot="1">
      <c r="B85" s="97" t="s">
        <v>1058</v>
      </c>
      <c r="C85" s="98"/>
      <c r="D85" s="98"/>
      <c r="E85" s="98"/>
      <c r="F85" s="98"/>
      <c r="G85" s="98"/>
      <c r="H85" s="98"/>
      <c r="I85" s="99"/>
      <c r="J85" s="100"/>
      <c r="K85" s="313">
        <v>0.05</v>
      </c>
      <c r="L85" s="850">
        <f>N78*K85</f>
        <v>336.57633431666284</v>
      </c>
      <c r="M85" s="851"/>
      <c r="N85" s="57"/>
    </row>
    <row r="86" spans="1:14" ht="15" thickBot="1">
      <c r="B86" s="814" t="s">
        <v>1037</v>
      </c>
      <c r="C86" s="815"/>
      <c r="D86" s="815"/>
      <c r="E86" s="815"/>
      <c r="F86" s="815"/>
      <c r="G86" s="815"/>
      <c r="H86" s="815"/>
      <c r="I86" s="815"/>
      <c r="J86" s="815"/>
      <c r="K86" s="815"/>
      <c r="L86" s="815"/>
      <c r="M86" s="816"/>
      <c r="N86" s="58">
        <f>L83+L84+L85</f>
        <v>2019.4580058999768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8750.9846922332326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8693.4874049079717</v>
      </c>
      <c r="N48" s="280">
        <f>K48*M48</f>
        <v>10432.184885889566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10432.184885889566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204.2688208244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10638.496394922211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2127.6992789844421</v>
      </c>
      <c r="M83" s="849"/>
      <c r="N83" s="57"/>
    </row>
    <row r="84" spans="1:14">
      <c r="B84" s="95" t="s">
        <v>1057</v>
      </c>
      <c r="C84" s="96"/>
      <c r="D84" s="96"/>
      <c r="E84" s="96"/>
      <c r="F84" s="96"/>
      <c r="G84" s="96"/>
      <c r="H84" s="96"/>
      <c r="I84" s="93"/>
      <c r="J84" s="94"/>
      <c r="K84" s="312">
        <v>0.05</v>
      </c>
      <c r="L84" s="848">
        <f>N78*K84</f>
        <v>531.92481974611053</v>
      </c>
      <c r="M84" s="849"/>
      <c r="N84" s="57"/>
    </row>
    <row r="85" spans="1:14" ht="15" thickBot="1">
      <c r="B85" s="97" t="s">
        <v>1058</v>
      </c>
      <c r="C85" s="98"/>
      <c r="D85" s="98"/>
      <c r="E85" s="98"/>
      <c r="F85" s="98"/>
      <c r="G85" s="98"/>
      <c r="H85" s="98"/>
      <c r="I85" s="99"/>
      <c r="J85" s="100"/>
      <c r="K85" s="313">
        <v>0.05</v>
      </c>
      <c r="L85" s="850">
        <f>N78*K85</f>
        <v>531.92481974611053</v>
      </c>
      <c r="M85" s="851"/>
      <c r="N85" s="57"/>
    </row>
    <row r="86" spans="1:14" ht="15" thickBot="1">
      <c r="B86" s="814" t="s">
        <v>1037</v>
      </c>
      <c r="C86" s="815"/>
      <c r="D86" s="815"/>
      <c r="E86" s="815"/>
      <c r="F86" s="815"/>
      <c r="G86" s="815"/>
      <c r="H86" s="815"/>
      <c r="I86" s="815"/>
      <c r="J86" s="815"/>
      <c r="K86" s="815"/>
      <c r="L86" s="815"/>
      <c r="M86" s="816"/>
      <c r="N86" s="58">
        <f>L83+L84+L85</f>
        <v>3191.5489184766634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13830.045313398874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14589.650300061348</v>
      </c>
      <c r="N48" s="280">
        <f>K48*M48</f>
        <v>18966.545390079755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18966.545390079755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204.2688208244</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19172.856899112398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3834.5713798224797</v>
      </c>
      <c r="M83" s="849"/>
      <c r="N83" s="57"/>
    </row>
    <row r="84" spans="1:14">
      <c r="B84" s="95" t="s">
        <v>1057</v>
      </c>
      <c r="C84" s="96"/>
      <c r="D84" s="96"/>
      <c r="E84" s="96"/>
      <c r="F84" s="96"/>
      <c r="G84" s="96"/>
      <c r="H84" s="96"/>
      <c r="I84" s="93"/>
      <c r="J84" s="94"/>
      <c r="K84" s="312">
        <v>0.05</v>
      </c>
      <c r="L84" s="848">
        <f>N78*K84</f>
        <v>958.64284495561992</v>
      </c>
      <c r="M84" s="849"/>
      <c r="N84" s="57"/>
    </row>
    <row r="85" spans="1:14" ht="15" thickBot="1">
      <c r="B85" s="97" t="s">
        <v>1058</v>
      </c>
      <c r="C85" s="98"/>
      <c r="D85" s="98"/>
      <c r="E85" s="98"/>
      <c r="F85" s="98"/>
      <c r="G85" s="98"/>
      <c r="H85" s="98"/>
      <c r="I85" s="99"/>
      <c r="J85" s="100"/>
      <c r="K85" s="313">
        <v>0.05</v>
      </c>
      <c r="L85" s="850">
        <f>N78*K85</f>
        <v>958.64284495561992</v>
      </c>
      <c r="M85" s="851"/>
      <c r="N85" s="57"/>
    </row>
    <row r="86" spans="1:14" ht="15" thickBot="1">
      <c r="B86" s="814" t="s">
        <v>1037</v>
      </c>
      <c r="C86" s="815"/>
      <c r="D86" s="815"/>
      <c r="E86" s="815"/>
      <c r="F86" s="815"/>
      <c r="G86" s="815"/>
      <c r="H86" s="815"/>
      <c r="I86" s="815"/>
      <c r="J86" s="815"/>
      <c r="K86" s="815"/>
      <c r="L86" s="815"/>
      <c r="M86" s="816"/>
      <c r="N86" s="58">
        <f>L83+L84+L85</f>
        <v>5751.8570697337191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24924.713968846117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303</v>
      </c>
      <c r="B36" s="827" t="str">
        <f>VLOOKUP(A36,EQUIPOS!A6:D154,3,FALSE)</f>
        <v>Retrocargador, pala de 1,1 m3 de capacidad, profundidad de excavación de 4.400 mm y una altura de 5.680 mm</v>
      </c>
      <c r="C36" s="828"/>
      <c r="D36" s="828"/>
      <c r="E36" s="828"/>
      <c r="F36" s="828"/>
      <c r="G36" s="828"/>
      <c r="H36" s="829"/>
      <c r="I36" s="275"/>
      <c r="J36" s="276"/>
      <c r="K36" s="277">
        <f>VLOOKUP(A36,EQUIPOS!A6:D163,4,FALSE)</f>
        <v>110356.57636626853</v>
      </c>
      <c r="L36" s="278"/>
      <c r="M36" s="279">
        <v>250</v>
      </c>
      <c r="N36" s="280">
        <f>K36/M36</f>
        <v>441.42630546507417</v>
      </c>
    </row>
    <row r="37" spans="1:14">
      <c r="A37" s="119" t="s">
        <v>373</v>
      </c>
      <c r="B37" s="827" t="str">
        <f>VLOOKUP(A37,EQUIPOS!A7:D154,3,FALSE)</f>
        <v>Volqueta 6 m3</v>
      </c>
      <c r="C37" s="828"/>
      <c r="D37" s="828"/>
      <c r="E37" s="828"/>
      <c r="F37" s="828"/>
      <c r="G37" s="828"/>
      <c r="H37" s="829"/>
      <c r="I37" s="275"/>
      <c r="J37" s="276"/>
      <c r="K37" s="277">
        <f>VLOOKUP(A37,EQUIPOS!A7:D164,4,FALSE)</f>
        <v>86403.391053926884</v>
      </c>
      <c r="L37" s="278"/>
      <c r="M37" s="279">
        <v>250</v>
      </c>
      <c r="N37" s="280">
        <f>K37/M37</f>
        <v>345.61356421570753</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5.1067205206100006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792.14659020139175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102.1344104122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894.28100061359169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178.85620012271835</v>
      </c>
      <c r="M83" s="849"/>
      <c r="N83" s="57"/>
    </row>
    <row r="84" spans="1:14">
      <c r="B84" s="95" t="s">
        <v>1057</v>
      </c>
      <c r="C84" s="96"/>
      <c r="D84" s="96"/>
      <c r="E84" s="96"/>
      <c r="F84" s="96"/>
      <c r="G84" s="96"/>
      <c r="H84" s="96"/>
      <c r="I84" s="93"/>
      <c r="J84" s="94"/>
      <c r="K84" s="312">
        <v>0.05</v>
      </c>
      <c r="L84" s="848">
        <f>N78*K84</f>
        <v>44.714050030679587</v>
      </c>
      <c r="M84" s="849"/>
      <c r="N84" s="57"/>
    </row>
    <row r="85" spans="1:14" ht="15" thickBot="1">
      <c r="B85" s="97" t="s">
        <v>1058</v>
      </c>
      <c r="C85" s="98"/>
      <c r="D85" s="98"/>
      <c r="E85" s="98"/>
      <c r="F85" s="98"/>
      <c r="G85" s="98"/>
      <c r="H85" s="98"/>
      <c r="I85" s="99"/>
      <c r="J85" s="100"/>
      <c r="K85" s="313">
        <v>0.05</v>
      </c>
      <c r="L85" s="850">
        <f>N78*K85</f>
        <v>44.714050030679587</v>
      </c>
      <c r="M85" s="851"/>
      <c r="N85" s="57"/>
    </row>
    <row r="86" spans="1:14" ht="15" thickBot="1">
      <c r="B86" s="814" t="s">
        <v>1037</v>
      </c>
      <c r="C86" s="815"/>
      <c r="D86" s="815"/>
      <c r="E86" s="815"/>
      <c r="F86" s="815"/>
      <c r="G86" s="815"/>
      <c r="H86" s="815"/>
      <c r="I86" s="815"/>
      <c r="J86" s="815"/>
      <c r="K86" s="815"/>
      <c r="L86" s="815"/>
      <c r="M86" s="816"/>
      <c r="N86" s="58">
        <f>L83+L84+L85</f>
        <v>268.28430018407749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1162.5653007976691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35</v>
      </c>
      <c r="N36" s="280">
        <f>K36/M36</f>
        <v>1913.2153124593206</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35</v>
      </c>
      <c r="N37" s="280">
        <f>K37/M37</f>
        <v>6069</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35</v>
      </c>
      <c r="N38" s="280">
        <f>K38/M38</f>
        <v>3592.751501752753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14.590630058885715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11589.557444270959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50.059586696803315</v>
      </c>
      <c r="N48" s="280">
        <f>K48*M48</f>
        <v>1251.4896674200829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423.35392399999995</v>
      </c>
      <c r="N49" s="280">
        <f>K49*M49</f>
        <v>33868.313919999993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35119.80358742008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729.53150294428576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47438.892534635321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9487.7785069270649</v>
      </c>
      <c r="M83" s="849"/>
      <c r="N83" s="57"/>
    </row>
    <row r="84" spans="1:14">
      <c r="B84" s="95" t="s">
        <v>1057</v>
      </c>
      <c r="C84" s="96"/>
      <c r="D84" s="96"/>
      <c r="E84" s="96"/>
      <c r="F84" s="96"/>
      <c r="G84" s="96"/>
      <c r="H84" s="96"/>
      <c r="I84" s="93"/>
      <c r="J84" s="94"/>
      <c r="K84" s="312">
        <v>0.05</v>
      </c>
      <c r="L84" s="848">
        <f>N78*K84</f>
        <v>2371.9446267317662</v>
      </c>
      <c r="M84" s="849"/>
      <c r="N84" s="57"/>
    </row>
    <row r="85" spans="1:14" ht="15" thickBot="1">
      <c r="B85" s="97" t="s">
        <v>1058</v>
      </c>
      <c r="C85" s="98"/>
      <c r="D85" s="98"/>
      <c r="E85" s="98"/>
      <c r="F85" s="98"/>
      <c r="G85" s="98"/>
      <c r="H85" s="98"/>
      <c r="I85" s="99"/>
      <c r="J85" s="100"/>
      <c r="K85" s="313">
        <v>0.05</v>
      </c>
      <c r="L85" s="850">
        <f>N78*K85</f>
        <v>2371.9446267317662</v>
      </c>
      <c r="M85" s="851"/>
      <c r="N85" s="57"/>
    </row>
    <row r="86" spans="1:14" ht="15" thickBot="1">
      <c r="B86" s="814" t="s">
        <v>1037</v>
      </c>
      <c r="C86" s="815"/>
      <c r="D86" s="815"/>
      <c r="E86" s="815"/>
      <c r="F86" s="815"/>
      <c r="G86" s="815"/>
      <c r="H86" s="815"/>
      <c r="I86" s="815"/>
      <c r="J86" s="815"/>
      <c r="K86" s="815"/>
      <c r="L86" s="815"/>
      <c r="M86" s="816"/>
      <c r="N86" s="58">
        <f>L83+L84+L85</f>
        <v>14231.667760390596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61670.56029502592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35</v>
      </c>
      <c r="N36" s="280">
        <f>K36/M36</f>
        <v>1913.2153124593206</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35</v>
      </c>
      <c r="N37" s="280">
        <f>K37/M37</f>
        <v>6069</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35</v>
      </c>
      <c r="N38" s="280">
        <f>K38/M38</f>
        <v>3592.751501752753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14.590630058885715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11589.557444270959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50.059586696803315</v>
      </c>
      <c r="N48" s="280">
        <f>K48*M48</f>
        <v>1251.4896674200829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1251.4896674200829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729.53150294428576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13570.578614635328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2714.1157229270657</v>
      </c>
      <c r="M83" s="849"/>
      <c r="N83" s="57"/>
    </row>
    <row r="84" spans="1:14">
      <c r="B84" s="95" t="s">
        <v>1057</v>
      </c>
      <c r="C84" s="96"/>
      <c r="D84" s="96"/>
      <c r="E84" s="96"/>
      <c r="F84" s="96"/>
      <c r="G84" s="96"/>
      <c r="H84" s="96"/>
      <c r="I84" s="93"/>
      <c r="J84" s="94"/>
      <c r="K84" s="312">
        <v>0.05</v>
      </c>
      <c r="L84" s="848">
        <f>N78*K84</f>
        <v>678.52893073176642</v>
      </c>
      <c r="M84" s="849"/>
      <c r="N84" s="57"/>
    </row>
    <row r="85" spans="1:14" ht="15" thickBot="1">
      <c r="B85" s="97" t="s">
        <v>1058</v>
      </c>
      <c r="C85" s="98"/>
      <c r="D85" s="98"/>
      <c r="E85" s="98"/>
      <c r="F85" s="98"/>
      <c r="G85" s="98"/>
      <c r="H85" s="98"/>
      <c r="I85" s="99"/>
      <c r="J85" s="100"/>
      <c r="K85" s="313">
        <v>0.05</v>
      </c>
      <c r="L85" s="850">
        <f>N78*K85</f>
        <v>678.52893073176642</v>
      </c>
      <c r="M85" s="851"/>
      <c r="N85" s="57"/>
    </row>
    <row r="86" spans="1:14" ht="15" thickBot="1">
      <c r="B86" s="814" t="s">
        <v>1037</v>
      </c>
      <c r="C86" s="815"/>
      <c r="D86" s="815"/>
      <c r="E86" s="815"/>
      <c r="F86" s="815"/>
      <c r="G86" s="815"/>
      <c r="H86" s="815"/>
      <c r="I86" s="815"/>
      <c r="J86" s="815"/>
      <c r="K86" s="815"/>
      <c r="L86" s="815"/>
      <c r="M86" s="816"/>
      <c r="N86" s="58">
        <f>L83+L84+L85</f>
        <v>4071.1735843905981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17641.752199025927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423.35392399999995</v>
      </c>
      <c r="N48" s="280">
        <f>K48*M48</f>
        <v>423.35392399999995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423.35392399999995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f>SUM(N70:N75)</f>
        <v>0</v>
      </c>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423.35392399999995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84.670784799999993</v>
      </c>
      <c r="M83" s="849"/>
      <c r="N83" s="57"/>
    </row>
    <row r="84" spans="1:14">
      <c r="B84" s="95" t="s">
        <v>1057</v>
      </c>
      <c r="C84" s="96"/>
      <c r="D84" s="96"/>
      <c r="E84" s="96"/>
      <c r="F84" s="96"/>
      <c r="G84" s="96"/>
      <c r="H84" s="96"/>
      <c r="I84" s="93"/>
      <c r="J84" s="94"/>
      <c r="K84" s="312">
        <v>0.05</v>
      </c>
      <c r="L84" s="848">
        <f>N78*K84</f>
        <v>21.167696199999998</v>
      </c>
      <c r="M84" s="849"/>
      <c r="N84" s="57"/>
    </row>
    <row r="85" spans="1:14" ht="15" thickBot="1">
      <c r="B85" s="97" t="s">
        <v>1058</v>
      </c>
      <c r="C85" s="98"/>
      <c r="D85" s="98"/>
      <c r="E85" s="98"/>
      <c r="F85" s="98"/>
      <c r="G85" s="98"/>
      <c r="H85" s="98"/>
      <c r="I85" s="99"/>
      <c r="J85" s="100"/>
      <c r="K85" s="313">
        <v>0.05</v>
      </c>
      <c r="L85" s="850">
        <f>N78*K85</f>
        <v>21.167696199999998</v>
      </c>
      <c r="M85" s="851"/>
      <c r="N85" s="57"/>
    </row>
    <row r="86" spans="1:14" ht="15" thickBot="1">
      <c r="B86" s="814" t="s">
        <v>1037</v>
      </c>
      <c r="C86" s="815"/>
      <c r="D86" s="815"/>
      <c r="E86" s="815"/>
      <c r="F86" s="815"/>
      <c r="G86" s="815"/>
      <c r="H86" s="815"/>
      <c r="I86" s="815"/>
      <c r="J86" s="815"/>
      <c r="K86" s="815"/>
      <c r="L86" s="815"/>
      <c r="M86" s="816"/>
      <c r="N86" s="58">
        <f>L83+L84+L85</f>
        <v>127.00617719999998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550.36010119999992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35</v>
      </c>
      <c r="N36" s="280">
        <f>K36/M36</f>
        <v>1913.2153124593206</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35</v>
      </c>
      <c r="N37" s="280">
        <f>K37/M37</f>
        <v>6069</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35</v>
      </c>
      <c r="N38" s="280">
        <f>K38/M38</f>
        <v>3592.751501752753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14.590630058885715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11589.557444270959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887.22484049079742</v>
      </c>
      <c r="N48" s="280">
        <f>K48*M48</f>
        <v>70977.987239263792</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50.059586696803315</v>
      </c>
      <c r="N49" s="280">
        <f>K49*M49</f>
        <v>1251.4896674200829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72229.476906683878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729.53150294428576</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84548.565853899127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16909.713170779825</v>
      </c>
      <c r="M83" s="849"/>
      <c r="N83" s="57"/>
    </row>
    <row r="84" spans="1:14">
      <c r="B84" s="95" t="s">
        <v>1057</v>
      </c>
      <c r="C84" s="96"/>
      <c r="D84" s="96"/>
      <c r="E84" s="96"/>
      <c r="F84" s="96"/>
      <c r="G84" s="96"/>
      <c r="H84" s="96"/>
      <c r="I84" s="93"/>
      <c r="J84" s="94"/>
      <c r="K84" s="312">
        <v>0.05</v>
      </c>
      <c r="L84" s="848">
        <f>N78*K84</f>
        <v>4227.4282926949563</v>
      </c>
      <c r="M84" s="849"/>
      <c r="N84" s="57"/>
    </row>
    <row r="85" spans="1:14" ht="15" thickBot="1">
      <c r="B85" s="97" t="s">
        <v>1058</v>
      </c>
      <c r="C85" s="98"/>
      <c r="D85" s="98"/>
      <c r="E85" s="98"/>
      <c r="F85" s="98"/>
      <c r="G85" s="98"/>
      <c r="H85" s="98"/>
      <c r="I85" s="99"/>
      <c r="J85" s="100"/>
      <c r="K85" s="313">
        <v>0.05</v>
      </c>
      <c r="L85" s="850">
        <f>N78*K85</f>
        <v>4227.4282926949563</v>
      </c>
      <c r="M85" s="851"/>
      <c r="N85" s="57"/>
    </row>
    <row r="86" spans="1:14" ht="15" thickBot="1">
      <c r="B86" s="814" t="s">
        <v>1037</v>
      </c>
      <c r="C86" s="815"/>
      <c r="D86" s="815"/>
      <c r="E86" s="815"/>
      <c r="F86" s="815"/>
      <c r="G86" s="815"/>
      <c r="H86" s="815"/>
      <c r="I86" s="815"/>
      <c r="J86" s="815"/>
      <c r="K86" s="815"/>
      <c r="L86" s="815"/>
      <c r="M86" s="816"/>
      <c r="N86" s="58">
        <f>L83+L84+L85</f>
        <v>25364.569756169738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109913.13561006886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35</v>
      </c>
      <c r="N36" s="280">
        <f>K36/M36</f>
        <v>1913.2153124593206</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35</v>
      </c>
      <c r="N37" s="280">
        <f>K37/M37</f>
        <v>6069</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35</v>
      </c>
      <c r="N38" s="280">
        <f>K38/M38</f>
        <v>3592.751501752753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N75*M41</f>
        <v>14.590630058885715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11589.557444270959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50.059586696803315</v>
      </c>
      <c r="N48" s="280">
        <f>K48*M48</f>
        <v>1251.4896674200829</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1251.4896674200829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14" t="s">
        <v>1037</v>
      </c>
      <c r="C75" s="815"/>
      <c r="D75" s="815"/>
      <c r="E75" s="815"/>
      <c r="F75" s="815"/>
      <c r="G75" s="815"/>
      <c r="H75" s="815"/>
      <c r="I75" s="821"/>
      <c r="J75" s="821"/>
      <c r="K75" s="821"/>
      <c r="L75" s="821"/>
      <c r="M75" s="822"/>
      <c r="N75" s="309">
        <f>SUM(N69:N74)</f>
        <v>729.53150294428576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13570.578614635328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2714.1157229270657</v>
      </c>
      <c r="M82" s="849"/>
      <c r="N82" s="57"/>
    </row>
    <row r="83" spans="1:14">
      <c r="B83" s="95" t="s">
        <v>1057</v>
      </c>
      <c r="C83" s="96"/>
      <c r="D83" s="96"/>
      <c r="E83" s="96"/>
      <c r="F83" s="96"/>
      <c r="G83" s="96"/>
      <c r="H83" s="96"/>
      <c r="I83" s="93"/>
      <c r="J83" s="94"/>
      <c r="K83" s="312">
        <v>0.05</v>
      </c>
      <c r="L83" s="848">
        <f>N77*K83</f>
        <v>678.52893073176642</v>
      </c>
      <c r="M83" s="849"/>
      <c r="N83" s="57"/>
    </row>
    <row r="84" spans="1:14" ht="15" thickBot="1">
      <c r="B84" s="97" t="s">
        <v>1058</v>
      </c>
      <c r="C84" s="98"/>
      <c r="D84" s="98"/>
      <c r="E84" s="98"/>
      <c r="F84" s="98"/>
      <c r="G84" s="98"/>
      <c r="H84" s="98"/>
      <c r="I84" s="99"/>
      <c r="J84" s="100"/>
      <c r="K84" s="313">
        <v>0.05</v>
      </c>
      <c r="L84" s="850">
        <f>N77*K84</f>
        <v>678.52893073176642</v>
      </c>
      <c r="M84" s="851"/>
      <c r="N84" s="57"/>
    </row>
    <row r="85" spans="1:14" ht="15" thickBot="1">
      <c r="B85" s="814" t="s">
        <v>1037</v>
      </c>
      <c r="C85" s="815"/>
      <c r="D85" s="815"/>
      <c r="E85" s="815"/>
      <c r="F85" s="815"/>
      <c r="G85" s="815"/>
      <c r="H85" s="815"/>
      <c r="I85" s="815"/>
      <c r="J85" s="815"/>
      <c r="K85" s="815"/>
      <c r="L85" s="815"/>
      <c r="M85" s="816"/>
      <c r="N85" s="58">
        <f>L82+L83+L84</f>
        <v>4071.1735843905981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17641.752199025927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ht="21"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887.22484049079742</v>
      </c>
      <c r="N48" s="280">
        <f>K48*M48</f>
        <v>887.22484049079742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887.22484049079742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887.22484049079742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177.44496809815951</v>
      </c>
      <c r="M83" s="849"/>
      <c r="N83" s="57"/>
    </row>
    <row r="84" spans="1:14">
      <c r="B84" s="95" t="s">
        <v>1057</v>
      </c>
      <c r="C84" s="96"/>
      <c r="D84" s="96"/>
      <c r="E84" s="96"/>
      <c r="F84" s="96"/>
      <c r="G84" s="96"/>
      <c r="H84" s="96"/>
      <c r="I84" s="93"/>
      <c r="J84" s="94"/>
      <c r="K84" s="312">
        <v>0.05</v>
      </c>
      <c r="L84" s="848">
        <f>N78*K84</f>
        <v>44.361242024539877</v>
      </c>
      <c r="M84" s="849"/>
      <c r="N84" s="57"/>
    </row>
    <row r="85" spans="1:14" ht="15" thickBot="1">
      <c r="B85" s="97" t="s">
        <v>1058</v>
      </c>
      <c r="C85" s="98"/>
      <c r="D85" s="98"/>
      <c r="E85" s="98"/>
      <c r="F85" s="98"/>
      <c r="G85" s="98"/>
      <c r="H85" s="98"/>
      <c r="I85" s="99"/>
      <c r="J85" s="100"/>
      <c r="K85" s="313">
        <v>0.05</v>
      </c>
      <c r="L85" s="850">
        <f>N78*K85</f>
        <v>44.361242024539877</v>
      </c>
      <c r="M85" s="851"/>
      <c r="N85" s="57"/>
    </row>
    <row r="86" spans="1:14" ht="15" thickBot="1">
      <c r="B86" s="814" t="s">
        <v>1037</v>
      </c>
      <c r="C86" s="815"/>
      <c r="D86" s="815"/>
      <c r="E86" s="815"/>
      <c r="F86" s="815"/>
      <c r="G86" s="815"/>
      <c r="H86" s="815"/>
      <c r="I86" s="815"/>
      <c r="J86" s="815"/>
      <c r="K86" s="815"/>
      <c r="L86" s="815"/>
      <c r="M86" s="816"/>
      <c r="N86" s="58">
        <f>L83+L84+L85</f>
        <v>266.16745214723926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1153.3922926380367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7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40" zoomScale="78" zoomScaleNormal="78" workbookViewId="0">
      <selection activeCell="K48" sqref="K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600</v>
      </c>
      <c r="N36" s="280">
        <f>K36/M36</f>
        <v>111.60422656012703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600</v>
      </c>
      <c r="N37" s="280">
        <f>K37/M37</f>
        <v>354.02499999999998</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600</v>
      </c>
      <c r="N38" s="280">
        <f>K38/M38</f>
        <v>209.57717093557724</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0.42556004338416664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675.63195753908838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50.059586696803315</v>
      </c>
      <c r="N48" s="280">
        <f>K48*M48</f>
        <v>150.17876009040995</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150.17876009040995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14" t="s">
        <v>1037</v>
      </c>
      <c r="C75" s="815"/>
      <c r="D75" s="815"/>
      <c r="E75" s="815"/>
      <c r="F75" s="815"/>
      <c r="G75" s="815"/>
      <c r="H75" s="815"/>
      <c r="I75" s="821"/>
      <c r="J75" s="821"/>
      <c r="K75" s="821"/>
      <c r="L75" s="821"/>
      <c r="M75" s="822"/>
      <c r="N75" s="309">
        <f>SUM(N69:N74)</f>
        <v>42.556004338416663</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868.36672196791494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173.67334439358299</v>
      </c>
      <c r="M82" s="849"/>
      <c r="N82" s="57"/>
    </row>
    <row r="83" spans="1:14">
      <c r="B83" s="95" t="s">
        <v>1057</v>
      </c>
      <c r="C83" s="96"/>
      <c r="D83" s="96"/>
      <c r="E83" s="96"/>
      <c r="F83" s="96"/>
      <c r="G83" s="96"/>
      <c r="H83" s="96"/>
      <c r="I83" s="93"/>
      <c r="J83" s="94"/>
      <c r="K83" s="312">
        <v>0.05</v>
      </c>
      <c r="L83" s="848">
        <f>N77*K83</f>
        <v>43.418336098395748</v>
      </c>
      <c r="M83" s="849"/>
      <c r="N83" s="57"/>
    </row>
    <row r="84" spans="1:14" ht="15" thickBot="1">
      <c r="B84" s="97" t="s">
        <v>1058</v>
      </c>
      <c r="C84" s="98"/>
      <c r="D84" s="98"/>
      <c r="E84" s="98"/>
      <c r="F84" s="98"/>
      <c r="G84" s="98"/>
      <c r="H84" s="98"/>
      <c r="I84" s="99"/>
      <c r="J84" s="100"/>
      <c r="K84" s="313">
        <v>0.05</v>
      </c>
      <c r="L84" s="850">
        <f>N77*K84</f>
        <v>43.418336098395748</v>
      </c>
      <c r="M84" s="851"/>
      <c r="N84" s="57"/>
    </row>
    <row r="85" spans="1:14" ht="15" thickBot="1">
      <c r="B85" s="814" t="s">
        <v>1037</v>
      </c>
      <c r="C85" s="815"/>
      <c r="D85" s="815"/>
      <c r="E85" s="815"/>
      <c r="F85" s="815"/>
      <c r="G85" s="815"/>
      <c r="H85" s="815"/>
      <c r="I85" s="815"/>
      <c r="J85" s="815"/>
      <c r="K85" s="815"/>
      <c r="L85" s="815"/>
      <c r="M85" s="816"/>
      <c r="N85" s="58">
        <f>L82+L83+L84</f>
        <v>260.51001659037451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1128.8767385582894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N75*M41</f>
        <v>11.348267823577778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9014.1002344329681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50.059586696803315</v>
      </c>
      <c r="N48" s="280">
        <f>K48*M48</f>
        <v>1251.4896674200829</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24990</v>
      </c>
      <c r="N49" s="280">
        <f>K49*M49</f>
        <v>31237.5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32488.989667420083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818">
        <f>VLOOKUP(A58,TRANSPORTE!A5:D117,4,FALSE)</f>
        <v>1313.2164027577846</v>
      </c>
      <c r="M58" s="819"/>
      <c r="N58" s="295">
        <f>K58*L58</f>
        <v>1641.5205034472308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1641.5205034472308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14" t="s">
        <v>1037</v>
      </c>
      <c r="C75" s="815"/>
      <c r="D75" s="815"/>
      <c r="E75" s="815"/>
      <c r="F75" s="815"/>
      <c r="G75" s="815"/>
      <c r="H75" s="815"/>
      <c r="I75" s="821"/>
      <c r="J75" s="821"/>
      <c r="K75" s="821"/>
      <c r="L75" s="821"/>
      <c r="M75" s="822"/>
      <c r="N75" s="309">
        <f>SUM(N69:N74)</f>
        <v>567.4133911788889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43712.023796479167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8742.4047592958341</v>
      </c>
      <c r="M82" s="849"/>
      <c r="N82" s="57"/>
    </row>
    <row r="83" spans="1:14">
      <c r="B83" s="95" t="s">
        <v>1057</v>
      </c>
      <c r="C83" s="96"/>
      <c r="D83" s="96"/>
      <c r="E83" s="96"/>
      <c r="F83" s="96"/>
      <c r="G83" s="96"/>
      <c r="H83" s="96"/>
      <c r="I83" s="93"/>
      <c r="J83" s="94"/>
      <c r="K83" s="312">
        <v>0.05</v>
      </c>
      <c r="L83" s="848">
        <f>N77*K83</f>
        <v>2185.6011898239585</v>
      </c>
      <c r="M83" s="849"/>
      <c r="N83" s="57"/>
    </row>
    <row r="84" spans="1:14" ht="15" thickBot="1">
      <c r="B84" s="97" t="s">
        <v>1058</v>
      </c>
      <c r="C84" s="98"/>
      <c r="D84" s="98"/>
      <c r="E84" s="98"/>
      <c r="F84" s="98"/>
      <c r="G84" s="98"/>
      <c r="H84" s="98"/>
      <c r="I84" s="99"/>
      <c r="J84" s="100"/>
      <c r="K84" s="313">
        <v>0.05</v>
      </c>
      <c r="L84" s="850">
        <f>N77*K84</f>
        <v>2185.6011898239585</v>
      </c>
      <c r="M84" s="851"/>
      <c r="N84" s="57"/>
    </row>
    <row r="85" spans="1:14" ht="15" thickBot="1">
      <c r="B85" s="814" t="s">
        <v>1037</v>
      </c>
      <c r="C85" s="815"/>
      <c r="D85" s="815"/>
      <c r="E85" s="815"/>
      <c r="F85" s="815"/>
      <c r="G85" s="815"/>
      <c r="H85" s="815"/>
      <c r="I85" s="815"/>
      <c r="J85" s="815"/>
      <c r="K85" s="815"/>
      <c r="L85" s="815"/>
      <c r="M85" s="816"/>
      <c r="N85" s="58">
        <f>L82+L83+L84</f>
        <v>13113.607138943753</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56825.630935422916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29.25"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3510.5150981595079</v>
      </c>
      <c r="N48" s="280">
        <f>K48*M48</f>
        <v>3510.5150981595079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3510.5150981595079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3510.5150981595079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702.10301963190159</v>
      </c>
      <c r="M83" s="849"/>
      <c r="N83" s="57"/>
    </row>
    <row r="84" spans="1:14">
      <c r="B84" s="95" t="s">
        <v>1057</v>
      </c>
      <c r="C84" s="96"/>
      <c r="D84" s="96"/>
      <c r="E84" s="96"/>
      <c r="F84" s="96"/>
      <c r="G84" s="96"/>
      <c r="H84" s="96"/>
      <c r="I84" s="93"/>
      <c r="J84" s="94"/>
      <c r="K84" s="312">
        <v>0.05</v>
      </c>
      <c r="L84" s="848">
        <f>N78*K84</f>
        <v>175.5257549079754</v>
      </c>
      <c r="M84" s="849"/>
      <c r="N84" s="57"/>
    </row>
    <row r="85" spans="1:14" ht="15" thickBot="1">
      <c r="B85" s="97" t="s">
        <v>1058</v>
      </c>
      <c r="C85" s="98"/>
      <c r="D85" s="98"/>
      <c r="E85" s="98"/>
      <c r="F85" s="98"/>
      <c r="G85" s="98"/>
      <c r="H85" s="98"/>
      <c r="I85" s="99"/>
      <c r="J85" s="100"/>
      <c r="K85" s="313">
        <v>0.05</v>
      </c>
      <c r="L85" s="850">
        <f>N78*K85</f>
        <v>175.5257549079754</v>
      </c>
      <c r="M85" s="851"/>
      <c r="N85" s="57"/>
    </row>
    <row r="86" spans="1:14" ht="15" thickBot="1">
      <c r="B86" s="814" t="s">
        <v>1037</v>
      </c>
      <c r="C86" s="815"/>
      <c r="D86" s="815"/>
      <c r="E86" s="815"/>
      <c r="F86" s="815"/>
      <c r="G86" s="815"/>
      <c r="H86" s="815"/>
      <c r="I86" s="815"/>
      <c r="J86" s="815"/>
      <c r="K86" s="815"/>
      <c r="L86" s="815"/>
      <c r="M86" s="816"/>
      <c r="N86" s="58">
        <f>L83+L84+L85</f>
        <v>1053.1545294478524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4563.6696276073599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3486.3878466257661</v>
      </c>
      <c r="N48" s="280">
        <f>K48*M48</f>
        <v>3486.3878466257661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3486.3878466257661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3486.3878466257661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697.27756932515331</v>
      </c>
      <c r="M83" s="849"/>
      <c r="N83" s="57"/>
    </row>
    <row r="84" spans="1:14">
      <c r="B84" s="95" t="s">
        <v>1057</v>
      </c>
      <c r="C84" s="96"/>
      <c r="D84" s="96"/>
      <c r="E84" s="96"/>
      <c r="F84" s="96"/>
      <c r="G84" s="96"/>
      <c r="H84" s="96"/>
      <c r="I84" s="93"/>
      <c r="J84" s="94"/>
      <c r="K84" s="312">
        <v>0.05</v>
      </c>
      <c r="L84" s="848">
        <f>N78*K84</f>
        <v>174.31939233128833</v>
      </c>
      <c r="M84" s="849"/>
      <c r="N84" s="57"/>
    </row>
    <row r="85" spans="1:14" ht="15" thickBot="1">
      <c r="B85" s="97" t="s">
        <v>1058</v>
      </c>
      <c r="C85" s="98"/>
      <c r="D85" s="98"/>
      <c r="E85" s="98"/>
      <c r="F85" s="98"/>
      <c r="G85" s="98"/>
      <c r="H85" s="98"/>
      <c r="I85" s="99"/>
      <c r="J85" s="100"/>
      <c r="K85" s="313">
        <v>0.05</v>
      </c>
      <c r="L85" s="850">
        <f>N78*K85</f>
        <v>174.31939233128833</v>
      </c>
      <c r="M85" s="851"/>
      <c r="N85" s="57"/>
    </row>
    <row r="86" spans="1:14" ht="15" thickBot="1">
      <c r="B86" s="814" t="s">
        <v>1037</v>
      </c>
      <c r="C86" s="815"/>
      <c r="D86" s="815"/>
      <c r="E86" s="815"/>
      <c r="F86" s="815"/>
      <c r="G86" s="815"/>
      <c r="H86" s="815"/>
      <c r="I86" s="815"/>
      <c r="J86" s="815"/>
      <c r="K86" s="815"/>
      <c r="L86" s="815"/>
      <c r="M86" s="816"/>
      <c r="N86" s="58">
        <f>L83+L84+L85</f>
        <v>1045.91635398773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4532.3042006134965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03"/>
      <c r="C1" s="915"/>
      <c r="D1" s="916"/>
      <c r="E1" s="916"/>
      <c r="F1" s="916"/>
      <c r="G1" s="916"/>
      <c r="H1" s="916"/>
      <c r="I1" s="916"/>
      <c r="J1" s="917"/>
      <c r="K1" s="918" t="s">
        <v>1017</v>
      </c>
      <c r="L1" s="920" t="s">
        <v>2304</v>
      </c>
      <c r="M1" s="921"/>
      <c r="N1" s="922"/>
    </row>
    <row r="2" spans="2:14" ht="18.7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50.059586696803315</v>
      </c>
      <c r="N48" s="280">
        <f>K48*M48</f>
        <v>50.059586696803315</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3486.3878466257661</v>
      </c>
      <c r="N49" s="280">
        <f>K49*M49</f>
        <v>1255.0996247852756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1305.1592114820789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0" t="s">
        <v>1047</v>
      </c>
      <c r="C68" s="841"/>
      <c r="D68" s="841"/>
      <c r="E68" s="841"/>
      <c r="F68" s="841"/>
      <c r="G68" s="841"/>
      <c r="H68" s="841"/>
      <c r="I68" s="79" t="s">
        <v>1048</v>
      </c>
      <c r="J68" s="81" t="s">
        <v>1494</v>
      </c>
      <c r="K68" s="80" t="s">
        <v>1050</v>
      </c>
      <c r="L68" s="842" t="s">
        <v>1034</v>
      </c>
      <c r="M68" s="843"/>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 thickBot="1">
      <c r="B74" s="801"/>
      <c r="C74" s="802"/>
      <c r="D74" s="802"/>
      <c r="E74" s="802"/>
      <c r="F74" s="802"/>
      <c r="G74" s="802"/>
      <c r="H74" s="802"/>
      <c r="I74" s="132"/>
      <c r="J74" s="132"/>
      <c r="K74" s="132"/>
      <c r="L74" s="902"/>
      <c r="M74" s="902"/>
      <c r="N74" s="51"/>
    </row>
    <row r="75" spans="2:15" ht="15" thickBot="1">
      <c r="B75" s="814" t="s">
        <v>1037</v>
      </c>
      <c r="C75" s="815"/>
      <c r="D75" s="815"/>
      <c r="E75" s="815"/>
      <c r="F75" s="815"/>
      <c r="G75" s="815"/>
      <c r="H75" s="815"/>
      <c r="I75" s="821"/>
      <c r="J75" s="821"/>
      <c r="K75" s="821"/>
      <c r="L75" s="821"/>
      <c r="M75" s="822"/>
      <c r="N75" s="309"/>
    </row>
    <row r="76" spans="2:15" ht="15" thickBot="1">
      <c r="B76" s="39"/>
      <c r="C76" s="40"/>
      <c r="D76" s="40"/>
      <c r="E76" s="40"/>
      <c r="F76" s="40"/>
      <c r="G76" s="40"/>
      <c r="H76" s="40"/>
      <c r="I76" s="40"/>
      <c r="J76" s="40"/>
      <c r="K76" s="40"/>
      <c r="L76" s="40"/>
      <c r="M76" s="40"/>
      <c r="N76" s="41"/>
    </row>
    <row r="77" spans="2:15" ht="15" thickBot="1">
      <c r="B77" s="814" t="s">
        <v>1051</v>
      </c>
      <c r="C77" s="815"/>
      <c r="D77" s="815"/>
      <c r="E77" s="815"/>
      <c r="F77" s="815"/>
      <c r="G77" s="815"/>
      <c r="H77" s="815"/>
      <c r="I77" s="815"/>
      <c r="J77" s="815"/>
      <c r="K77" s="815"/>
      <c r="L77" s="815"/>
      <c r="M77" s="816"/>
      <c r="N77" s="105">
        <f>N43+N53+N64+N75</f>
        <v>1305.1592114820789</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261.03184229641579</v>
      </c>
      <c r="M82" s="849"/>
      <c r="N82" s="57"/>
    </row>
    <row r="83" spans="1:14">
      <c r="B83" s="95" t="s">
        <v>1057</v>
      </c>
      <c r="C83" s="96"/>
      <c r="D83" s="96"/>
      <c r="E83" s="96"/>
      <c r="F83" s="96"/>
      <c r="G83" s="96"/>
      <c r="H83" s="96"/>
      <c r="I83" s="93"/>
      <c r="J83" s="94"/>
      <c r="K83" s="312">
        <v>0.05</v>
      </c>
      <c r="L83" s="848">
        <f>N77*K83</f>
        <v>65.257960574103947</v>
      </c>
      <c r="M83" s="849"/>
      <c r="N83" s="57"/>
    </row>
    <row r="84" spans="1:14" ht="15" thickBot="1">
      <c r="B84" s="97" t="s">
        <v>1058</v>
      </c>
      <c r="C84" s="98"/>
      <c r="D84" s="98"/>
      <c r="E84" s="98"/>
      <c r="F84" s="98"/>
      <c r="G84" s="98"/>
      <c r="H84" s="98"/>
      <c r="I84" s="99"/>
      <c r="J84" s="100"/>
      <c r="K84" s="313">
        <v>0.05</v>
      </c>
      <c r="L84" s="850">
        <f>N77*K84</f>
        <v>65.257960574103947</v>
      </c>
      <c r="M84" s="851"/>
      <c r="N84" s="57"/>
    </row>
    <row r="85" spans="1:14" ht="15" thickBot="1">
      <c r="B85" s="814" t="s">
        <v>1037</v>
      </c>
      <c r="C85" s="815"/>
      <c r="D85" s="815"/>
      <c r="E85" s="815"/>
      <c r="F85" s="815"/>
      <c r="G85" s="815"/>
      <c r="H85" s="815"/>
      <c r="I85" s="815"/>
      <c r="J85" s="815"/>
      <c r="K85" s="815"/>
      <c r="L85" s="815"/>
      <c r="M85" s="816"/>
      <c r="N85" s="58">
        <f>L82+L83+L84</f>
        <v>391.54776344462368</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1696.7069749267025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24990</v>
      </c>
      <c r="N48" s="280">
        <f>K48*M48</f>
        <v>31237.5</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50.059586696803315</v>
      </c>
      <c r="N49" s="280">
        <f>K49*M49</f>
        <v>1251.4896674200829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32488.989667420083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818">
        <f>VLOOKUP(A59,TRANSPORTE!A5:D123,4,FALSE)</f>
        <v>1313.2164027577846</v>
      </c>
      <c r="M59" s="819"/>
      <c r="N59" s="295">
        <f>K59*L59</f>
        <v>1641.5205034472308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43706.34966256738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8741.2699325134763</v>
      </c>
      <c r="M83" s="849"/>
      <c r="N83" s="57"/>
    </row>
    <row r="84" spans="1:14">
      <c r="B84" s="95" t="s">
        <v>1057</v>
      </c>
      <c r="C84" s="96"/>
      <c r="D84" s="96"/>
      <c r="E84" s="96"/>
      <c r="F84" s="96"/>
      <c r="G84" s="96"/>
      <c r="H84" s="96"/>
      <c r="I84" s="93"/>
      <c r="J84" s="94"/>
      <c r="K84" s="312">
        <v>0.05</v>
      </c>
      <c r="L84" s="848">
        <f>N78*K84</f>
        <v>2185.3174831283691</v>
      </c>
      <c r="M84" s="849"/>
      <c r="N84" s="57"/>
    </row>
    <row r="85" spans="1:14" ht="15" thickBot="1">
      <c r="B85" s="97" t="s">
        <v>1058</v>
      </c>
      <c r="C85" s="98"/>
      <c r="D85" s="98"/>
      <c r="E85" s="98"/>
      <c r="F85" s="98"/>
      <c r="G85" s="98"/>
      <c r="H85" s="98"/>
      <c r="I85" s="99"/>
      <c r="J85" s="100"/>
      <c r="K85" s="313">
        <v>0.05</v>
      </c>
      <c r="L85" s="850">
        <f>N78*K85</f>
        <v>2185.3174831283691</v>
      </c>
      <c r="M85" s="851"/>
      <c r="N85" s="57"/>
    </row>
    <row r="86" spans="1:14" ht="15" thickBot="1">
      <c r="B86" s="814" t="s">
        <v>1037</v>
      </c>
      <c r="C86" s="815"/>
      <c r="D86" s="815"/>
      <c r="E86" s="815"/>
      <c r="F86" s="815"/>
      <c r="G86" s="815"/>
      <c r="H86" s="815"/>
      <c r="I86" s="815"/>
      <c r="J86" s="815"/>
      <c r="K86" s="815"/>
      <c r="L86" s="815"/>
      <c r="M86" s="816"/>
      <c r="N86" s="58">
        <f>L83+L84+L85</f>
        <v>13111.904898770214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56818.254561337591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39443.669484662569</v>
      </c>
      <c r="N48" s="280">
        <f>K48*M48</f>
        <v>51276.770330061343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52478.200410784622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63761.221226069814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12752.244245213964</v>
      </c>
      <c r="M83" s="849"/>
      <c r="N83" s="57"/>
    </row>
    <row r="84" spans="1:14">
      <c r="B84" s="95" t="s">
        <v>1057</v>
      </c>
      <c r="C84" s="96"/>
      <c r="D84" s="96"/>
      <c r="E84" s="96"/>
      <c r="F84" s="96"/>
      <c r="G84" s="96"/>
      <c r="H84" s="96"/>
      <c r="I84" s="93"/>
      <c r="J84" s="94"/>
      <c r="K84" s="312">
        <v>0.05</v>
      </c>
      <c r="L84" s="848">
        <f>N78*K84</f>
        <v>3188.061061303491</v>
      </c>
      <c r="M84" s="849"/>
      <c r="N84" s="57"/>
    </row>
    <row r="85" spans="1:14" ht="15" thickBot="1">
      <c r="B85" s="97" t="s">
        <v>1058</v>
      </c>
      <c r="C85" s="98"/>
      <c r="D85" s="98"/>
      <c r="E85" s="98"/>
      <c r="F85" s="98"/>
      <c r="G85" s="98"/>
      <c r="H85" s="98"/>
      <c r="I85" s="99"/>
      <c r="J85" s="100"/>
      <c r="K85" s="313">
        <v>0.05</v>
      </c>
      <c r="L85" s="850">
        <f>N78*K85</f>
        <v>3188.061061303491</v>
      </c>
      <c r="M85" s="851"/>
      <c r="N85" s="57"/>
    </row>
    <row r="86" spans="1:14" ht="15" thickBot="1">
      <c r="B86" s="814" t="s">
        <v>1037</v>
      </c>
      <c r="C86" s="815"/>
      <c r="D86" s="815"/>
      <c r="E86" s="815"/>
      <c r="F86" s="815"/>
      <c r="G86" s="815"/>
      <c r="H86" s="815"/>
      <c r="I86" s="815"/>
      <c r="J86" s="815"/>
      <c r="K86" s="815"/>
      <c r="L86" s="815"/>
      <c r="M86" s="816"/>
      <c r="N86" s="58">
        <f>L83+L84+L85</f>
        <v>19128.366367820945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82889.587593890756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election activeCell="M48" sqref="M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32579.614476901839</v>
      </c>
      <c r="N48" s="280">
        <f>K48*M48</f>
        <v>42353.498819972396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43554.928900695675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54837.949715980867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10967.589943196173</v>
      </c>
      <c r="M83" s="849"/>
      <c r="N83" s="57"/>
    </row>
    <row r="84" spans="1:14">
      <c r="B84" s="95" t="s">
        <v>1057</v>
      </c>
      <c r="C84" s="96"/>
      <c r="D84" s="96"/>
      <c r="E84" s="96"/>
      <c r="F84" s="96"/>
      <c r="G84" s="96"/>
      <c r="H84" s="96"/>
      <c r="I84" s="93"/>
      <c r="J84" s="94"/>
      <c r="K84" s="312">
        <v>0.05</v>
      </c>
      <c r="L84" s="848">
        <f>N78*K84</f>
        <v>2741.8974857990434</v>
      </c>
      <c r="M84" s="849"/>
      <c r="N84" s="57"/>
    </row>
    <row r="85" spans="1:14" ht="15" thickBot="1">
      <c r="B85" s="97" t="s">
        <v>1058</v>
      </c>
      <c r="C85" s="98"/>
      <c r="D85" s="98"/>
      <c r="E85" s="98"/>
      <c r="F85" s="98"/>
      <c r="G85" s="98"/>
      <c r="H85" s="98"/>
      <c r="I85" s="99"/>
      <c r="J85" s="100"/>
      <c r="K85" s="313">
        <v>0.05</v>
      </c>
      <c r="L85" s="850">
        <f>N78*K85</f>
        <v>2741.8974857990434</v>
      </c>
      <c r="M85" s="851"/>
      <c r="N85" s="57"/>
    </row>
    <row r="86" spans="1:14" ht="15" thickBot="1">
      <c r="B86" s="814" t="s">
        <v>1037</v>
      </c>
      <c r="C86" s="815"/>
      <c r="D86" s="815"/>
      <c r="E86" s="815"/>
      <c r="F86" s="815"/>
      <c r="G86" s="815"/>
      <c r="H86" s="815"/>
      <c r="I86" s="815"/>
      <c r="J86" s="815"/>
      <c r="K86" s="815"/>
      <c r="L86" s="815"/>
      <c r="M86" s="816"/>
      <c r="N86" s="58">
        <f>L83+L84+L85</f>
        <v>16451.38491479426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71289.33463077512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election activeCell="H41" sqref="H41"/>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33804.072492239255</v>
      </c>
      <c r="N48" s="280">
        <f>K48*M48</f>
        <v>43945.294239911032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45146.724320634312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56429.745135919504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11285.949027183902</v>
      </c>
      <c r="M83" s="849"/>
      <c r="N83" s="57"/>
    </row>
    <row r="84" spans="1:14">
      <c r="B84" s="95" t="s">
        <v>1057</v>
      </c>
      <c r="C84" s="96"/>
      <c r="D84" s="96"/>
      <c r="E84" s="96"/>
      <c r="F84" s="96"/>
      <c r="G84" s="96"/>
      <c r="H84" s="96"/>
      <c r="I84" s="93"/>
      <c r="J84" s="94"/>
      <c r="K84" s="312">
        <v>0.05</v>
      </c>
      <c r="L84" s="848">
        <f>N78*K84</f>
        <v>2821.4872567959756</v>
      </c>
      <c r="M84" s="849"/>
      <c r="N84" s="57"/>
    </row>
    <row r="85" spans="1:14" ht="15" thickBot="1">
      <c r="B85" s="97" t="s">
        <v>1058</v>
      </c>
      <c r="C85" s="98"/>
      <c r="D85" s="98"/>
      <c r="E85" s="98"/>
      <c r="F85" s="98"/>
      <c r="G85" s="98"/>
      <c r="H85" s="98"/>
      <c r="I85" s="99"/>
      <c r="J85" s="100"/>
      <c r="K85" s="313">
        <v>0.05</v>
      </c>
      <c r="L85" s="850">
        <f>N78*K85</f>
        <v>2821.4872567959756</v>
      </c>
      <c r="M85" s="851"/>
      <c r="N85" s="57"/>
    </row>
    <row r="86" spans="1:14" ht="15" thickBot="1">
      <c r="B86" s="814" t="s">
        <v>1037</v>
      </c>
      <c r="C86" s="815"/>
      <c r="D86" s="815"/>
      <c r="E86" s="815"/>
      <c r="F86" s="815"/>
      <c r="G86" s="815"/>
      <c r="H86" s="815"/>
      <c r="I86" s="815"/>
      <c r="J86" s="815"/>
      <c r="K86" s="815"/>
      <c r="L86" s="815"/>
      <c r="M86" s="816"/>
      <c r="N86" s="58">
        <f>L83+L84+L85</f>
        <v>16928.923540775853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73358.66867669535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279">
        <v>2.5</v>
      </c>
      <c r="N36" s="280">
        <f>K36/M36</f>
        <v>3133.4931425262394</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411"/>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3899.5012206177394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39443.669484662569</v>
      </c>
      <c r="N48" s="280">
        <f>K48*M48</f>
        <v>51276.770330061343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52478.200410784622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15320.161561829998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73405.044516817492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14681.008903363499</v>
      </c>
      <c r="M83" s="849"/>
      <c r="N83" s="57"/>
    </row>
    <row r="84" spans="1:14">
      <c r="B84" s="95" t="s">
        <v>1057</v>
      </c>
      <c r="C84" s="96"/>
      <c r="D84" s="96"/>
      <c r="E84" s="96"/>
      <c r="F84" s="96"/>
      <c r="G84" s="96"/>
      <c r="H84" s="96"/>
      <c r="I84" s="93"/>
      <c r="J84" s="94"/>
      <c r="K84" s="312">
        <v>0.05</v>
      </c>
      <c r="L84" s="848">
        <f>N78*K84</f>
        <v>3670.2522258408749</v>
      </c>
      <c r="M84" s="849"/>
      <c r="N84" s="57"/>
    </row>
    <row r="85" spans="1:14" ht="15" thickBot="1">
      <c r="B85" s="97" t="s">
        <v>1058</v>
      </c>
      <c r="C85" s="98"/>
      <c r="D85" s="98"/>
      <c r="E85" s="98"/>
      <c r="F85" s="98"/>
      <c r="G85" s="98"/>
      <c r="H85" s="98"/>
      <c r="I85" s="99"/>
      <c r="J85" s="100"/>
      <c r="K85" s="313">
        <v>0.05</v>
      </c>
      <c r="L85" s="850">
        <f>N78*K85</f>
        <v>3670.2522258408749</v>
      </c>
      <c r="M85" s="851"/>
      <c r="N85" s="57"/>
    </row>
    <row r="86" spans="1:14" ht="15" thickBot="1">
      <c r="B86" s="814" t="s">
        <v>1037</v>
      </c>
      <c r="C86" s="815"/>
      <c r="D86" s="815"/>
      <c r="E86" s="815"/>
      <c r="F86" s="815"/>
      <c r="G86" s="815"/>
      <c r="H86" s="815"/>
      <c r="I86" s="815"/>
      <c r="J86" s="815"/>
      <c r="K86" s="815"/>
      <c r="L86" s="815"/>
      <c r="M86" s="816"/>
      <c r="N86" s="58">
        <f>L83+L84+L85</f>
        <v>22021.513355045248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95426.557871862737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279">
        <v>2.5</v>
      </c>
      <c r="N36" s="280">
        <f>K36/M36</f>
        <v>3133.4931425262394</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3899.5012206177394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32579.614476901839</v>
      </c>
      <c r="N48" s="280">
        <f>K48*M48</f>
        <v>42353.498819972396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43554.928900695675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15320.161561829998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64481.773006728537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12896.354601345709</v>
      </c>
      <c r="M83" s="849"/>
      <c r="N83" s="57"/>
    </row>
    <row r="84" spans="1:14">
      <c r="B84" s="95" t="s">
        <v>1057</v>
      </c>
      <c r="C84" s="96"/>
      <c r="D84" s="96"/>
      <c r="E84" s="96"/>
      <c r="F84" s="96"/>
      <c r="G84" s="96"/>
      <c r="H84" s="96"/>
      <c r="I84" s="93"/>
      <c r="J84" s="94"/>
      <c r="K84" s="312">
        <v>0.05</v>
      </c>
      <c r="L84" s="848">
        <f>N78*K84</f>
        <v>3224.0886503364272</v>
      </c>
      <c r="M84" s="849"/>
      <c r="N84" s="57"/>
    </row>
    <row r="85" spans="1:14" ht="15" thickBot="1">
      <c r="B85" s="97" t="s">
        <v>1058</v>
      </c>
      <c r="C85" s="98"/>
      <c r="D85" s="98"/>
      <c r="E85" s="98"/>
      <c r="F85" s="98"/>
      <c r="G85" s="98"/>
      <c r="H85" s="98"/>
      <c r="I85" s="99"/>
      <c r="J85" s="100"/>
      <c r="K85" s="313">
        <v>0.05</v>
      </c>
      <c r="L85" s="850">
        <f>N78*K85</f>
        <v>3224.0886503364272</v>
      </c>
      <c r="M85" s="851"/>
      <c r="N85" s="57"/>
    </row>
    <row r="86" spans="1:14" ht="15" thickBot="1">
      <c r="B86" s="814" t="s">
        <v>1037</v>
      </c>
      <c r="C86" s="815"/>
      <c r="D86" s="815"/>
      <c r="E86" s="815"/>
      <c r="F86" s="815"/>
      <c r="G86" s="815"/>
      <c r="H86" s="815"/>
      <c r="I86" s="815"/>
      <c r="J86" s="815"/>
      <c r="K86" s="815"/>
      <c r="L86" s="815"/>
      <c r="M86" s="816"/>
      <c r="N86" s="58">
        <f>L83+L84+L85</f>
        <v>19344.531902018563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83826.304908747101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279">
        <v>2.5</v>
      </c>
      <c r="N36" s="280">
        <f>K36/M36</f>
        <v>3133.4931425262394</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3899.5012206177394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33804.072492239255</v>
      </c>
      <c r="N48" s="280">
        <f>K48*M48</f>
        <v>43945.294239911032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45146.724320634312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15320.161561829998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66073.568426667174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13214.713685333436</v>
      </c>
      <c r="M83" s="849"/>
      <c r="N83" s="57"/>
    </row>
    <row r="84" spans="1:14">
      <c r="B84" s="95" t="s">
        <v>1057</v>
      </c>
      <c r="C84" s="96"/>
      <c r="D84" s="96"/>
      <c r="E84" s="96"/>
      <c r="F84" s="96"/>
      <c r="G84" s="96"/>
      <c r="H84" s="96"/>
      <c r="I84" s="93"/>
      <c r="J84" s="94"/>
      <c r="K84" s="312">
        <v>0.05</v>
      </c>
      <c r="L84" s="848">
        <f>N78*K84</f>
        <v>3303.678421333359</v>
      </c>
      <c r="M84" s="849"/>
      <c r="N84" s="57"/>
    </row>
    <row r="85" spans="1:14" ht="15" thickBot="1">
      <c r="B85" s="97" t="s">
        <v>1058</v>
      </c>
      <c r="C85" s="98"/>
      <c r="D85" s="98"/>
      <c r="E85" s="98"/>
      <c r="F85" s="98"/>
      <c r="G85" s="98"/>
      <c r="H85" s="98"/>
      <c r="I85" s="99"/>
      <c r="J85" s="100"/>
      <c r="K85" s="313">
        <v>0.05</v>
      </c>
      <c r="L85" s="850">
        <f>N78*K85</f>
        <v>3303.678421333359</v>
      </c>
      <c r="M85" s="851"/>
      <c r="N85" s="57"/>
    </row>
    <row r="86" spans="1:14" ht="15" thickBot="1">
      <c r="B86" s="814" t="s">
        <v>1037</v>
      </c>
      <c r="C86" s="815"/>
      <c r="D86" s="815"/>
      <c r="E86" s="815"/>
      <c r="F86" s="815"/>
      <c r="G86" s="815"/>
      <c r="H86" s="815"/>
      <c r="I86" s="815"/>
      <c r="J86" s="815"/>
      <c r="K86" s="815"/>
      <c r="L86" s="815"/>
      <c r="M86" s="816"/>
      <c r="N86" s="58">
        <f>L83+L84+L85</f>
        <v>19822.070528000153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85895.638954667331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75457.430080723279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86740.450896008464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17348.090179201692</v>
      </c>
      <c r="M83" s="849"/>
      <c r="N83" s="57"/>
    </row>
    <row r="84" spans="1:14">
      <c r="B84" s="95" t="s">
        <v>1057</v>
      </c>
      <c r="C84" s="96"/>
      <c r="D84" s="96"/>
      <c r="E84" s="96"/>
      <c r="F84" s="96"/>
      <c r="G84" s="96"/>
      <c r="H84" s="96"/>
      <c r="I84" s="93"/>
      <c r="J84" s="94"/>
      <c r="K84" s="312">
        <v>0.05</v>
      </c>
      <c r="L84" s="848">
        <f>N78*K84</f>
        <v>4337.022544800423</v>
      </c>
      <c r="M84" s="849"/>
      <c r="N84" s="57"/>
    </row>
    <row r="85" spans="1:14" ht="15" thickBot="1">
      <c r="B85" s="97" t="s">
        <v>1058</v>
      </c>
      <c r="C85" s="98"/>
      <c r="D85" s="98"/>
      <c r="E85" s="98"/>
      <c r="F85" s="98"/>
      <c r="G85" s="98"/>
      <c r="H85" s="98"/>
      <c r="I85" s="99"/>
      <c r="J85" s="100"/>
      <c r="K85" s="313">
        <v>0.05</v>
      </c>
      <c r="L85" s="850">
        <f>N78*K85</f>
        <v>4337.022544800423</v>
      </c>
      <c r="M85" s="851"/>
      <c r="N85" s="57"/>
    </row>
    <row r="86" spans="1:14" ht="15" thickBot="1">
      <c r="B86" s="814" t="s">
        <v>1037</v>
      </c>
      <c r="C86" s="815"/>
      <c r="D86" s="815"/>
      <c r="E86" s="815"/>
      <c r="F86" s="815"/>
      <c r="G86" s="815"/>
      <c r="H86" s="815"/>
      <c r="I86" s="815"/>
      <c r="J86" s="815"/>
      <c r="K86" s="815"/>
      <c r="L86" s="815"/>
      <c r="M86" s="816"/>
      <c r="N86" s="58">
        <f>L83+L84+L85</f>
        <v>26022.13526880254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112762.586164811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75457.430080723279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86740.450896008464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17348.090179201692</v>
      </c>
      <c r="M83" s="849"/>
      <c r="N83" s="57"/>
    </row>
    <row r="84" spans="1:14">
      <c r="B84" s="95" t="s">
        <v>1057</v>
      </c>
      <c r="C84" s="96"/>
      <c r="D84" s="96"/>
      <c r="E84" s="96"/>
      <c r="F84" s="96"/>
      <c r="G84" s="96"/>
      <c r="H84" s="96"/>
      <c r="I84" s="93"/>
      <c r="J84" s="94"/>
      <c r="K84" s="312">
        <v>0.05</v>
      </c>
      <c r="L84" s="848">
        <f>N78*K84</f>
        <v>4337.022544800423</v>
      </c>
      <c r="M84" s="849"/>
      <c r="N84" s="57"/>
    </row>
    <row r="85" spans="1:14" ht="15" thickBot="1">
      <c r="B85" s="97" t="s">
        <v>1058</v>
      </c>
      <c r="C85" s="98"/>
      <c r="D85" s="98"/>
      <c r="E85" s="98"/>
      <c r="F85" s="98"/>
      <c r="G85" s="98"/>
      <c r="H85" s="98"/>
      <c r="I85" s="99"/>
      <c r="J85" s="100"/>
      <c r="K85" s="313">
        <v>0.05</v>
      </c>
      <c r="L85" s="850">
        <f>N78*K85</f>
        <v>4337.022544800423</v>
      </c>
      <c r="M85" s="851"/>
      <c r="N85" s="57"/>
    </row>
    <row r="86" spans="1:14" ht="15" thickBot="1">
      <c r="B86" s="814" t="s">
        <v>1037</v>
      </c>
      <c r="C86" s="815"/>
      <c r="D86" s="815"/>
      <c r="E86" s="815"/>
      <c r="F86" s="815"/>
      <c r="G86" s="815"/>
      <c r="H86" s="815"/>
      <c r="I86" s="815"/>
      <c r="J86" s="815"/>
      <c r="K86" s="815"/>
      <c r="L86" s="815"/>
      <c r="M86" s="816"/>
      <c r="N86" s="58">
        <f>L83+L84+L85</f>
        <v>26022.13526880254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112762.586164811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212415</v>
      </c>
      <c r="L37" s="278"/>
      <c r="M37" s="279">
        <v>45</v>
      </c>
      <c r="N37" s="280">
        <f>K37/M37</f>
        <v>4720.333333333333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9008.4261005211793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75457.430080723279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86740.450896008464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17348.090179201692</v>
      </c>
      <c r="M83" s="849"/>
      <c r="N83" s="57"/>
    </row>
    <row r="84" spans="1:14">
      <c r="B84" s="95" t="s">
        <v>1057</v>
      </c>
      <c r="C84" s="96"/>
      <c r="D84" s="96"/>
      <c r="E84" s="96"/>
      <c r="F84" s="96"/>
      <c r="G84" s="96"/>
      <c r="H84" s="96"/>
      <c r="I84" s="93"/>
      <c r="J84" s="94"/>
      <c r="K84" s="312">
        <v>0.05</v>
      </c>
      <c r="L84" s="848">
        <f>N78*K84</f>
        <v>4337.022544800423</v>
      </c>
      <c r="M84" s="849"/>
      <c r="N84" s="57"/>
    </row>
    <row r="85" spans="1:14" ht="15" thickBot="1">
      <c r="B85" s="97" t="s">
        <v>1058</v>
      </c>
      <c r="C85" s="98"/>
      <c r="D85" s="98"/>
      <c r="E85" s="98"/>
      <c r="F85" s="98"/>
      <c r="G85" s="98"/>
      <c r="H85" s="98"/>
      <c r="I85" s="99"/>
      <c r="J85" s="100"/>
      <c r="K85" s="313">
        <v>0.05</v>
      </c>
      <c r="L85" s="850">
        <f>N78*K85</f>
        <v>4337.022544800423</v>
      </c>
      <c r="M85" s="851"/>
      <c r="N85" s="57"/>
    </row>
    <row r="86" spans="1:14" ht="15" thickBot="1">
      <c r="B86" s="814" t="s">
        <v>1037</v>
      </c>
      <c r="C86" s="815"/>
      <c r="D86" s="815"/>
      <c r="E86" s="815"/>
      <c r="F86" s="815"/>
      <c r="G86" s="815"/>
      <c r="H86" s="815"/>
      <c r="I86" s="815"/>
      <c r="J86" s="815"/>
      <c r="K86" s="815"/>
      <c r="L86" s="815"/>
      <c r="M86" s="816"/>
      <c r="N86" s="58">
        <f>L83+L84+L85</f>
        <v>26022.13526880254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112762.586164811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279">
        <v>2.5</v>
      </c>
      <c r="N36" s="280">
        <f>K36/M36</f>
        <v>3133.4931425262394</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3899.5012206177394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75457.430080723279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15320.161561829998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96384.274186756127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19276.854837351228</v>
      </c>
      <c r="M83" s="849"/>
      <c r="N83" s="57"/>
    </row>
    <row r="84" spans="1:14">
      <c r="B84" s="95" t="s">
        <v>1057</v>
      </c>
      <c r="C84" s="96"/>
      <c r="D84" s="96"/>
      <c r="E84" s="96"/>
      <c r="F84" s="96"/>
      <c r="G84" s="96"/>
      <c r="H84" s="96"/>
      <c r="I84" s="93"/>
      <c r="J84" s="94"/>
      <c r="K84" s="312">
        <v>0.05</v>
      </c>
      <c r="L84" s="848">
        <f>N78*K84</f>
        <v>4819.2137093378069</v>
      </c>
      <c r="M84" s="849"/>
      <c r="N84" s="57"/>
    </row>
    <row r="85" spans="1:14" ht="15" thickBot="1">
      <c r="B85" s="97" t="s">
        <v>1058</v>
      </c>
      <c r="C85" s="98"/>
      <c r="D85" s="98"/>
      <c r="E85" s="98"/>
      <c r="F85" s="98"/>
      <c r="G85" s="98"/>
      <c r="H85" s="98"/>
      <c r="I85" s="99"/>
      <c r="J85" s="100"/>
      <c r="K85" s="313">
        <v>0.05</v>
      </c>
      <c r="L85" s="850">
        <f>N78*K85</f>
        <v>4819.2137093378069</v>
      </c>
      <c r="M85" s="851"/>
      <c r="N85" s="57"/>
    </row>
    <row r="86" spans="1:14" ht="15" thickBot="1">
      <c r="B86" s="814" t="s">
        <v>1037</v>
      </c>
      <c r="C86" s="815"/>
      <c r="D86" s="815"/>
      <c r="E86" s="815"/>
      <c r="F86" s="815"/>
      <c r="G86" s="815"/>
      <c r="H86" s="815"/>
      <c r="I86" s="815"/>
      <c r="J86" s="815"/>
      <c r="K86" s="815"/>
      <c r="L86" s="815"/>
      <c r="M86" s="816"/>
      <c r="N86" s="58">
        <f>L83+L84+L85</f>
        <v>28915.282256026843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125299.55644278297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279">
        <v>2.5</v>
      </c>
      <c r="N36" s="280">
        <f>K36/M36</f>
        <v>3133.4931425262394</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3899.5012206177394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75457.430080723279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15320.161561829998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96384.274186756127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19276.854837351228</v>
      </c>
      <c r="M83" s="849"/>
      <c r="N83" s="57"/>
    </row>
    <row r="84" spans="1:14">
      <c r="B84" s="95" t="s">
        <v>1057</v>
      </c>
      <c r="C84" s="96"/>
      <c r="D84" s="96"/>
      <c r="E84" s="96"/>
      <c r="F84" s="96"/>
      <c r="G84" s="96"/>
      <c r="H84" s="96"/>
      <c r="I84" s="93"/>
      <c r="J84" s="94"/>
      <c r="K84" s="312">
        <v>0.05</v>
      </c>
      <c r="L84" s="848">
        <f>N78*K84</f>
        <v>4819.2137093378069</v>
      </c>
      <c r="M84" s="849"/>
      <c r="N84" s="57"/>
    </row>
    <row r="85" spans="1:14" ht="15" thickBot="1">
      <c r="B85" s="97" t="s">
        <v>1058</v>
      </c>
      <c r="C85" s="98"/>
      <c r="D85" s="98"/>
      <c r="E85" s="98"/>
      <c r="F85" s="98"/>
      <c r="G85" s="98"/>
      <c r="H85" s="98"/>
      <c r="I85" s="99"/>
      <c r="J85" s="100"/>
      <c r="K85" s="313">
        <v>0.05</v>
      </c>
      <c r="L85" s="850">
        <f>N78*K85</f>
        <v>4819.2137093378069</v>
      </c>
      <c r="M85" s="851"/>
      <c r="N85" s="57"/>
    </row>
    <row r="86" spans="1:14" ht="15" thickBot="1">
      <c r="B86" s="814" t="s">
        <v>1037</v>
      </c>
      <c r="C86" s="815"/>
      <c r="D86" s="815"/>
      <c r="E86" s="815"/>
      <c r="F86" s="815"/>
      <c r="G86" s="815"/>
      <c r="H86" s="815"/>
      <c r="I86" s="815"/>
      <c r="J86" s="815"/>
      <c r="K86" s="815"/>
      <c r="L86" s="815"/>
      <c r="M86" s="816"/>
      <c r="N86" s="58">
        <f>L83+L84+L85</f>
        <v>28915.282256026843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125299.55644278297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279">
        <v>2.5</v>
      </c>
      <c r="N36" s="280">
        <f>K36/M36</f>
        <v>3133.4931425262394</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3899.5012206177394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50.059586696803315</v>
      </c>
      <c r="N49" s="280">
        <f>K49*M49</f>
        <v>1201.4300807232796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75457.430080723279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15320.161561829998</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96384.274186756127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19276.854837351228</v>
      </c>
      <c r="M83" s="849"/>
      <c r="N83" s="57"/>
    </row>
    <row r="84" spans="1:14">
      <c r="B84" s="95" t="s">
        <v>1057</v>
      </c>
      <c r="C84" s="96"/>
      <c r="D84" s="96"/>
      <c r="E84" s="96"/>
      <c r="F84" s="96"/>
      <c r="G84" s="96"/>
      <c r="H84" s="96"/>
      <c r="I84" s="93"/>
      <c r="J84" s="94"/>
      <c r="K84" s="312">
        <v>0.05</v>
      </c>
      <c r="L84" s="848">
        <f>N78*K84</f>
        <v>4819.2137093378069</v>
      </c>
      <c r="M84" s="849"/>
      <c r="N84" s="57"/>
    </row>
    <row r="85" spans="1:14" ht="15" thickBot="1">
      <c r="B85" s="97" t="s">
        <v>1058</v>
      </c>
      <c r="C85" s="98"/>
      <c r="D85" s="98"/>
      <c r="E85" s="98"/>
      <c r="F85" s="98"/>
      <c r="G85" s="98"/>
      <c r="H85" s="98"/>
      <c r="I85" s="99"/>
      <c r="J85" s="100"/>
      <c r="K85" s="313">
        <v>0.05</v>
      </c>
      <c r="L85" s="850">
        <f>N78*K85</f>
        <v>4819.2137093378069</v>
      </c>
      <c r="M85" s="851"/>
      <c r="N85" s="57"/>
    </row>
    <row r="86" spans="1:14" ht="15" thickBot="1">
      <c r="B86" s="814" t="s">
        <v>1037</v>
      </c>
      <c r="C86" s="815"/>
      <c r="D86" s="815"/>
      <c r="E86" s="815"/>
      <c r="F86" s="815"/>
      <c r="G86" s="815"/>
      <c r="H86" s="815"/>
      <c r="I86" s="815"/>
      <c r="J86" s="815"/>
      <c r="K86" s="815"/>
      <c r="L86" s="815"/>
      <c r="M86" s="816"/>
      <c r="N86" s="58">
        <f>L83+L84+L85</f>
        <v>28915.282256026843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125299.55644278297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30</v>
      </c>
      <c r="N36" s="280">
        <f>K36/M36</f>
        <v>4092.3239772935049</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30</v>
      </c>
      <c r="N37" s="280">
        <f>K37/M37</f>
        <v>4205.6240026179266</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30</v>
      </c>
      <c r="N38" s="280">
        <f>K38/M38</f>
        <v>4191.5434187115452</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8.5112008676833337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12498.002599490661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57120</v>
      </c>
      <c r="N48" s="280">
        <f>K48*M48</f>
        <v>71400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71400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18">
        <f>VLOOKUP(A59,TRANSPORTE!A5:D123,4,FALSE)</f>
        <v>1313.2164027577846</v>
      </c>
      <c r="M59" s="819"/>
      <c r="N59" s="295">
        <f>K59*L59</f>
        <v>1641.5205034472308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851.12008676833329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86390.643189706228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17278.128637941245</v>
      </c>
      <c r="M83" s="849"/>
      <c r="N83" s="57"/>
    </row>
    <row r="84" spans="1:14">
      <c r="B84" s="95" t="s">
        <v>1057</v>
      </c>
      <c r="C84" s="96"/>
      <c r="D84" s="96"/>
      <c r="E84" s="96"/>
      <c r="F84" s="96"/>
      <c r="G84" s="96"/>
      <c r="H84" s="96"/>
      <c r="I84" s="93"/>
      <c r="J84" s="94"/>
      <c r="K84" s="312">
        <v>0.05</v>
      </c>
      <c r="L84" s="848">
        <f>N78*K84</f>
        <v>4319.5321594853112</v>
      </c>
      <c r="M84" s="849"/>
      <c r="N84" s="57"/>
    </row>
    <row r="85" spans="1:14" ht="15" thickBot="1">
      <c r="B85" s="97" t="s">
        <v>1058</v>
      </c>
      <c r="C85" s="98"/>
      <c r="D85" s="98"/>
      <c r="E85" s="98"/>
      <c r="F85" s="98"/>
      <c r="G85" s="98"/>
      <c r="H85" s="98"/>
      <c r="I85" s="99"/>
      <c r="J85" s="100"/>
      <c r="K85" s="313">
        <v>0.05</v>
      </c>
      <c r="L85" s="850">
        <f>N78*K85</f>
        <v>4319.5321594853112</v>
      </c>
      <c r="M85" s="851"/>
      <c r="N85" s="57"/>
    </row>
    <row r="86" spans="1:14" ht="15" thickBot="1">
      <c r="B86" s="814" t="s">
        <v>1037</v>
      </c>
      <c r="C86" s="815"/>
      <c r="D86" s="815"/>
      <c r="E86" s="815"/>
      <c r="F86" s="815"/>
      <c r="G86" s="815"/>
      <c r="H86" s="815"/>
      <c r="I86" s="815"/>
      <c r="J86" s="815"/>
      <c r="K86" s="815"/>
      <c r="L86" s="815"/>
      <c r="M86" s="816"/>
      <c r="N86" s="58">
        <f>L83+L84+L85</f>
        <v>25917.192956911869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112307.83614661809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30</v>
      </c>
      <c r="N36" s="280">
        <f>K36/M36</f>
        <v>4092.3239772935049</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30</v>
      </c>
      <c r="N37" s="280">
        <f>K37/M37</f>
        <v>4205.6240026179266</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30</v>
      </c>
      <c r="N38" s="280">
        <f>K38/M38</f>
        <v>4191.5434187115452</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8.5112008676833337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12498.002599490661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57120</v>
      </c>
      <c r="N48" s="280">
        <f>K48*M48</f>
        <v>71400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71400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18">
        <f>VLOOKUP(A59,TRANSPORTE!A5:D123,4,FALSE)</f>
        <v>1313.2164027577846</v>
      </c>
      <c r="M59" s="819"/>
      <c r="N59" s="295">
        <f>K59*L59</f>
        <v>1641.5205034472308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851.12008676833329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86390.643189706228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17278.128637941245</v>
      </c>
      <c r="M83" s="849"/>
      <c r="N83" s="57"/>
    </row>
    <row r="84" spans="1:14">
      <c r="B84" s="95" t="s">
        <v>1057</v>
      </c>
      <c r="C84" s="96"/>
      <c r="D84" s="96"/>
      <c r="E84" s="96"/>
      <c r="F84" s="96"/>
      <c r="G84" s="96"/>
      <c r="H84" s="96"/>
      <c r="I84" s="93"/>
      <c r="J84" s="94"/>
      <c r="K84" s="312">
        <v>0.05</v>
      </c>
      <c r="L84" s="848">
        <f>N78*K84</f>
        <v>4319.5321594853112</v>
      </c>
      <c r="M84" s="849"/>
      <c r="N84" s="57"/>
    </row>
    <row r="85" spans="1:14" ht="15" thickBot="1">
      <c r="B85" s="97" t="s">
        <v>1058</v>
      </c>
      <c r="C85" s="98"/>
      <c r="D85" s="98"/>
      <c r="E85" s="98"/>
      <c r="F85" s="98"/>
      <c r="G85" s="98"/>
      <c r="H85" s="98"/>
      <c r="I85" s="99"/>
      <c r="J85" s="100"/>
      <c r="K85" s="313">
        <v>0.05</v>
      </c>
      <c r="L85" s="850">
        <f>N78*K85</f>
        <v>4319.5321594853112</v>
      </c>
      <c r="M85" s="851"/>
      <c r="N85" s="57"/>
    </row>
    <row r="86" spans="1:14" ht="15" thickBot="1">
      <c r="B86" s="814" t="s">
        <v>1037</v>
      </c>
      <c r="C86" s="815"/>
      <c r="D86" s="815"/>
      <c r="E86" s="815"/>
      <c r="F86" s="815"/>
      <c r="G86" s="815"/>
      <c r="H86" s="815"/>
      <c r="I86" s="815"/>
      <c r="J86" s="815"/>
      <c r="K86" s="815"/>
      <c r="L86" s="815"/>
      <c r="M86" s="816"/>
      <c r="N86" s="58">
        <f>L83+L84+L85</f>
        <v>25917.192956911869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112307.83614661809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30</v>
      </c>
      <c r="N36" s="280">
        <f>K36/M36</f>
        <v>4092.3239772935049</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30</v>
      </c>
      <c r="N37" s="280">
        <f>K37/M37</f>
        <v>4205.6240026179266</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30</v>
      </c>
      <c r="N38" s="280">
        <f>K38/M38</f>
        <v>4191.5434187115452</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8.5112008676833337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12498.002599490661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57120</v>
      </c>
      <c r="N48" s="280">
        <f>K48*M48</f>
        <v>71400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71400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18">
        <f>VLOOKUP(A59,TRANSPORTE!A5:D123,4,FALSE)</f>
        <v>1313.2164027577846</v>
      </c>
      <c r="M59" s="819"/>
      <c r="N59" s="295">
        <f>K59*L59</f>
        <v>1641.5205034472308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1641.5205034472308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851.12008676833329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86390.643189706228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17278.128637941245</v>
      </c>
      <c r="M83" s="849"/>
      <c r="N83" s="57"/>
    </row>
    <row r="84" spans="1:14">
      <c r="B84" s="95" t="s">
        <v>1057</v>
      </c>
      <c r="C84" s="96"/>
      <c r="D84" s="96"/>
      <c r="E84" s="96"/>
      <c r="F84" s="96"/>
      <c r="G84" s="96"/>
      <c r="H84" s="96"/>
      <c r="I84" s="93"/>
      <c r="J84" s="94"/>
      <c r="K84" s="312">
        <v>0.05</v>
      </c>
      <c r="L84" s="848">
        <f>N78*K84</f>
        <v>4319.5321594853112</v>
      </c>
      <c r="M84" s="849"/>
      <c r="N84" s="57"/>
    </row>
    <row r="85" spans="1:14" ht="15" thickBot="1">
      <c r="B85" s="97" t="s">
        <v>1058</v>
      </c>
      <c r="C85" s="98"/>
      <c r="D85" s="98"/>
      <c r="E85" s="98"/>
      <c r="F85" s="98"/>
      <c r="G85" s="98"/>
      <c r="H85" s="98"/>
      <c r="I85" s="99"/>
      <c r="J85" s="100"/>
      <c r="K85" s="313">
        <v>0.05</v>
      </c>
      <c r="L85" s="850">
        <f>N78*K85</f>
        <v>4319.5321594853112</v>
      </c>
      <c r="M85" s="851"/>
      <c r="N85" s="57"/>
    </row>
    <row r="86" spans="1:14" ht="15" thickBot="1">
      <c r="B86" s="814" t="s">
        <v>1037</v>
      </c>
      <c r="C86" s="815"/>
      <c r="D86" s="815"/>
      <c r="E86" s="815"/>
      <c r="F86" s="815"/>
      <c r="G86" s="815"/>
      <c r="H86" s="815"/>
      <c r="I86" s="815"/>
      <c r="J86" s="815"/>
      <c r="K86" s="815"/>
      <c r="L86" s="815"/>
      <c r="M86" s="816"/>
      <c r="N86" s="58">
        <f>L83+L84+L85</f>
        <v>25917.192956911869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112307.83614661809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423.35392399999995</v>
      </c>
      <c r="N49" s="280">
        <f>K49*M49</f>
        <v>38101.853159999999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112357.85316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121724.28997703048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24344.857995406099</v>
      </c>
      <c r="M83" s="849"/>
      <c r="N83" s="57"/>
    </row>
    <row r="84" spans="1:14">
      <c r="B84" s="95" t="s">
        <v>1057</v>
      </c>
      <c r="C84" s="96"/>
      <c r="D84" s="96"/>
      <c r="E84" s="96"/>
      <c r="F84" s="96"/>
      <c r="G84" s="96"/>
      <c r="H84" s="96"/>
      <c r="I84" s="93"/>
      <c r="J84" s="94"/>
      <c r="K84" s="312">
        <v>0.05</v>
      </c>
      <c r="L84" s="848">
        <f>N78*K84</f>
        <v>6086.2144988515247</v>
      </c>
      <c r="M84" s="849"/>
      <c r="N84" s="57"/>
    </row>
    <row r="85" spans="1:14" ht="15" thickBot="1">
      <c r="B85" s="97" t="s">
        <v>1058</v>
      </c>
      <c r="C85" s="98"/>
      <c r="D85" s="98"/>
      <c r="E85" s="98"/>
      <c r="F85" s="98"/>
      <c r="G85" s="98"/>
      <c r="H85" s="98"/>
      <c r="I85" s="99"/>
      <c r="J85" s="100"/>
      <c r="K85" s="313">
        <v>0.05</v>
      </c>
      <c r="L85" s="850">
        <f>N78*K85</f>
        <v>6086.2144988515247</v>
      </c>
      <c r="M85" s="851"/>
      <c r="N85" s="57"/>
    </row>
    <row r="86" spans="1:14" ht="15" thickBot="1">
      <c r="B86" s="814" t="s">
        <v>1037</v>
      </c>
      <c r="C86" s="815"/>
      <c r="D86" s="815"/>
      <c r="E86" s="815"/>
      <c r="F86" s="815"/>
      <c r="G86" s="815"/>
      <c r="H86" s="815"/>
      <c r="I86" s="815"/>
      <c r="J86" s="815"/>
      <c r="K86" s="815"/>
      <c r="L86" s="815"/>
      <c r="M86" s="816"/>
      <c r="N86" s="58">
        <f>L83+L84+L85</f>
        <v>36517.286993109148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158241.57697013963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423.35392399999995</v>
      </c>
      <c r="N49" s="280">
        <f>K49*M49</f>
        <v>38101.853159999999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112357.85316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121724.28997703048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24344.857995406099</v>
      </c>
      <c r="M83" s="849"/>
      <c r="N83" s="57"/>
    </row>
    <row r="84" spans="1:14">
      <c r="B84" s="95" t="s">
        <v>1057</v>
      </c>
      <c r="C84" s="96"/>
      <c r="D84" s="96"/>
      <c r="E84" s="96"/>
      <c r="F84" s="96"/>
      <c r="G84" s="96"/>
      <c r="H84" s="96"/>
      <c r="I84" s="93"/>
      <c r="J84" s="94"/>
      <c r="K84" s="312">
        <v>0.05</v>
      </c>
      <c r="L84" s="848">
        <f>N78*K84</f>
        <v>6086.2144988515247</v>
      </c>
      <c r="M84" s="849"/>
      <c r="N84" s="57"/>
    </row>
    <row r="85" spans="1:14" ht="15" thickBot="1">
      <c r="B85" s="97" t="s">
        <v>1058</v>
      </c>
      <c r="C85" s="98"/>
      <c r="D85" s="98"/>
      <c r="E85" s="98"/>
      <c r="F85" s="98"/>
      <c r="G85" s="98"/>
      <c r="H85" s="98"/>
      <c r="I85" s="99"/>
      <c r="J85" s="100"/>
      <c r="K85" s="313">
        <v>0.05</v>
      </c>
      <c r="L85" s="850">
        <f>N78*K85</f>
        <v>6086.2144988515247</v>
      </c>
      <c r="M85" s="851"/>
      <c r="N85" s="57"/>
    </row>
    <row r="86" spans="1:14" ht="15" thickBot="1">
      <c r="B86" s="814" t="s">
        <v>1037</v>
      </c>
      <c r="C86" s="815"/>
      <c r="D86" s="815"/>
      <c r="E86" s="815"/>
      <c r="F86" s="815"/>
      <c r="G86" s="815"/>
      <c r="H86" s="815"/>
      <c r="I86" s="815"/>
      <c r="J86" s="815"/>
      <c r="K86" s="815"/>
      <c r="L86" s="815"/>
      <c r="M86" s="816"/>
      <c r="N86" s="58">
        <f>L83+L84+L85</f>
        <v>36517.286993109148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158241.57697013963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423.35392399999995</v>
      </c>
      <c r="N49" s="280">
        <f>K49*M49</f>
        <v>38101.853159999999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112357.85316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121724.28997703048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24344.857995406099</v>
      </c>
      <c r="M83" s="849"/>
      <c r="N83" s="57"/>
    </row>
    <row r="84" spans="1:14">
      <c r="B84" s="95" t="s">
        <v>1057</v>
      </c>
      <c r="C84" s="96"/>
      <c r="D84" s="96"/>
      <c r="E84" s="96"/>
      <c r="F84" s="96"/>
      <c r="G84" s="96"/>
      <c r="H84" s="96"/>
      <c r="I84" s="93"/>
      <c r="J84" s="94"/>
      <c r="K84" s="312">
        <v>0.05</v>
      </c>
      <c r="L84" s="848">
        <f>N78*K84</f>
        <v>6086.2144988515247</v>
      </c>
      <c r="M84" s="849"/>
      <c r="N84" s="57"/>
    </row>
    <row r="85" spans="1:14" ht="15" thickBot="1">
      <c r="B85" s="97" t="s">
        <v>1058</v>
      </c>
      <c r="C85" s="98"/>
      <c r="D85" s="98"/>
      <c r="E85" s="98"/>
      <c r="F85" s="98"/>
      <c r="G85" s="98"/>
      <c r="H85" s="98"/>
      <c r="I85" s="99"/>
      <c r="J85" s="100"/>
      <c r="K85" s="313">
        <v>0.05</v>
      </c>
      <c r="L85" s="850">
        <f>N78*K85</f>
        <v>6086.2144988515247</v>
      </c>
      <c r="M85" s="851"/>
      <c r="N85" s="57"/>
    </row>
    <row r="86" spans="1:14" ht="15" thickBot="1">
      <c r="B86" s="814" t="s">
        <v>1037</v>
      </c>
      <c r="C86" s="815"/>
      <c r="D86" s="815"/>
      <c r="E86" s="815"/>
      <c r="F86" s="815"/>
      <c r="G86" s="815"/>
      <c r="H86" s="815"/>
      <c r="I86" s="815"/>
      <c r="J86" s="815"/>
      <c r="K86" s="815"/>
      <c r="L86" s="815"/>
      <c r="M86" s="816"/>
      <c r="N86" s="58">
        <f>L83+L84+L85</f>
        <v>36517.286993109148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158241.57697013963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423.35392399999995</v>
      </c>
      <c r="N49" s="280">
        <f>K49*M49</f>
        <v>38101.853159999999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112357.85316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121724.28997703048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24344.857995406099</v>
      </c>
      <c r="M83" s="849"/>
      <c r="N83" s="57"/>
    </row>
    <row r="84" spans="1:14">
      <c r="B84" s="95" t="s">
        <v>1057</v>
      </c>
      <c r="C84" s="96"/>
      <c r="D84" s="96"/>
      <c r="E84" s="96"/>
      <c r="F84" s="96"/>
      <c r="G84" s="96"/>
      <c r="H84" s="96"/>
      <c r="I84" s="93"/>
      <c r="J84" s="94"/>
      <c r="K84" s="312">
        <v>0.05</v>
      </c>
      <c r="L84" s="848">
        <f>N78*K84</f>
        <v>6086.2144988515247</v>
      </c>
      <c r="M84" s="849"/>
      <c r="N84" s="57"/>
    </row>
    <row r="85" spans="1:14" ht="15" thickBot="1">
      <c r="B85" s="97" t="s">
        <v>1058</v>
      </c>
      <c r="C85" s="98"/>
      <c r="D85" s="98"/>
      <c r="E85" s="98"/>
      <c r="F85" s="98"/>
      <c r="G85" s="98"/>
      <c r="H85" s="98"/>
      <c r="I85" s="99"/>
      <c r="J85" s="100"/>
      <c r="K85" s="313">
        <v>0.05</v>
      </c>
      <c r="L85" s="850">
        <f>N78*K85</f>
        <v>6086.2144988515247</v>
      </c>
      <c r="M85" s="851"/>
      <c r="N85" s="57"/>
    </row>
    <row r="86" spans="1:14" ht="15" thickBot="1">
      <c r="B86" s="814" t="s">
        <v>1037</v>
      </c>
      <c r="C86" s="815"/>
      <c r="D86" s="815"/>
      <c r="E86" s="815"/>
      <c r="F86" s="815"/>
      <c r="G86" s="815"/>
      <c r="H86" s="815"/>
      <c r="I86" s="815"/>
      <c r="J86" s="815"/>
      <c r="K86" s="815"/>
      <c r="L86" s="815"/>
      <c r="M86" s="816"/>
      <c r="N86" s="58">
        <f>L83+L84+L85</f>
        <v>36517.286993109148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158241.57697013963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83622.436817030481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16724.487363406097</v>
      </c>
      <c r="M83" s="849"/>
      <c r="N83" s="57"/>
    </row>
    <row r="84" spans="1:14">
      <c r="B84" s="95" t="s">
        <v>1057</v>
      </c>
      <c r="C84" s="96"/>
      <c r="D84" s="96"/>
      <c r="E84" s="96"/>
      <c r="F84" s="96"/>
      <c r="G84" s="96"/>
      <c r="H84" s="96"/>
      <c r="I84" s="93"/>
      <c r="J84" s="94"/>
      <c r="K84" s="312">
        <v>0.05</v>
      </c>
      <c r="L84" s="848">
        <f>N78*K84</f>
        <v>4181.1218408515242</v>
      </c>
      <c r="M84" s="849"/>
      <c r="N84" s="57"/>
    </row>
    <row r="85" spans="1:14" ht="15" thickBot="1">
      <c r="B85" s="97" t="s">
        <v>1058</v>
      </c>
      <c r="C85" s="98"/>
      <c r="D85" s="98"/>
      <c r="E85" s="98"/>
      <c r="F85" s="98"/>
      <c r="G85" s="98"/>
      <c r="H85" s="98"/>
      <c r="I85" s="99"/>
      <c r="J85" s="100"/>
      <c r="K85" s="313">
        <v>0.05</v>
      </c>
      <c r="L85" s="850">
        <f>N78*K85</f>
        <v>4181.1218408515242</v>
      </c>
      <c r="M85" s="851"/>
      <c r="N85" s="57"/>
    </row>
    <row r="86" spans="1:14" ht="15" thickBot="1">
      <c r="B86" s="814" t="s">
        <v>1037</v>
      </c>
      <c r="C86" s="815"/>
      <c r="D86" s="815"/>
      <c r="E86" s="815"/>
      <c r="F86" s="815"/>
      <c r="G86" s="815"/>
      <c r="H86" s="815"/>
      <c r="I86" s="815"/>
      <c r="J86" s="815"/>
      <c r="K86" s="815"/>
      <c r="L86" s="815"/>
      <c r="M86" s="816"/>
      <c r="N86" s="58">
        <f>L83+L84+L85</f>
        <v>25086.731045109143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108709.16786213963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83622.436817030481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16724.487363406097</v>
      </c>
      <c r="M83" s="849"/>
      <c r="N83" s="57"/>
    </row>
    <row r="84" spans="1:14">
      <c r="B84" s="95" t="s">
        <v>1057</v>
      </c>
      <c r="C84" s="96"/>
      <c r="D84" s="96"/>
      <c r="E84" s="96"/>
      <c r="F84" s="96"/>
      <c r="G84" s="96"/>
      <c r="H84" s="96"/>
      <c r="I84" s="93"/>
      <c r="J84" s="94"/>
      <c r="K84" s="312">
        <v>0.05</v>
      </c>
      <c r="L84" s="848">
        <f>N78*K84</f>
        <v>4181.1218408515242</v>
      </c>
      <c r="M84" s="849"/>
      <c r="N84" s="57"/>
    </row>
    <row r="85" spans="1:14" ht="15" thickBot="1">
      <c r="B85" s="97" t="s">
        <v>1058</v>
      </c>
      <c r="C85" s="98"/>
      <c r="D85" s="98"/>
      <c r="E85" s="98"/>
      <c r="F85" s="98"/>
      <c r="G85" s="98"/>
      <c r="H85" s="98"/>
      <c r="I85" s="99"/>
      <c r="J85" s="100"/>
      <c r="K85" s="313">
        <v>0.05</v>
      </c>
      <c r="L85" s="850">
        <f>N78*K85</f>
        <v>4181.1218408515242</v>
      </c>
      <c r="M85" s="851"/>
      <c r="N85" s="57"/>
    </row>
    <row r="86" spans="1:14" ht="15" thickBot="1">
      <c r="B86" s="814" t="s">
        <v>1037</v>
      </c>
      <c r="C86" s="815"/>
      <c r="D86" s="815"/>
      <c r="E86" s="815"/>
      <c r="F86" s="815"/>
      <c r="G86" s="815"/>
      <c r="H86" s="815"/>
      <c r="I86" s="815"/>
      <c r="J86" s="815"/>
      <c r="K86" s="815"/>
      <c r="L86" s="815"/>
      <c r="M86" s="816"/>
      <c r="N86" s="58">
        <f>L83+L84+L85</f>
        <v>25086.731045109143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108709.16786213963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83622.436817030481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16724.487363406097</v>
      </c>
      <c r="M83" s="849"/>
      <c r="N83" s="57"/>
    </row>
    <row r="84" spans="1:14">
      <c r="B84" s="95" t="s">
        <v>1057</v>
      </c>
      <c r="C84" s="96"/>
      <c r="D84" s="96"/>
      <c r="E84" s="96"/>
      <c r="F84" s="96"/>
      <c r="G84" s="96"/>
      <c r="H84" s="96"/>
      <c r="I84" s="93"/>
      <c r="J84" s="94"/>
      <c r="K84" s="312">
        <v>0.05</v>
      </c>
      <c r="L84" s="848">
        <f>N78*K84</f>
        <v>4181.1218408515242</v>
      </c>
      <c r="M84" s="849"/>
      <c r="N84" s="57"/>
    </row>
    <row r="85" spans="1:14" ht="15" thickBot="1">
      <c r="B85" s="97" t="s">
        <v>1058</v>
      </c>
      <c r="C85" s="98"/>
      <c r="D85" s="98"/>
      <c r="E85" s="98"/>
      <c r="F85" s="98"/>
      <c r="G85" s="98"/>
      <c r="H85" s="98"/>
      <c r="I85" s="99"/>
      <c r="J85" s="100"/>
      <c r="K85" s="313">
        <v>0.05</v>
      </c>
      <c r="L85" s="850">
        <f>N78*K85</f>
        <v>4181.1218408515242</v>
      </c>
      <c r="M85" s="851"/>
      <c r="N85" s="57"/>
    </row>
    <row r="86" spans="1:14" ht="15" thickBot="1">
      <c r="B86" s="814" t="s">
        <v>1037</v>
      </c>
      <c r="C86" s="815"/>
      <c r="D86" s="815"/>
      <c r="E86" s="815"/>
      <c r="F86" s="815"/>
      <c r="G86" s="815"/>
      <c r="H86" s="815"/>
      <c r="I86" s="815"/>
      <c r="J86" s="815"/>
      <c r="K86" s="815"/>
      <c r="L86" s="815"/>
      <c r="M86" s="816"/>
      <c r="N86" s="58">
        <f>L83+L84+L85</f>
        <v>25086.731045109143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108709.16786213963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83622.436817030481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16724.487363406097</v>
      </c>
      <c r="M83" s="849"/>
      <c r="N83" s="57"/>
    </row>
    <row r="84" spans="1:14">
      <c r="B84" s="95" t="s">
        <v>1057</v>
      </c>
      <c r="C84" s="96"/>
      <c r="D84" s="96"/>
      <c r="E84" s="96"/>
      <c r="F84" s="96"/>
      <c r="G84" s="96"/>
      <c r="H84" s="96"/>
      <c r="I84" s="93"/>
      <c r="J84" s="94"/>
      <c r="K84" s="312">
        <v>0.05</v>
      </c>
      <c r="L84" s="848">
        <f>N78*K84</f>
        <v>4181.1218408515242</v>
      </c>
      <c r="M84" s="849"/>
      <c r="N84" s="57"/>
    </row>
    <row r="85" spans="1:14" ht="15" thickBot="1">
      <c r="B85" s="97" t="s">
        <v>1058</v>
      </c>
      <c r="C85" s="98"/>
      <c r="D85" s="98"/>
      <c r="E85" s="98"/>
      <c r="F85" s="98"/>
      <c r="G85" s="98"/>
      <c r="H85" s="98"/>
      <c r="I85" s="99"/>
      <c r="J85" s="100"/>
      <c r="K85" s="313">
        <v>0.05</v>
      </c>
      <c r="L85" s="850">
        <f>N78*K85</f>
        <v>4181.1218408515242</v>
      </c>
      <c r="M85" s="851"/>
      <c r="N85" s="57"/>
    </row>
    <row r="86" spans="1:14" ht="15" thickBot="1">
      <c r="B86" s="814" t="s">
        <v>1037</v>
      </c>
      <c r="C86" s="815"/>
      <c r="D86" s="815"/>
      <c r="E86" s="815"/>
      <c r="F86" s="815"/>
      <c r="G86" s="815"/>
      <c r="H86" s="815"/>
      <c r="I86" s="815"/>
      <c r="J86" s="815"/>
      <c r="K86" s="815"/>
      <c r="L86" s="815"/>
      <c r="M86" s="816"/>
      <c r="N86" s="58">
        <f>L83+L84+L85</f>
        <v>25086.731045109143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108709.16786213963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423.35392399999995</v>
      </c>
      <c r="N48" s="280">
        <f>K48*M48</f>
        <v>423.35392399999995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423.35392399999995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423.35392399999995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84.670784799999993</v>
      </c>
      <c r="M83" s="849"/>
      <c r="N83" s="57"/>
    </row>
    <row r="84" spans="1:14">
      <c r="B84" s="95" t="s">
        <v>1057</v>
      </c>
      <c r="C84" s="96"/>
      <c r="D84" s="96"/>
      <c r="E84" s="96"/>
      <c r="F84" s="96"/>
      <c r="G84" s="96"/>
      <c r="H84" s="96"/>
      <c r="I84" s="93"/>
      <c r="J84" s="94"/>
      <c r="K84" s="312">
        <v>0.05</v>
      </c>
      <c r="L84" s="848">
        <f>N78*K84</f>
        <v>21.167696199999998</v>
      </c>
      <c r="M84" s="849"/>
      <c r="N84" s="57"/>
    </row>
    <row r="85" spans="1:14" ht="15" thickBot="1">
      <c r="B85" s="97" t="s">
        <v>1058</v>
      </c>
      <c r="C85" s="98"/>
      <c r="D85" s="98"/>
      <c r="E85" s="98"/>
      <c r="F85" s="98"/>
      <c r="G85" s="98"/>
      <c r="H85" s="98"/>
      <c r="I85" s="99"/>
      <c r="J85" s="100"/>
      <c r="K85" s="313">
        <v>0.05</v>
      </c>
      <c r="L85" s="850">
        <f>N78*K85</f>
        <v>21.167696199999998</v>
      </c>
      <c r="M85" s="851"/>
      <c r="N85" s="57"/>
    </row>
    <row r="86" spans="1:14" ht="15" thickBot="1">
      <c r="B86" s="814" t="s">
        <v>1037</v>
      </c>
      <c r="C86" s="815"/>
      <c r="D86" s="815"/>
      <c r="E86" s="815"/>
      <c r="F86" s="815"/>
      <c r="G86" s="815"/>
      <c r="H86" s="815"/>
      <c r="I86" s="815"/>
      <c r="J86" s="815"/>
      <c r="K86" s="815"/>
      <c r="L86" s="815"/>
      <c r="M86" s="816"/>
      <c r="N86" s="58">
        <f>L83+L84+L85</f>
        <v>127.00617719999998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550.36010119999992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423.35392399999995</v>
      </c>
      <c r="N49" s="280">
        <f>K49*M49</f>
        <v>38101.853159999999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112357.85316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121724.28997703048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24344.857995406099</v>
      </c>
      <c r="M83" s="849"/>
      <c r="N83" s="57"/>
    </row>
    <row r="84" spans="1:14">
      <c r="B84" s="95" t="s">
        <v>1057</v>
      </c>
      <c r="C84" s="96"/>
      <c r="D84" s="96"/>
      <c r="E84" s="96"/>
      <c r="F84" s="96"/>
      <c r="G84" s="96"/>
      <c r="H84" s="96"/>
      <c r="I84" s="93"/>
      <c r="J84" s="94"/>
      <c r="K84" s="312">
        <v>0.05</v>
      </c>
      <c r="L84" s="848">
        <f>N78*K84</f>
        <v>6086.2144988515247</v>
      </c>
      <c r="M84" s="849"/>
      <c r="N84" s="57"/>
    </row>
    <row r="85" spans="1:14" ht="15" thickBot="1">
      <c r="B85" s="97" t="s">
        <v>1058</v>
      </c>
      <c r="C85" s="98"/>
      <c r="D85" s="98"/>
      <c r="E85" s="98"/>
      <c r="F85" s="98"/>
      <c r="G85" s="98"/>
      <c r="H85" s="98"/>
      <c r="I85" s="99"/>
      <c r="J85" s="100"/>
      <c r="K85" s="313">
        <v>0.05</v>
      </c>
      <c r="L85" s="850">
        <f>N78*K85</f>
        <v>6086.2144988515247</v>
      </c>
      <c r="M85" s="851"/>
      <c r="N85" s="57"/>
    </row>
    <row r="86" spans="1:14" ht="15" thickBot="1">
      <c r="B86" s="814" t="s">
        <v>1037</v>
      </c>
      <c r="C86" s="815"/>
      <c r="D86" s="815"/>
      <c r="E86" s="815"/>
      <c r="F86" s="815"/>
      <c r="G86" s="815"/>
      <c r="H86" s="815"/>
      <c r="I86" s="815"/>
      <c r="J86" s="815"/>
      <c r="K86" s="815"/>
      <c r="L86" s="815"/>
      <c r="M86" s="816"/>
      <c r="N86" s="58">
        <f>L83+L84+L85</f>
        <v>36517.286993109148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158241.57697013963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423.35392399999995</v>
      </c>
      <c r="N49" s="280">
        <f>K49*M49</f>
        <v>38101.853159999999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112357.85316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121724.28997703048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24344.857995406099</v>
      </c>
      <c r="M83" s="849"/>
      <c r="N83" s="57"/>
    </row>
    <row r="84" spans="1:14">
      <c r="B84" s="95" t="s">
        <v>1057</v>
      </c>
      <c r="C84" s="96"/>
      <c r="D84" s="96"/>
      <c r="E84" s="96"/>
      <c r="F84" s="96"/>
      <c r="G84" s="96"/>
      <c r="H84" s="96"/>
      <c r="I84" s="93"/>
      <c r="J84" s="94"/>
      <c r="K84" s="312">
        <v>0.05</v>
      </c>
      <c r="L84" s="848">
        <f>N78*K84</f>
        <v>6086.2144988515247</v>
      </c>
      <c r="M84" s="849"/>
      <c r="N84" s="57"/>
    </row>
    <row r="85" spans="1:14" ht="15" thickBot="1">
      <c r="B85" s="97" t="s">
        <v>1058</v>
      </c>
      <c r="C85" s="98"/>
      <c r="D85" s="98"/>
      <c r="E85" s="98"/>
      <c r="F85" s="98"/>
      <c r="G85" s="98"/>
      <c r="H85" s="98"/>
      <c r="I85" s="99"/>
      <c r="J85" s="100"/>
      <c r="K85" s="313">
        <v>0.05</v>
      </c>
      <c r="L85" s="850">
        <f>N78*K85</f>
        <v>6086.2144988515247</v>
      </c>
      <c r="M85" s="851"/>
      <c r="N85" s="57"/>
    </row>
    <row r="86" spans="1:14" ht="15" thickBot="1">
      <c r="B86" s="814" t="s">
        <v>1037</v>
      </c>
      <c r="C86" s="815"/>
      <c r="D86" s="815"/>
      <c r="E86" s="815"/>
      <c r="F86" s="815"/>
      <c r="G86" s="815"/>
      <c r="H86" s="815"/>
      <c r="I86" s="815"/>
      <c r="J86" s="815"/>
      <c r="K86" s="815"/>
      <c r="L86" s="815"/>
      <c r="M86" s="816"/>
      <c r="N86" s="58">
        <f>L83+L84+L85</f>
        <v>36517.286993109148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158241.57697013963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83622.436817030481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16724.487363406097</v>
      </c>
      <c r="M83" s="849"/>
      <c r="N83" s="57"/>
    </row>
    <row r="84" spans="1:14">
      <c r="B84" s="95" t="s">
        <v>1057</v>
      </c>
      <c r="C84" s="96"/>
      <c r="D84" s="96"/>
      <c r="E84" s="96"/>
      <c r="F84" s="96"/>
      <c r="G84" s="96"/>
      <c r="H84" s="96"/>
      <c r="I84" s="93"/>
      <c r="J84" s="94"/>
      <c r="K84" s="312">
        <v>0.05</v>
      </c>
      <c r="L84" s="848">
        <f>N78*K84</f>
        <v>4181.1218408515242</v>
      </c>
      <c r="M84" s="849"/>
      <c r="N84" s="57"/>
    </row>
    <row r="85" spans="1:14" ht="15" thickBot="1">
      <c r="B85" s="97" t="s">
        <v>1058</v>
      </c>
      <c r="C85" s="98"/>
      <c r="D85" s="98"/>
      <c r="E85" s="98"/>
      <c r="F85" s="98"/>
      <c r="G85" s="98"/>
      <c r="H85" s="98"/>
      <c r="I85" s="99"/>
      <c r="J85" s="100"/>
      <c r="K85" s="313">
        <v>0.05</v>
      </c>
      <c r="L85" s="850">
        <f>N78*K85</f>
        <v>4181.1218408515242</v>
      </c>
      <c r="M85" s="851"/>
      <c r="N85" s="57"/>
    </row>
    <row r="86" spans="1:14" ht="15" thickBot="1">
      <c r="B86" s="814" t="s">
        <v>1037</v>
      </c>
      <c r="C86" s="815"/>
      <c r="D86" s="815"/>
      <c r="E86" s="815"/>
      <c r="F86" s="815"/>
      <c r="G86" s="815"/>
      <c r="H86" s="815"/>
      <c r="I86" s="815"/>
      <c r="J86" s="815"/>
      <c r="K86" s="815"/>
      <c r="L86" s="815"/>
      <c r="M86" s="816"/>
      <c r="N86" s="58">
        <f>L83+L84+L85</f>
        <v>25086.731045109143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108709.16786213963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45</v>
      </c>
      <c r="N36" s="280">
        <f>K36/M36</f>
        <v>1488.0563541350273</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126168.72007853781</v>
      </c>
      <c r="L37" s="278"/>
      <c r="M37" s="279">
        <v>45</v>
      </c>
      <c r="N37" s="280">
        <f>K37/M37</f>
        <v>2803.7493350786181</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125746.30256134635</v>
      </c>
      <c r="L38" s="278"/>
      <c r="M38" s="279">
        <v>45</v>
      </c>
      <c r="N38" s="280">
        <f>K38/M38</f>
        <v>2794.3622791410303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7091.8421022664643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1313.2164027577846</v>
      </c>
      <c r="M59" s="819"/>
      <c r="N59" s="295">
        <f>K59*L59</f>
        <v>1707.18132358512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14" t="s">
        <v>1037</v>
      </c>
      <c r="C76" s="815"/>
      <c r="D76" s="815"/>
      <c r="E76" s="815"/>
      <c r="F76" s="815"/>
      <c r="G76" s="815"/>
      <c r="H76" s="815"/>
      <c r="I76" s="821"/>
      <c r="J76" s="821"/>
      <c r="K76" s="821"/>
      <c r="L76" s="821"/>
      <c r="M76" s="822"/>
      <c r="N76" s="468">
        <f>SUM(N70:N75)</f>
        <v>567.4133911788889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83622.436817030481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16724.487363406097</v>
      </c>
      <c r="M83" s="849"/>
      <c r="N83" s="57"/>
    </row>
    <row r="84" spans="1:14">
      <c r="B84" s="95" t="s">
        <v>1057</v>
      </c>
      <c r="C84" s="96"/>
      <c r="D84" s="96"/>
      <c r="E84" s="96"/>
      <c r="F84" s="96"/>
      <c r="G84" s="96"/>
      <c r="H84" s="96"/>
      <c r="I84" s="93"/>
      <c r="J84" s="94"/>
      <c r="K84" s="312">
        <v>0.05</v>
      </c>
      <c r="L84" s="848">
        <f>N78*K84</f>
        <v>4181.1218408515242</v>
      </c>
      <c r="M84" s="849"/>
      <c r="N84" s="57"/>
    </row>
    <row r="85" spans="1:14" ht="15" thickBot="1">
      <c r="B85" s="97" t="s">
        <v>1058</v>
      </c>
      <c r="C85" s="98"/>
      <c r="D85" s="98"/>
      <c r="E85" s="98"/>
      <c r="F85" s="98"/>
      <c r="G85" s="98"/>
      <c r="H85" s="98"/>
      <c r="I85" s="99"/>
      <c r="J85" s="100"/>
      <c r="K85" s="313">
        <v>0.05</v>
      </c>
      <c r="L85" s="850">
        <f>N78*K85</f>
        <v>4181.1218408515242</v>
      </c>
      <c r="M85" s="851"/>
      <c r="N85" s="57"/>
    </row>
    <row r="86" spans="1:14" ht="15" thickBot="1">
      <c r="B86" s="814" t="s">
        <v>1037</v>
      </c>
      <c r="C86" s="815"/>
      <c r="D86" s="815"/>
      <c r="E86" s="815"/>
      <c r="F86" s="815"/>
      <c r="G86" s="815"/>
      <c r="H86" s="815"/>
      <c r="I86" s="815"/>
      <c r="J86" s="815"/>
      <c r="K86" s="815"/>
      <c r="L86" s="815"/>
      <c r="M86" s="816"/>
      <c r="N86" s="58">
        <f>L83+L84+L85</f>
        <v>25086.731045109143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108709.16786213963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423.35392399999995</v>
      </c>
      <c r="N48" s="280">
        <f>K48*M48</f>
        <v>423.35392399999995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423.35392399999995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423.35392399999995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84.670784799999993</v>
      </c>
      <c r="M83" s="849"/>
      <c r="N83" s="57"/>
    </row>
    <row r="84" spans="1:14">
      <c r="B84" s="95" t="s">
        <v>1057</v>
      </c>
      <c r="C84" s="96"/>
      <c r="D84" s="96"/>
      <c r="E84" s="96"/>
      <c r="F84" s="96"/>
      <c r="G84" s="96"/>
      <c r="H84" s="96"/>
      <c r="I84" s="93"/>
      <c r="J84" s="94"/>
      <c r="K84" s="312">
        <v>0.05</v>
      </c>
      <c r="L84" s="848">
        <f>N78*K84</f>
        <v>21.167696199999998</v>
      </c>
      <c r="M84" s="849"/>
      <c r="N84" s="57"/>
    </row>
    <row r="85" spans="1:14" ht="15" thickBot="1">
      <c r="B85" s="97" t="s">
        <v>1058</v>
      </c>
      <c r="C85" s="98"/>
      <c r="D85" s="98"/>
      <c r="E85" s="98"/>
      <c r="F85" s="98"/>
      <c r="G85" s="98"/>
      <c r="H85" s="98"/>
      <c r="I85" s="99"/>
      <c r="J85" s="100"/>
      <c r="K85" s="313">
        <v>0.05</v>
      </c>
      <c r="L85" s="850">
        <f>N78*K85</f>
        <v>21.167696199999998</v>
      </c>
      <c r="M85" s="851"/>
      <c r="N85" s="57"/>
    </row>
    <row r="86" spans="1:14" ht="15" thickBot="1">
      <c r="B86" s="814" t="s">
        <v>1037</v>
      </c>
      <c r="C86" s="815"/>
      <c r="D86" s="815"/>
      <c r="E86" s="815"/>
      <c r="F86" s="815"/>
      <c r="G86" s="815"/>
      <c r="H86" s="815"/>
      <c r="I86" s="815"/>
      <c r="J86" s="815"/>
      <c r="K86" s="815"/>
      <c r="L86" s="815"/>
      <c r="M86" s="816"/>
      <c r="N86" s="58">
        <f>L83+L84+L85</f>
        <v>127.00617719999998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550.36010119999992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460"/>
      <c r="L30" s="825" t="s">
        <v>1029</v>
      </c>
      <c r="M30" s="826"/>
      <c r="N30" s="77" t="s">
        <v>1030</v>
      </c>
    </row>
    <row r="31" spans="1:14" ht="1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1463.7</v>
      </c>
      <c r="N48" s="280">
        <f>K48*M48</f>
        <v>1463.7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1463.7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1463.7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292.74</v>
      </c>
      <c r="M83" s="849"/>
      <c r="N83" s="57"/>
    </row>
    <row r="84" spans="1:14">
      <c r="B84" s="95" t="s">
        <v>1057</v>
      </c>
      <c r="C84" s="96"/>
      <c r="D84" s="96"/>
      <c r="E84" s="96"/>
      <c r="F84" s="96"/>
      <c r="G84" s="96"/>
      <c r="H84" s="96"/>
      <c r="I84" s="93"/>
      <c r="J84" s="94"/>
      <c r="K84" s="312">
        <v>0.05</v>
      </c>
      <c r="L84" s="848">
        <f>N78*K84</f>
        <v>73.185000000000002</v>
      </c>
      <c r="M84" s="849"/>
      <c r="N84" s="57"/>
    </row>
    <row r="85" spans="1:14" ht="15" thickBot="1">
      <c r="B85" s="97" t="s">
        <v>1058</v>
      </c>
      <c r="C85" s="98"/>
      <c r="D85" s="98"/>
      <c r="E85" s="98"/>
      <c r="F85" s="98"/>
      <c r="G85" s="98"/>
      <c r="H85" s="98"/>
      <c r="I85" s="99"/>
      <c r="J85" s="100"/>
      <c r="K85" s="313">
        <v>0.05</v>
      </c>
      <c r="L85" s="850">
        <f>N78*K85</f>
        <v>73.185000000000002</v>
      </c>
      <c r="M85" s="851"/>
      <c r="N85" s="57"/>
    </row>
    <row r="86" spans="1:14" ht="15" thickBot="1">
      <c r="B86" s="814" t="s">
        <v>1037</v>
      </c>
      <c r="C86" s="815"/>
      <c r="D86" s="815"/>
      <c r="E86" s="815"/>
      <c r="F86" s="815"/>
      <c r="G86" s="815"/>
      <c r="H86" s="815"/>
      <c r="I86" s="815"/>
      <c r="J86" s="815"/>
      <c r="K86" s="815"/>
      <c r="L86" s="815"/>
      <c r="M86" s="816"/>
      <c r="N86" s="58">
        <f>L83+L84+L85</f>
        <v>439.11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1902.81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1397.06</v>
      </c>
      <c r="N48" s="280">
        <f>K48*M48</f>
        <v>1397.06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1397.06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1397.06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279.41199999999998</v>
      </c>
      <c r="M83" s="849"/>
      <c r="N83" s="57"/>
    </row>
    <row r="84" spans="1:14">
      <c r="B84" s="95" t="s">
        <v>1057</v>
      </c>
      <c r="C84" s="96"/>
      <c r="D84" s="96"/>
      <c r="E84" s="96"/>
      <c r="F84" s="96"/>
      <c r="G84" s="96"/>
      <c r="H84" s="96"/>
      <c r="I84" s="93"/>
      <c r="J84" s="94"/>
      <c r="K84" s="312">
        <v>0.05</v>
      </c>
      <c r="L84" s="848">
        <f>N78*K84</f>
        <v>69.852999999999994</v>
      </c>
      <c r="M84" s="849"/>
      <c r="N84" s="57"/>
    </row>
    <row r="85" spans="1:14" ht="15" thickBot="1">
      <c r="B85" s="97" t="s">
        <v>1058</v>
      </c>
      <c r="C85" s="98"/>
      <c r="D85" s="98"/>
      <c r="E85" s="98"/>
      <c r="F85" s="98"/>
      <c r="G85" s="98"/>
      <c r="H85" s="98"/>
      <c r="I85" s="99"/>
      <c r="J85" s="100"/>
      <c r="K85" s="313">
        <v>0.05</v>
      </c>
      <c r="L85" s="850">
        <f>N78*K85</f>
        <v>69.852999999999994</v>
      </c>
      <c r="M85" s="851"/>
      <c r="N85" s="57"/>
    </row>
    <row r="86" spans="1:14" ht="15" thickBot="1">
      <c r="B86" s="814" t="s">
        <v>1037</v>
      </c>
      <c r="C86" s="815"/>
      <c r="D86" s="815"/>
      <c r="E86" s="815"/>
      <c r="F86" s="815"/>
      <c r="G86" s="815"/>
      <c r="H86" s="815"/>
      <c r="I86" s="815"/>
      <c r="J86" s="815"/>
      <c r="K86" s="815"/>
      <c r="L86" s="815"/>
      <c r="M86" s="816"/>
      <c r="N86" s="58">
        <f>L83+L84+L85</f>
        <v>419.11799999999999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1816.1779999999999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1397.06</v>
      </c>
      <c r="N48" s="280">
        <f>K48*M48</f>
        <v>1397.06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1397.06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1397.06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279.41199999999998</v>
      </c>
      <c r="M83" s="849"/>
      <c r="N83" s="57"/>
    </row>
    <row r="84" spans="1:14">
      <c r="B84" s="95" t="s">
        <v>1057</v>
      </c>
      <c r="C84" s="96"/>
      <c r="D84" s="96"/>
      <c r="E84" s="96"/>
      <c r="F84" s="96"/>
      <c r="G84" s="96"/>
      <c r="H84" s="96"/>
      <c r="I84" s="93"/>
      <c r="J84" s="94"/>
      <c r="K84" s="312">
        <v>0.05</v>
      </c>
      <c r="L84" s="848">
        <f>N78*K84</f>
        <v>69.852999999999994</v>
      </c>
      <c r="M84" s="849"/>
      <c r="N84" s="57"/>
    </row>
    <row r="85" spans="1:14" ht="15" thickBot="1">
      <c r="B85" s="97" t="s">
        <v>1058</v>
      </c>
      <c r="C85" s="98"/>
      <c r="D85" s="98"/>
      <c r="E85" s="98"/>
      <c r="F85" s="98"/>
      <c r="G85" s="98"/>
      <c r="H85" s="98"/>
      <c r="I85" s="99"/>
      <c r="J85" s="100"/>
      <c r="K85" s="313">
        <v>0.05</v>
      </c>
      <c r="L85" s="850">
        <f>N78*K85</f>
        <v>69.852999999999994</v>
      </c>
      <c r="M85" s="851"/>
      <c r="N85" s="57"/>
    </row>
    <row r="86" spans="1:14" ht="15" thickBot="1">
      <c r="B86" s="814" t="s">
        <v>1037</v>
      </c>
      <c r="C86" s="815"/>
      <c r="D86" s="815"/>
      <c r="E86" s="815"/>
      <c r="F86" s="815"/>
      <c r="G86" s="815"/>
      <c r="H86" s="815"/>
      <c r="I86" s="815"/>
      <c r="J86" s="815"/>
      <c r="K86" s="815"/>
      <c r="L86" s="815"/>
      <c r="M86" s="816"/>
      <c r="N86" s="58">
        <f>L83+L84+L85</f>
        <v>419.11799999999999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1816.1779999999999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1439.9582392638033</v>
      </c>
      <c r="N48" s="280">
        <f>K48*M48</f>
        <v>1439.9582392638033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1439.9582392638033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1439.9582392638033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287.99164785276065</v>
      </c>
      <c r="M83" s="849"/>
      <c r="N83" s="57"/>
    </row>
    <row r="84" spans="1:14">
      <c r="B84" s="95" t="s">
        <v>1057</v>
      </c>
      <c r="C84" s="96"/>
      <c r="D84" s="96"/>
      <c r="E84" s="96"/>
      <c r="F84" s="96"/>
      <c r="G84" s="96"/>
      <c r="H84" s="96"/>
      <c r="I84" s="93"/>
      <c r="J84" s="94"/>
      <c r="K84" s="312">
        <v>0.05</v>
      </c>
      <c r="L84" s="848">
        <f>N78*K84</f>
        <v>71.997911963190163</v>
      </c>
      <c r="M84" s="849"/>
      <c r="N84" s="57"/>
    </row>
    <row r="85" spans="1:14" ht="15" thickBot="1">
      <c r="B85" s="97" t="s">
        <v>1058</v>
      </c>
      <c r="C85" s="98"/>
      <c r="D85" s="98"/>
      <c r="E85" s="98"/>
      <c r="F85" s="98"/>
      <c r="G85" s="98"/>
      <c r="H85" s="98"/>
      <c r="I85" s="99"/>
      <c r="J85" s="100"/>
      <c r="K85" s="313">
        <v>0.05</v>
      </c>
      <c r="L85" s="850">
        <f>N78*K85</f>
        <v>71.997911963190163</v>
      </c>
      <c r="M85" s="851"/>
      <c r="N85" s="57"/>
    </row>
    <row r="86" spans="1:14" ht="15" thickBot="1">
      <c r="B86" s="814" t="s">
        <v>1037</v>
      </c>
      <c r="C86" s="815"/>
      <c r="D86" s="815"/>
      <c r="E86" s="815"/>
      <c r="F86" s="815"/>
      <c r="G86" s="815"/>
      <c r="H86" s="815"/>
      <c r="I86" s="815"/>
      <c r="J86" s="815"/>
      <c r="K86" s="815"/>
      <c r="L86" s="815"/>
      <c r="M86" s="816"/>
      <c r="N86" s="58">
        <f>L83+L84+L85</f>
        <v>431.987471779141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1871.9457110429444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1429.0461414110425</v>
      </c>
      <c r="N48" s="280">
        <f>K48*M48</f>
        <v>1429.0461414110425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1429.0461414110425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1429.0461414110425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285.80922828220849</v>
      </c>
      <c r="M83" s="849"/>
      <c r="N83" s="57"/>
    </row>
    <row r="84" spans="1:14">
      <c r="B84" s="95" t="s">
        <v>1057</v>
      </c>
      <c r="C84" s="96"/>
      <c r="D84" s="96"/>
      <c r="E84" s="96"/>
      <c r="F84" s="96"/>
      <c r="G84" s="96"/>
      <c r="H84" s="96"/>
      <c r="I84" s="93"/>
      <c r="J84" s="94"/>
      <c r="K84" s="312">
        <v>0.05</v>
      </c>
      <c r="L84" s="848">
        <f>N78*K84</f>
        <v>71.452307070552123</v>
      </c>
      <c r="M84" s="849"/>
      <c r="N84" s="57"/>
    </row>
    <row r="85" spans="1:14" ht="15" thickBot="1">
      <c r="B85" s="97" t="s">
        <v>1058</v>
      </c>
      <c r="C85" s="98"/>
      <c r="D85" s="98"/>
      <c r="E85" s="98"/>
      <c r="F85" s="98"/>
      <c r="G85" s="98"/>
      <c r="H85" s="98"/>
      <c r="I85" s="99"/>
      <c r="J85" s="100"/>
      <c r="K85" s="313">
        <v>0.05</v>
      </c>
      <c r="L85" s="850">
        <f>N78*K85</f>
        <v>71.452307070552123</v>
      </c>
      <c r="M85" s="851"/>
      <c r="N85" s="57"/>
    </row>
    <row r="86" spans="1:14" ht="15" thickBot="1">
      <c r="B86" s="814" t="s">
        <v>1037</v>
      </c>
      <c r="C86" s="815"/>
      <c r="D86" s="815"/>
      <c r="E86" s="815"/>
      <c r="F86" s="815"/>
      <c r="G86" s="815"/>
      <c r="H86" s="815"/>
      <c r="I86" s="815"/>
      <c r="J86" s="815"/>
      <c r="K86" s="815"/>
      <c r="L86" s="815"/>
      <c r="M86" s="816"/>
      <c r="N86" s="58">
        <f>L83+L84+L85</f>
        <v>428.71384242331277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1857.7599838343554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1628.9553000000001</v>
      </c>
      <c r="N48" s="280">
        <f>K48*M48</f>
        <v>1628.9553000000001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1628.9553000000001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1628.9553000000001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325.79106000000002</v>
      </c>
      <c r="M83" s="849"/>
      <c r="N83" s="57"/>
    </row>
    <row r="84" spans="1:14">
      <c r="B84" s="95" t="s">
        <v>1057</v>
      </c>
      <c r="C84" s="96"/>
      <c r="D84" s="96"/>
      <c r="E84" s="96"/>
      <c r="F84" s="96"/>
      <c r="G84" s="96"/>
      <c r="H84" s="96"/>
      <c r="I84" s="93"/>
      <c r="J84" s="94"/>
      <c r="K84" s="312">
        <v>0.05</v>
      </c>
      <c r="L84" s="848">
        <f>N78*K84</f>
        <v>81.447765000000004</v>
      </c>
      <c r="M84" s="849"/>
      <c r="N84" s="57"/>
    </row>
    <row r="85" spans="1:14" ht="15" thickBot="1">
      <c r="B85" s="97" t="s">
        <v>1058</v>
      </c>
      <c r="C85" s="98"/>
      <c r="D85" s="98"/>
      <c r="E85" s="98"/>
      <c r="F85" s="98"/>
      <c r="G85" s="98"/>
      <c r="H85" s="98"/>
      <c r="I85" s="99"/>
      <c r="J85" s="100"/>
      <c r="K85" s="313">
        <v>0.05</v>
      </c>
      <c r="L85" s="850">
        <f>N78*K85</f>
        <v>81.447765000000004</v>
      </c>
      <c r="M85" s="851"/>
      <c r="N85" s="57"/>
    </row>
    <row r="86" spans="1:14" ht="15" thickBot="1">
      <c r="B86" s="814" t="s">
        <v>1037</v>
      </c>
      <c r="C86" s="815"/>
      <c r="D86" s="815"/>
      <c r="E86" s="815"/>
      <c r="F86" s="815"/>
      <c r="G86" s="815"/>
      <c r="H86" s="815"/>
      <c r="I86" s="815"/>
      <c r="J86" s="815"/>
      <c r="K86" s="815"/>
      <c r="L86" s="815"/>
      <c r="M86" s="816"/>
      <c r="N86" s="58">
        <f>L83+L84+L85</f>
        <v>488.68659000000002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2117.6418899999999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1464.6906461337419</v>
      </c>
      <c r="N48" s="280">
        <f>K48*M48</f>
        <v>1464.6906461337419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1464.6906461337419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1464.6906461337419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292.9381292267484</v>
      </c>
      <c r="M83" s="849"/>
      <c r="N83" s="57"/>
    </row>
    <row r="84" spans="1:14">
      <c r="B84" s="95" t="s">
        <v>1057</v>
      </c>
      <c r="C84" s="96"/>
      <c r="D84" s="96"/>
      <c r="E84" s="96"/>
      <c r="F84" s="96"/>
      <c r="G84" s="96"/>
      <c r="H84" s="96"/>
      <c r="I84" s="93"/>
      <c r="J84" s="94"/>
      <c r="K84" s="312">
        <v>0.05</v>
      </c>
      <c r="L84" s="848">
        <f>N78*K84</f>
        <v>73.2345323066871</v>
      </c>
      <c r="M84" s="849"/>
      <c r="N84" s="57"/>
    </row>
    <row r="85" spans="1:14" ht="15" thickBot="1">
      <c r="B85" s="97" t="s">
        <v>1058</v>
      </c>
      <c r="C85" s="98"/>
      <c r="D85" s="98"/>
      <c r="E85" s="98"/>
      <c r="F85" s="98"/>
      <c r="G85" s="98"/>
      <c r="H85" s="98"/>
      <c r="I85" s="99"/>
      <c r="J85" s="100"/>
      <c r="K85" s="313">
        <v>0.05</v>
      </c>
      <c r="L85" s="850">
        <f>N78*K85</f>
        <v>73.2345323066871</v>
      </c>
      <c r="M85" s="851"/>
      <c r="N85" s="57"/>
    </row>
    <row r="86" spans="1:14" ht="15" thickBot="1">
      <c r="B86" s="814" t="s">
        <v>1037</v>
      </c>
      <c r="C86" s="815"/>
      <c r="D86" s="815"/>
      <c r="E86" s="815"/>
      <c r="F86" s="815"/>
      <c r="G86" s="815"/>
      <c r="H86" s="815"/>
      <c r="I86" s="815"/>
      <c r="J86" s="815"/>
      <c r="K86" s="815"/>
      <c r="L86" s="815"/>
      <c r="M86" s="816"/>
      <c r="N86" s="58">
        <f>L83+L84+L85</f>
        <v>439.40719384012266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1904.0978399738647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2011.1</v>
      </c>
      <c r="N48" s="280">
        <f>K48*M48</f>
        <v>2011.1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2011.1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2011.1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402.22</v>
      </c>
      <c r="M83" s="849"/>
      <c r="N83" s="57"/>
    </row>
    <row r="84" spans="1:14">
      <c r="B84" s="95" t="s">
        <v>1057</v>
      </c>
      <c r="C84" s="96"/>
      <c r="D84" s="96"/>
      <c r="E84" s="96"/>
      <c r="F84" s="96"/>
      <c r="G84" s="96"/>
      <c r="H84" s="96"/>
      <c r="I84" s="93"/>
      <c r="J84" s="94"/>
      <c r="K84" s="312">
        <v>0.05</v>
      </c>
      <c r="L84" s="848">
        <f>N78*K84</f>
        <v>100.55500000000001</v>
      </c>
      <c r="M84" s="849"/>
      <c r="N84" s="57"/>
    </row>
    <row r="85" spans="1:14" ht="15" thickBot="1">
      <c r="B85" s="97" t="s">
        <v>1058</v>
      </c>
      <c r="C85" s="98"/>
      <c r="D85" s="98"/>
      <c r="E85" s="98"/>
      <c r="F85" s="98"/>
      <c r="G85" s="98"/>
      <c r="H85" s="98"/>
      <c r="I85" s="99"/>
      <c r="J85" s="100"/>
      <c r="K85" s="313">
        <v>0.05</v>
      </c>
      <c r="L85" s="850">
        <f>N78*K85</f>
        <v>100.55500000000001</v>
      </c>
      <c r="M85" s="851"/>
      <c r="N85" s="57"/>
    </row>
    <row r="86" spans="1:14" ht="15" thickBot="1">
      <c r="B86" s="814" t="s">
        <v>1037</v>
      </c>
      <c r="C86" s="815"/>
      <c r="D86" s="815"/>
      <c r="E86" s="815"/>
      <c r="F86" s="815"/>
      <c r="G86" s="815"/>
      <c r="H86" s="815"/>
      <c r="I86" s="815"/>
      <c r="J86" s="815"/>
      <c r="K86" s="815"/>
      <c r="L86" s="815"/>
      <c r="M86" s="816"/>
      <c r="N86" s="58">
        <f>L83+L84+L85</f>
        <v>603.33000000000004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2614.4299999999998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1987.3</v>
      </c>
      <c r="N48" s="280">
        <f>K48*M48</f>
        <v>1987.3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1987.3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14" t="s">
        <v>1037</v>
      </c>
      <c r="C76" s="815"/>
      <c r="D76" s="815"/>
      <c r="E76" s="815"/>
      <c r="F76" s="815"/>
      <c r="G76" s="815"/>
      <c r="H76" s="815"/>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1987.3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397.46000000000004</v>
      </c>
      <c r="M83" s="849"/>
      <c r="N83" s="57"/>
    </row>
    <row r="84" spans="1:14">
      <c r="B84" s="95" t="s">
        <v>1057</v>
      </c>
      <c r="C84" s="96"/>
      <c r="D84" s="96"/>
      <c r="E84" s="96"/>
      <c r="F84" s="96"/>
      <c r="G84" s="96"/>
      <c r="H84" s="96"/>
      <c r="I84" s="93"/>
      <c r="J84" s="94"/>
      <c r="K84" s="312">
        <v>0.05</v>
      </c>
      <c r="L84" s="848">
        <f>N78*K84</f>
        <v>99.365000000000009</v>
      </c>
      <c r="M84" s="849"/>
      <c r="N84" s="57"/>
    </row>
    <row r="85" spans="1:14" ht="15" thickBot="1">
      <c r="B85" s="97" t="s">
        <v>1058</v>
      </c>
      <c r="C85" s="98"/>
      <c r="D85" s="98"/>
      <c r="E85" s="98"/>
      <c r="F85" s="98"/>
      <c r="G85" s="98"/>
      <c r="H85" s="98"/>
      <c r="I85" s="99"/>
      <c r="J85" s="100"/>
      <c r="K85" s="313">
        <v>0.05</v>
      </c>
      <c r="L85" s="850">
        <f>N78*K85</f>
        <v>99.365000000000009</v>
      </c>
      <c r="M85" s="851"/>
      <c r="N85" s="57"/>
    </row>
    <row r="86" spans="1:14" ht="15" thickBot="1">
      <c r="B86" s="814" t="s">
        <v>1037</v>
      </c>
      <c r="C86" s="815"/>
      <c r="D86" s="815"/>
      <c r="E86" s="815"/>
      <c r="F86" s="815"/>
      <c r="G86" s="815"/>
      <c r="H86" s="815"/>
      <c r="I86" s="815"/>
      <c r="J86" s="815"/>
      <c r="K86" s="815"/>
      <c r="L86" s="815"/>
      <c r="M86" s="816"/>
      <c r="N86" s="58">
        <f>L83+L84+L85</f>
        <v>596.19000000000005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2583.4899999999998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1963.5</v>
      </c>
      <c r="N48" s="280">
        <f>K48*M48</f>
        <v>1963.5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1963.5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1963.5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392.70000000000005</v>
      </c>
      <c r="M83" s="849"/>
      <c r="N83" s="57"/>
    </row>
    <row r="84" spans="1:14">
      <c r="B84" s="95" t="s">
        <v>1057</v>
      </c>
      <c r="C84" s="96"/>
      <c r="D84" s="96"/>
      <c r="E84" s="96"/>
      <c r="F84" s="96"/>
      <c r="G84" s="96"/>
      <c r="H84" s="96"/>
      <c r="I84" s="93"/>
      <c r="J84" s="94"/>
      <c r="K84" s="312">
        <v>0.05</v>
      </c>
      <c r="L84" s="848">
        <f>N78*K84</f>
        <v>98.175000000000011</v>
      </c>
      <c r="M84" s="849"/>
      <c r="N84" s="57"/>
    </row>
    <row r="85" spans="1:14" ht="15" thickBot="1">
      <c r="B85" s="97" t="s">
        <v>1058</v>
      </c>
      <c r="C85" s="98"/>
      <c r="D85" s="98"/>
      <c r="E85" s="98"/>
      <c r="F85" s="98"/>
      <c r="G85" s="98"/>
      <c r="H85" s="98"/>
      <c r="I85" s="99"/>
      <c r="J85" s="100"/>
      <c r="K85" s="313">
        <v>0.05</v>
      </c>
      <c r="L85" s="850">
        <f>N78*K85</f>
        <v>98.175000000000011</v>
      </c>
      <c r="M85" s="851"/>
      <c r="N85" s="57"/>
    </row>
    <row r="86" spans="1:14" ht="15" thickBot="1">
      <c r="B86" s="814" t="s">
        <v>1037</v>
      </c>
      <c r="C86" s="815"/>
      <c r="D86" s="815"/>
      <c r="E86" s="815"/>
      <c r="F86" s="815"/>
      <c r="G86" s="815"/>
      <c r="H86" s="815"/>
      <c r="I86" s="815"/>
      <c r="J86" s="815"/>
      <c r="K86" s="815"/>
      <c r="L86" s="815"/>
      <c r="M86" s="816"/>
      <c r="N86" s="58">
        <f>L83+L84+L85</f>
        <v>589.05000000000007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2552.5500000000002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2046.8</v>
      </c>
      <c r="N48" s="280">
        <f>K48*M48</f>
        <v>2046.8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409.36</v>
      </c>
      <c r="M83" s="849"/>
      <c r="N83" s="57"/>
    </row>
    <row r="84" spans="1:14">
      <c r="B84" s="95" t="s">
        <v>1057</v>
      </c>
      <c r="C84" s="96"/>
      <c r="D84" s="96"/>
      <c r="E84" s="96"/>
      <c r="F84" s="96"/>
      <c r="G84" s="96"/>
      <c r="H84" s="96"/>
      <c r="I84" s="93"/>
      <c r="J84" s="94"/>
      <c r="K84" s="312">
        <v>0.05</v>
      </c>
      <c r="L84" s="848">
        <f>N78*K84</f>
        <v>102.34</v>
      </c>
      <c r="M84" s="849"/>
      <c r="N84" s="57"/>
    </row>
    <row r="85" spans="1:14" ht="15" thickBot="1">
      <c r="B85" s="97" t="s">
        <v>1058</v>
      </c>
      <c r="C85" s="98"/>
      <c r="D85" s="98"/>
      <c r="E85" s="98"/>
      <c r="F85" s="98"/>
      <c r="G85" s="98"/>
      <c r="H85" s="98"/>
      <c r="I85" s="99"/>
      <c r="J85" s="100"/>
      <c r="K85" s="313">
        <v>0.05</v>
      </c>
      <c r="L85" s="850">
        <f>N78*K85</f>
        <v>102.34</v>
      </c>
      <c r="M85" s="851"/>
      <c r="N85" s="57"/>
    </row>
    <row r="86" spans="1:14" ht="15" thickBot="1">
      <c r="B86" s="814" t="s">
        <v>1037</v>
      </c>
      <c r="C86" s="815"/>
      <c r="D86" s="815"/>
      <c r="E86" s="815"/>
      <c r="F86" s="815"/>
      <c r="G86" s="815"/>
      <c r="H86" s="815"/>
      <c r="I86" s="815"/>
      <c r="J86" s="815"/>
      <c r="K86" s="815"/>
      <c r="L86" s="815"/>
      <c r="M86" s="816"/>
      <c r="N86" s="58">
        <f>L83+L84+L85</f>
        <v>614.04000000000008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2046.8</v>
      </c>
      <c r="N48" s="280">
        <f>K48*M48</f>
        <v>2046.8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409.36</v>
      </c>
      <c r="M83" s="849"/>
      <c r="N83" s="57"/>
    </row>
    <row r="84" spans="1:14">
      <c r="B84" s="95" t="s">
        <v>1057</v>
      </c>
      <c r="C84" s="96"/>
      <c r="D84" s="96"/>
      <c r="E84" s="96"/>
      <c r="F84" s="96"/>
      <c r="G84" s="96"/>
      <c r="H84" s="96"/>
      <c r="I84" s="93"/>
      <c r="J84" s="94"/>
      <c r="K84" s="312">
        <v>0.05</v>
      </c>
      <c r="L84" s="848">
        <f>N78*K84</f>
        <v>102.34</v>
      </c>
      <c r="M84" s="849"/>
      <c r="N84" s="57"/>
    </row>
    <row r="85" spans="1:14" ht="15" thickBot="1">
      <c r="B85" s="97" t="s">
        <v>1058</v>
      </c>
      <c r="C85" s="98"/>
      <c r="D85" s="98"/>
      <c r="E85" s="98"/>
      <c r="F85" s="98"/>
      <c r="G85" s="98"/>
      <c r="H85" s="98"/>
      <c r="I85" s="99"/>
      <c r="J85" s="100"/>
      <c r="K85" s="313">
        <v>0.05</v>
      </c>
      <c r="L85" s="850">
        <f>N78*K85</f>
        <v>102.34</v>
      </c>
      <c r="M85" s="851"/>
      <c r="N85" s="57"/>
    </row>
    <row r="86" spans="1:14" ht="15" thickBot="1">
      <c r="B86" s="814" t="s">
        <v>1037</v>
      </c>
      <c r="C86" s="815"/>
      <c r="D86" s="815"/>
      <c r="E86" s="815"/>
      <c r="F86" s="815"/>
      <c r="G86" s="815"/>
      <c r="H86" s="815"/>
      <c r="I86" s="815"/>
      <c r="J86" s="815"/>
      <c r="K86" s="815"/>
      <c r="L86" s="815"/>
      <c r="M86" s="816"/>
      <c r="N86" s="58">
        <f>L83+L84+L85</f>
        <v>614.04000000000008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2046.8</v>
      </c>
      <c r="N48" s="280">
        <f>K48*M48</f>
        <v>2046.8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409.36</v>
      </c>
      <c r="M83" s="849"/>
      <c r="N83" s="57"/>
    </row>
    <row r="84" spans="1:14">
      <c r="B84" s="95" t="s">
        <v>1057</v>
      </c>
      <c r="C84" s="96"/>
      <c r="D84" s="96"/>
      <c r="E84" s="96"/>
      <c r="F84" s="96"/>
      <c r="G84" s="96"/>
      <c r="H84" s="96"/>
      <c r="I84" s="93"/>
      <c r="J84" s="94"/>
      <c r="K84" s="312">
        <v>0.05</v>
      </c>
      <c r="L84" s="848">
        <f>N78*K84</f>
        <v>102.34</v>
      </c>
      <c r="M84" s="849"/>
      <c r="N84" s="57"/>
    </row>
    <row r="85" spans="1:14" ht="15" thickBot="1">
      <c r="B85" s="97" t="s">
        <v>1058</v>
      </c>
      <c r="C85" s="98"/>
      <c r="D85" s="98"/>
      <c r="E85" s="98"/>
      <c r="F85" s="98"/>
      <c r="G85" s="98"/>
      <c r="H85" s="98"/>
      <c r="I85" s="99"/>
      <c r="J85" s="100"/>
      <c r="K85" s="313">
        <v>0.05</v>
      </c>
      <c r="L85" s="850">
        <f>N78*K85</f>
        <v>102.34</v>
      </c>
      <c r="M85" s="851"/>
      <c r="N85" s="57"/>
    </row>
    <row r="86" spans="1:14" ht="15" thickBot="1">
      <c r="B86" s="814" t="s">
        <v>1037</v>
      </c>
      <c r="C86" s="815"/>
      <c r="D86" s="815"/>
      <c r="E86" s="815"/>
      <c r="F86" s="815"/>
      <c r="G86" s="815"/>
      <c r="H86" s="815"/>
      <c r="I86" s="815"/>
      <c r="J86" s="815"/>
      <c r="K86" s="815"/>
      <c r="L86" s="815"/>
      <c r="M86" s="816"/>
      <c r="N86" s="58">
        <f>L83+L84+L85</f>
        <v>614.04000000000008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2046.8</v>
      </c>
      <c r="N48" s="280">
        <f>K48*M48</f>
        <v>2046.8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409.36</v>
      </c>
      <c r="M83" s="849"/>
      <c r="N83" s="57"/>
    </row>
    <row r="84" spans="1:14">
      <c r="B84" s="95" t="s">
        <v>1057</v>
      </c>
      <c r="C84" s="96"/>
      <c r="D84" s="96"/>
      <c r="E84" s="96"/>
      <c r="F84" s="96"/>
      <c r="G84" s="96"/>
      <c r="H84" s="96"/>
      <c r="I84" s="93"/>
      <c r="J84" s="94"/>
      <c r="K84" s="312">
        <v>0.05</v>
      </c>
      <c r="L84" s="848">
        <f>N78*K84</f>
        <v>102.34</v>
      </c>
      <c r="M84" s="849"/>
      <c r="N84" s="57"/>
    </row>
    <row r="85" spans="1:14" ht="15" thickBot="1">
      <c r="B85" s="97" t="s">
        <v>1058</v>
      </c>
      <c r="C85" s="98"/>
      <c r="D85" s="98"/>
      <c r="E85" s="98"/>
      <c r="F85" s="98"/>
      <c r="G85" s="98"/>
      <c r="H85" s="98"/>
      <c r="I85" s="99"/>
      <c r="J85" s="100"/>
      <c r="K85" s="313">
        <v>0.05</v>
      </c>
      <c r="L85" s="850">
        <f>N78*K85</f>
        <v>102.34</v>
      </c>
      <c r="M85" s="851"/>
      <c r="N85" s="57"/>
    </row>
    <row r="86" spans="1:14" ht="15" thickBot="1">
      <c r="B86" s="814" t="s">
        <v>1037</v>
      </c>
      <c r="C86" s="815"/>
      <c r="D86" s="815"/>
      <c r="E86" s="815"/>
      <c r="F86" s="815"/>
      <c r="G86" s="815"/>
      <c r="H86" s="815"/>
      <c r="I86" s="815"/>
      <c r="J86" s="815"/>
      <c r="K86" s="815"/>
      <c r="L86" s="815"/>
      <c r="M86" s="816"/>
      <c r="N86" s="58">
        <f>L83+L84+L85</f>
        <v>614.04000000000008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2046.8</v>
      </c>
      <c r="N48" s="280">
        <f>K48*M48</f>
        <v>2046.8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409.36</v>
      </c>
      <c r="M83" s="849"/>
      <c r="N83" s="57"/>
    </row>
    <row r="84" spans="1:14">
      <c r="B84" s="95" t="s">
        <v>1057</v>
      </c>
      <c r="C84" s="96"/>
      <c r="D84" s="96"/>
      <c r="E84" s="96"/>
      <c r="F84" s="96"/>
      <c r="G84" s="96"/>
      <c r="H84" s="96"/>
      <c r="I84" s="93"/>
      <c r="J84" s="94"/>
      <c r="K84" s="312">
        <v>0.05</v>
      </c>
      <c r="L84" s="848">
        <f>N78*K84</f>
        <v>102.34</v>
      </c>
      <c r="M84" s="849"/>
      <c r="N84" s="57"/>
    </row>
    <row r="85" spans="1:14" ht="15" thickBot="1">
      <c r="B85" s="97" t="s">
        <v>1058</v>
      </c>
      <c r="C85" s="98"/>
      <c r="D85" s="98"/>
      <c r="E85" s="98"/>
      <c r="F85" s="98"/>
      <c r="G85" s="98"/>
      <c r="H85" s="98"/>
      <c r="I85" s="99"/>
      <c r="J85" s="100"/>
      <c r="K85" s="313">
        <v>0.05</v>
      </c>
      <c r="L85" s="850">
        <f>N78*K85</f>
        <v>102.34</v>
      </c>
      <c r="M85" s="851"/>
      <c r="N85" s="57"/>
    </row>
    <row r="86" spans="1:14" ht="15" thickBot="1">
      <c r="B86" s="814" t="s">
        <v>1037</v>
      </c>
      <c r="C86" s="815"/>
      <c r="D86" s="815"/>
      <c r="E86" s="815"/>
      <c r="F86" s="815"/>
      <c r="G86" s="815"/>
      <c r="H86" s="815"/>
      <c r="I86" s="815"/>
      <c r="J86" s="815"/>
      <c r="K86" s="815"/>
      <c r="L86" s="815"/>
      <c r="M86" s="816"/>
      <c r="N86" s="58">
        <f>L83+L84+L85</f>
        <v>614.04000000000008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2046.8</v>
      </c>
      <c r="N48" s="280">
        <f>K48*M48</f>
        <v>2046.8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2046.8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2046.8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409.36</v>
      </c>
      <c r="M83" s="849"/>
      <c r="N83" s="57"/>
    </row>
    <row r="84" spans="1:14">
      <c r="B84" s="95" t="s">
        <v>1057</v>
      </c>
      <c r="C84" s="96"/>
      <c r="D84" s="96"/>
      <c r="E84" s="96"/>
      <c r="F84" s="96"/>
      <c r="G84" s="96"/>
      <c r="H84" s="96"/>
      <c r="I84" s="93"/>
      <c r="J84" s="94"/>
      <c r="K84" s="312">
        <v>0.05</v>
      </c>
      <c r="L84" s="848">
        <f>N78*K84</f>
        <v>102.34</v>
      </c>
      <c r="M84" s="849"/>
      <c r="N84" s="57"/>
    </row>
    <row r="85" spans="1:14" ht="15" thickBot="1">
      <c r="B85" s="97" t="s">
        <v>1058</v>
      </c>
      <c r="C85" s="98"/>
      <c r="D85" s="98"/>
      <c r="E85" s="98"/>
      <c r="F85" s="98"/>
      <c r="G85" s="98"/>
      <c r="H85" s="98"/>
      <c r="I85" s="99"/>
      <c r="J85" s="100"/>
      <c r="K85" s="313">
        <v>0.05</v>
      </c>
      <c r="L85" s="850">
        <f>N78*K85</f>
        <v>102.34</v>
      </c>
      <c r="M85" s="851"/>
      <c r="N85" s="57"/>
    </row>
    <row r="86" spans="1:14" ht="15" thickBot="1">
      <c r="B86" s="814" t="s">
        <v>1037</v>
      </c>
      <c r="C86" s="815"/>
      <c r="D86" s="815"/>
      <c r="E86" s="815"/>
      <c r="F86" s="815"/>
      <c r="G86" s="815"/>
      <c r="H86" s="815"/>
      <c r="I86" s="815"/>
      <c r="J86" s="815"/>
      <c r="K86" s="815"/>
      <c r="L86" s="815"/>
      <c r="M86" s="816"/>
      <c r="N86" s="58">
        <f>L83+L84+L85</f>
        <v>614.04000000000008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2660.84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1789.5346966564414</v>
      </c>
      <c r="N48" s="280">
        <f>K48*M48</f>
        <v>1789.5346966564414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1789.5346966564414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1789.5346966564414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357.9069393312883</v>
      </c>
      <c r="M83" s="849"/>
      <c r="N83" s="57"/>
    </row>
    <row r="84" spans="1:14">
      <c r="B84" s="95" t="s">
        <v>1057</v>
      </c>
      <c r="C84" s="96"/>
      <c r="D84" s="96"/>
      <c r="E84" s="96"/>
      <c r="F84" s="96"/>
      <c r="G84" s="96"/>
      <c r="H84" s="96"/>
      <c r="I84" s="93"/>
      <c r="J84" s="94"/>
      <c r="K84" s="312">
        <v>0.05</v>
      </c>
      <c r="L84" s="848">
        <f>N78*K84</f>
        <v>89.476734832822075</v>
      </c>
      <c r="M84" s="849"/>
      <c r="N84" s="57"/>
    </row>
    <row r="85" spans="1:14" ht="15" thickBot="1">
      <c r="B85" s="97" t="s">
        <v>1058</v>
      </c>
      <c r="C85" s="98"/>
      <c r="D85" s="98"/>
      <c r="E85" s="98"/>
      <c r="F85" s="98"/>
      <c r="G85" s="98"/>
      <c r="H85" s="98"/>
      <c r="I85" s="99"/>
      <c r="J85" s="100"/>
      <c r="K85" s="313">
        <v>0.05</v>
      </c>
      <c r="L85" s="850">
        <f>N78*K85</f>
        <v>89.476734832822075</v>
      </c>
      <c r="M85" s="851"/>
      <c r="N85" s="57"/>
    </row>
    <row r="86" spans="1:14" ht="15" thickBot="1">
      <c r="B86" s="814" t="s">
        <v>1037</v>
      </c>
      <c r="C86" s="815"/>
      <c r="D86" s="815"/>
      <c r="E86" s="815"/>
      <c r="F86" s="815"/>
      <c r="G86" s="815"/>
      <c r="H86" s="815"/>
      <c r="I86" s="815"/>
      <c r="J86" s="815"/>
      <c r="K86" s="815"/>
      <c r="L86" s="815"/>
      <c r="M86" s="816"/>
      <c r="N86" s="58">
        <f>L83+L84+L85</f>
        <v>536.86040899693251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2326.3951056533738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500</v>
      </c>
      <c r="N36" s="280">
        <f>K36/M36</f>
        <v>245.53943863761029</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1483.8533866564417</v>
      </c>
      <c r="N48" s="280">
        <f>K48*M48</f>
        <v>1483.8533866564417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1483.8533866564417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318"/>
      <c r="H64" s="54"/>
      <c r="I64" s="132"/>
      <c r="J64" s="132"/>
      <c r="K64" s="132"/>
      <c r="L64" s="803"/>
      <c r="M64" s="804"/>
      <c r="N64" s="133"/>
    </row>
    <row r="65" spans="1:14" ht="15" thickBot="1">
      <c r="B65" s="820" t="s">
        <v>1037</v>
      </c>
      <c r="C65" s="821"/>
      <c r="D65" s="821"/>
      <c r="E65" s="821"/>
      <c r="F65" s="821"/>
      <c r="G65" s="821"/>
      <c r="H65" s="821"/>
      <c r="I65" s="821"/>
      <c r="J65" s="821"/>
      <c r="K65" s="821"/>
      <c r="L65" s="821"/>
      <c r="M65" s="822"/>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40" t="s">
        <v>1047</v>
      </c>
      <c r="C69" s="841"/>
      <c r="D69" s="841"/>
      <c r="E69" s="841"/>
      <c r="F69" s="841"/>
      <c r="G69" s="841"/>
      <c r="H69" s="841"/>
      <c r="I69" s="79" t="s">
        <v>1048</v>
      </c>
      <c r="J69" s="81" t="s">
        <v>1494</v>
      </c>
      <c r="K69" s="80" t="s">
        <v>1050</v>
      </c>
      <c r="L69" s="842" t="s">
        <v>1034</v>
      </c>
      <c r="M69" s="843"/>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 thickBot="1">
      <c r="B74" s="801"/>
      <c r="C74" s="802"/>
      <c r="D74" s="802"/>
      <c r="E74" s="802"/>
      <c r="F74" s="802"/>
      <c r="G74" s="802"/>
      <c r="H74" s="802"/>
      <c r="I74" s="132"/>
      <c r="J74" s="132"/>
      <c r="K74" s="132"/>
      <c r="L74" s="902"/>
      <c r="M74" s="902"/>
      <c r="N74" s="51"/>
    </row>
    <row r="75" spans="1:14" ht="15" thickBot="1">
      <c r="B75" s="820" t="s">
        <v>1037</v>
      </c>
      <c r="C75" s="821"/>
      <c r="D75" s="821"/>
      <c r="E75" s="821"/>
      <c r="F75" s="821"/>
      <c r="G75" s="821"/>
      <c r="H75" s="821"/>
      <c r="I75" s="821"/>
      <c r="J75" s="821"/>
      <c r="K75" s="821"/>
      <c r="L75" s="821"/>
      <c r="M75" s="822"/>
      <c r="N75" s="309">
        <f>SUM(N70:N74)</f>
        <v>51.067205206099999</v>
      </c>
    </row>
    <row r="76" spans="1:14" ht="15" thickBot="1">
      <c r="B76" s="39"/>
      <c r="C76" s="40"/>
      <c r="D76" s="40"/>
      <c r="E76" s="40"/>
      <c r="F76" s="40"/>
      <c r="G76" s="40"/>
      <c r="H76" s="40"/>
      <c r="I76" s="40"/>
      <c r="J76" s="40"/>
      <c r="K76" s="40"/>
      <c r="L76" s="40"/>
      <c r="M76" s="40"/>
      <c r="N76" s="41"/>
    </row>
    <row r="77" spans="1:14" ht="15" thickBot="1">
      <c r="B77" s="814" t="s">
        <v>1051</v>
      </c>
      <c r="C77" s="815"/>
      <c r="D77" s="815"/>
      <c r="E77" s="815"/>
      <c r="F77" s="815"/>
      <c r="G77" s="815"/>
      <c r="H77" s="815"/>
      <c r="I77" s="815"/>
      <c r="J77" s="815"/>
      <c r="K77" s="815"/>
      <c r="L77" s="815"/>
      <c r="M77" s="816"/>
      <c r="N77" s="105">
        <f>N43+N54+N65+N75</f>
        <v>1926.7848035707527</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385.35696071415055</v>
      </c>
      <c r="M82" s="849"/>
      <c r="N82" s="57"/>
    </row>
    <row r="83" spans="1:14">
      <c r="B83" s="95" t="s">
        <v>1057</v>
      </c>
      <c r="C83" s="96"/>
      <c r="D83" s="96"/>
      <c r="E83" s="96"/>
      <c r="F83" s="96"/>
      <c r="G83" s="96"/>
      <c r="H83" s="96"/>
      <c r="I83" s="93"/>
      <c r="J83" s="94"/>
      <c r="K83" s="312">
        <v>0.05</v>
      </c>
      <c r="L83" s="848">
        <f>N77*K83</f>
        <v>96.339240178537636</v>
      </c>
      <c r="M83" s="849"/>
      <c r="N83" s="57"/>
    </row>
    <row r="84" spans="1:14" ht="15" thickBot="1">
      <c r="B84" s="97" t="s">
        <v>1058</v>
      </c>
      <c r="C84" s="98"/>
      <c r="D84" s="98"/>
      <c r="E84" s="98"/>
      <c r="F84" s="98"/>
      <c r="G84" s="98"/>
      <c r="H84" s="98"/>
      <c r="I84" s="99"/>
      <c r="J84" s="100"/>
      <c r="K84" s="313">
        <v>0.05</v>
      </c>
      <c r="L84" s="850">
        <f>N77*K84</f>
        <v>96.339240178537636</v>
      </c>
      <c r="M84" s="851"/>
      <c r="N84" s="57"/>
    </row>
    <row r="85" spans="1:14" ht="15" thickBot="1">
      <c r="B85" s="814" t="s">
        <v>1037</v>
      </c>
      <c r="C85" s="815"/>
      <c r="D85" s="815"/>
      <c r="E85" s="815"/>
      <c r="F85" s="815"/>
      <c r="G85" s="815"/>
      <c r="H85" s="815"/>
      <c r="I85" s="815"/>
      <c r="J85" s="815"/>
      <c r="K85" s="815"/>
      <c r="L85" s="815"/>
      <c r="M85" s="816"/>
      <c r="N85" s="58">
        <f>L82+L83+L84</f>
        <v>578.03544107122582</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2504.8202446419787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500</v>
      </c>
      <c r="N36" s="280">
        <f>K36/M36</f>
        <v>245.53943863761029</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1182.5430000000001</v>
      </c>
      <c r="N48" s="280">
        <f>K48*M48</f>
        <v>1182.5430000000001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1182.5430000000001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1625.4744169143112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325.09488338286224</v>
      </c>
      <c r="M83" s="849"/>
      <c r="N83" s="57"/>
    </row>
    <row r="84" spans="1:14">
      <c r="B84" s="95" t="s">
        <v>1057</v>
      </c>
      <c r="C84" s="96"/>
      <c r="D84" s="96"/>
      <c r="E84" s="96"/>
      <c r="F84" s="96"/>
      <c r="G84" s="96"/>
      <c r="H84" s="96"/>
      <c r="I84" s="93"/>
      <c r="J84" s="94"/>
      <c r="K84" s="312">
        <v>0.05</v>
      </c>
      <c r="L84" s="848">
        <f>N78*K84</f>
        <v>81.273720845715559</v>
      </c>
      <c r="M84" s="849"/>
      <c r="N84" s="57"/>
    </row>
    <row r="85" spans="1:14" ht="15" thickBot="1">
      <c r="B85" s="97" t="s">
        <v>1058</v>
      </c>
      <c r="C85" s="98"/>
      <c r="D85" s="98"/>
      <c r="E85" s="98"/>
      <c r="F85" s="98"/>
      <c r="G85" s="98"/>
      <c r="H85" s="98"/>
      <c r="I85" s="99"/>
      <c r="J85" s="100"/>
      <c r="K85" s="313">
        <v>0.05</v>
      </c>
      <c r="L85" s="850">
        <f>N78*K85</f>
        <v>81.273720845715559</v>
      </c>
      <c r="M85" s="851"/>
      <c r="N85" s="57"/>
    </row>
    <row r="86" spans="1:14" ht="15" thickBot="1">
      <c r="B86" s="814" t="s">
        <v>1037</v>
      </c>
      <c r="C86" s="815"/>
      <c r="D86" s="815"/>
      <c r="E86" s="815"/>
      <c r="F86" s="815"/>
      <c r="G86" s="815"/>
      <c r="H86" s="815"/>
      <c r="I86" s="815"/>
      <c r="J86" s="815"/>
      <c r="K86" s="815"/>
      <c r="L86" s="815"/>
      <c r="M86" s="816"/>
      <c r="N86" s="58">
        <f>L83+L84+L85</f>
        <v>487.64232507429335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2113.1167419886046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500</v>
      </c>
      <c r="N36" s="280">
        <f>K36/M36</f>
        <v>245.53943863761029</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9804.2712644011426</v>
      </c>
      <c r="N48" s="280">
        <f>K48*M48</f>
        <v>2941.2813793203427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2941.2813793203427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3384.212796234654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676.84255924693082</v>
      </c>
      <c r="M83" s="849"/>
      <c r="N83" s="57"/>
    </row>
    <row r="84" spans="1:14">
      <c r="B84" s="95" t="s">
        <v>1057</v>
      </c>
      <c r="C84" s="96"/>
      <c r="D84" s="96"/>
      <c r="E84" s="96"/>
      <c r="F84" s="96"/>
      <c r="G84" s="96"/>
      <c r="H84" s="96"/>
      <c r="I84" s="93"/>
      <c r="J84" s="94"/>
      <c r="K84" s="312">
        <v>0.05</v>
      </c>
      <c r="L84" s="848">
        <f>N78*K84</f>
        <v>169.2106398117327</v>
      </c>
      <c r="M84" s="849"/>
      <c r="N84" s="57"/>
    </row>
    <row r="85" spans="1:14" ht="15" thickBot="1">
      <c r="B85" s="97" t="s">
        <v>1058</v>
      </c>
      <c r="C85" s="98"/>
      <c r="D85" s="98"/>
      <c r="E85" s="98"/>
      <c r="F85" s="98"/>
      <c r="G85" s="98"/>
      <c r="H85" s="98"/>
      <c r="I85" s="99"/>
      <c r="J85" s="100"/>
      <c r="K85" s="313">
        <v>0.05</v>
      </c>
      <c r="L85" s="850">
        <f>N78*K85</f>
        <v>169.2106398117327</v>
      </c>
      <c r="M85" s="851"/>
      <c r="N85" s="57"/>
    </row>
    <row r="86" spans="1:14" ht="15" thickBot="1">
      <c r="B86" s="814" t="s">
        <v>1037</v>
      </c>
      <c r="C86" s="815"/>
      <c r="D86" s="815"/>
      <c r="E86" s="815"/>
      <c r="F86" s="815"/>
      <c r="G86" s="815"/>
      <c r="H86" s="815"/>
      <c r="I86" s="815"/>
      <c r="J86" s="815"/>
      <c r="K86" s="815"/>
      <c r="L86" s="815"/>
      <c r="M86" s="816"/>
      <c r="N86" s="58">
        <f>L83+L84+L85</f>
        <v>1015.2638388703962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4399.4766351050503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944" t="str">
        <f>VLOOKUP(A36,EQUIPOS!A6:D154,3,FALSE)</f>
        <v>Carrotanque Irrigador de asfalto, 1000 GALONES DE CAPACIDAD</v>
      </c>
      <c r="C36" s="945"/>
      <c r="D36" s="945"/>
      <c r="E36" s="945"/>
      <c r="F36" s="945"/>
      <c r="G36" s="945"/>
      <c r="H36" s="946"/>
      <c r="I36" s="275"/>
      <c r="J36" s="276"/>
      <c r="K36" s="277">
        <f>VLOOKUP(A36,EQUIPOS!A6:D163,4,FALSE)</f>
        <v>122769.71931880515</v>
      </c>
      <c r="L36" s="278"/>
      <c r="M36" s="279">
        <v>500</v>
      </c>
      <c r="N36" s="280">
        <f>K36/M36</f>
        <v>245.53943863761029</v>
      </c>
    </row>
    <row r="37" spans="1:14">
      <c r="A37" s="119" t="s">
        <v>176</v>
      </c>
      <c r="B37" s="944" t="str">
        <f>VLOOKUP(A37,EQUIPOS!A7:D154,3,FALSE)</f>
        <v xml:space="preserve">Compresor (barrido y soplado)
</v>
      </c>
      <c r="C37" s="945"/>
      <c r="D37" s="945"/>
      <c r="E37" s="945"/>
      <c r="F37" s="945"/>
      <c r="G37" s="945"/>
      <c r="H37" s="946"/>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1045.5220999999999</v>
      </c>
      <c r="N48" s="280">
        <f>K48*M48</f>
        <v>470.48494499999998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470.48494499999998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913.4163619143111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182.68327238286224</v>
      </c>
      <c r="M83" s="849"/>
      <c r="N83" s="57"/>
    </row>
    <row r="84" spans="1:14">
      <c r="B84" s="95" t="s">
        <v>1057</v>
      </c>
      <c r="C84" s="96"/>
      <c r="D84" s="96"/>
      <c r="E84" s="96"/>
      <c r="F84" s="96"/>
      <c r="G84" s="96"/>
      <c r="H84" s="96"/>
      <c r="I84" s="93"/>
      <c r="J84" s="94"/>
      <c r="K84" s="312">
        <v>0.05</v>
      </c>
      <c r="L84" s="848">
        <f>N78*K84</f>
        <v>45.670818095715561</v>
      </c>
      <c r="M84" s="849"/>
      <c r="N84" s="57"/>
    </row>
    <row r="85" spans="1:14" ht="15" thickBot="1">
      <c r="B85" s="97" t="s">
        <v>1058</v>
      </c>
      <c r="C85" s="98"/>
      <c r="D85" s="98"/>
      <c r="E85" s="98"/>
      <c r="F85" s="98"/>
      <c r="G85" s="98"/>
      <c r="H85" s="98"/>
      <c r="I85" s="99"/>
      <c r="J85" s="100"/>
      <c r="K85" s="313">
        <v>0.05</v>
      </c>
      <c r="L85" s="850">
        <f>N78*K85</f>
        <v>45.670818095715561</v>
      </c>
      <c r="M85" s="851"/>
      <c r="N85" s="57"/>
    </row>
    <row r="86" spans="1:14" ht="15" thickBot="1">
      <c r="B86" s="814" t="s">
        <v>1037</v>
      </c>
      <c r="C86" s="815"/>
      <c r="D86" s="815"/>
      <c r="E86" s="815"/>
      <c r="F86" s="815"/>
      <c r="G86" s="815"/>
      <c r="H86" s="815"/>
      <c r="I86" s="815"/>
      <c r="J86" s="815"/>
      <c r="K86" s="815"/>
      <c r="L86" s="815"/>
      <c r="M86" s="816"/>
      <c r="N86" s="58">
        <f>L83+L84+L85</f>
        <v>274.02490857429336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1187.4412704886045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500</v>
      </c>
      <c r="N36" s="280">
        <f>K36/M36</f>
        <v>245.53943863761029</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1349.1067061906595</v>
      </c>
      <c r="N48" s="280">
        <f>K48*M48</f>
        <v>607.09801778579674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607.09801778579674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1050.0294347001079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210.00588694002158</v>
      </c>
      <c r="M83" s="849"/>
      <c r="N83" s="57"/>
    </row>
    <row r="84" spans="1:14">
      <c r="B84" s="95" t="s">
        <v>1057</v>
      </c>
      <c r="C84" s="96"/>
      <c r="D84" s="96"/>
      <c r="E84" s="96"/>
      <c r="F84" s="96"/>
      <c r="G84" s="96"/>
      <c r="H84" s="96"/>
      <c r="I84" s="93"/>
      <c r="J84" s="94"/>
      <c r="K84" s="312">
        <v>0.05</v>
      </c>
      <c r="L84" s="848">
        <f>N78*K84</f>
        <v>52.501471735005396</v>
      </c>
      <c r="M84" s="849"/>
      <c r="N84" s="57"/>
    </row>
    <row r="85" spans="1:14" ht="15" thickBot="1">
      <c r="B85" s="97" t="s">
        <v>1058</v>
      </c>
      <c r="C85" s="98"/>
      <c r="D85" s="98"/>
      <c r="E85" s="98"/>
      <c r="F85" s="98"/>
      <c r="G85" s="98"/>
      <c r="H85" s="98"/>
      <c r="I85" s="99"/>
      <c r="J85" s="100"/>
      <c r="K85" s="313">
        <v>0.05</v>
      </c>
      <c r="L85" s="850">
        <f>N78*K85</f>
        <v>52.501471735005396</v>
      </c>
      <c r="M85" s="851"/>
      <c r="N85" s="57"/>
    </row>
    <row r="86" spans="1:14" ht="15" thickBot="1">
      <c r="B86" s="814" t="s">
        <v>1037</v>
      </c>
      <c r="C86" s="815"/>
      <c r="D86" s="815"/>
      <c r="E86" s="815"/>
      <c r="F86" s="815"/>
      <c r="G86" s="815"/>
      <c r="H86" s="815"/>
      <c r="I86" s="815"/>
      <c r="J86" s="815"/>
      <c r="K86" s="815"/>
      <c r="L86" s="815"/>
      <c r="M86" s="816"/>
      <c r="N86" s="58">
        <f>L83+L84+L85</f>
        <v>315.00883041003237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1365.0382651101404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500</v>
      </c>
      <c r="N36" s="280">
        <f>K36/M36</f>
        <v>245.53943863761029</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1501.1098549693247</v>
      </c>
      <c r="N48" s="280">
        <f>K48*M48</f>
        <v>675.49943473619612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675.49943473619612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1118.4308516505073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223.68617033010148</v>
      </c>
      <c r="M83" s="849"/>
      <c r="N83" s="57"/>
    </row>
    <row r="84" spans="1:14">
      <c r="B84" s="95" t="s">
        <v>1057</v>
      </c>
      <c r="C84" s="96"/>
      <c r="D84" s="96"/>
      <c r="E84" s="96"/>
      <c r="F84" s="96"/>
      <c r="G84" s="96"/>
      <c r="H84" s="96"/>
      <c r="I84" s="93"/>
      <c r="J84" s="94"/>
      <c r="K84" s="312">
        <v>0.05</v>
      </c>
      <c r="L84" s="848">
        <f>N78*K84</f>
        <v>55.921542582525369</v>
      </c>
      <c r="M84" s="849"/>
      <c r="N84" s="57"/>
    </row>
    <row r="85" spans="1:14" ht="15" thickBot="1">
      <c r="B85" s="97" t="s">
        <v>1058</v>
      </c>
      <c r="C85" s="98"/>
      <c r="D85" s="98"/>
      <c r="E85" s="98"/>
      <c r="F85" s="98"/>
      <c r="G85" s="98"/>
      <c r="H85" s="98"/>
      <c r="I85" s="99"/>
      <c r="J85" s="100"/>
      <c r="K85" s="313">
        <v>0.05</v>
      </c>
      <c r="L85" s="850">
        <f>N78*K85</f>
        <v>55.921542582525369</v>
      </c>
      <c r="M85" s="851"/>
      <c r="N85" s="57"/>
    </row>
    <row r="86" spans="1:14" ht="15" thickBot="1">
      <c r="B86" s="814" t="s">
        <v>1037</v>
      </c>
      <c r="C86" s="815"/>
      <c r="D86" s="815"/>
      <c r="E86" s="815"/>
      <c r="F86" s="815"/>
      <c r="G86" s="815"/>
      <c r="H86" s="815"/>
      <c r="I86" s="815"/>
      <c r="J86" s="815"/>
      <c r="K86" s="815"/>
      <c r="L86" s="815"/>
      <c r="M86" s="816"/>
      <c r="N86" s="58">
        <f>L83+L84+L85</f>
        <v>335.5292554951522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1453.9601071456595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500</v>
      </c>
      <c r="N36" s="280">
        <f>K36/M36</f>
        <v>245.53943863761029</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500</v>
      </c>
      <c r="N37" s="280">
        <f>K37/M37</f>
        <v>145.81410101853982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391.86421170821114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1560.7370670552145</v>
      </c>
      <c r="N48" s="280">
        <f>K48*M48</f>
        <v>702.33168017484661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702.33168017484661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317"/>
      <c r="C64" s="318"/>
      <c r="D64" s="318"/>
      <c r="E64" s="318"/>
      <c r="F64" s="318"/>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51.067205206099999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1145.2630970891578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229.05261941783158</v>
      </c>
      <c r="M83" s="849"/>
      <c r="N83" s="57"/>
    </row>
    <row r="84" spans="1:14">
      <c r="B84" s="95" t="s">
        <v>1057</v>
      </c>
      <c r="C84" s="96"/>
      <c r="D84" s="96"/>
      <c r="E84" s="96"/>
      <c r="F84" s="96"/>
      <c r="G84" s="96"/>
      <c r="H84" s="96"/>
      <c r="I84" s="93"/>
      <c r="J84" s="94"/>
      <c r="K84" s="312">
        <v>0.05</v>
      </c>
      <c r="L84" s="848">
        <f>N78*K84</f>
        <v>57.263154854457895</v>
      </c>
      <c r="M84" s="849"/>
      <c r="N84" s="57"/>
    </row>
    <row r="85" spans="1:14" ht="15" thickBot="1">
      <c r="B85" s="97" t="s">
        <v>1058</v>
      </c>
      <c r="C85" s="98"/>
      <c r="D85" s="98"/>
      <c r="E85" s="98"/>
      <c r="F85" s="98"/>
      <c r="G85" s="98"/>
      <c r="H85" s="98"/>
      <c r="I85" s="99"/>
      <c r="J85" s="100"/>
      <c r="K85" s="313">
        <v>0.05</v>
      </c>
      <c r="L85" s="850">
        <f>N78*K85</f>
        <v>57.263154854457895</v>
      </c>
      <c r="M85" s="851"/>
      <c r="N85" s="57"/>
    </row>
    <row r="86" spans="1:14" ht="15" thickBot="1">
      <c r="B86" s="814" t="s">
        <v>1037</v>
      </c>
      <c r="C86" s="815"/>
      <c r="D86" s="815"/>
      <c r="E86" s="815"/>
      <c r="F86" s="815"/>
      <c r="G86" s="815"/>
      <c r="H86" s="815"/>
      <c r="I86" s="815"/>
      <c r="J86" s="815"/>
      <c r="K86" s="815"/>
      <c r="L86" s="815"/>
      <c r="M86" s="816"/>
      <c r="N86" s="58">
        <f>L83+L84+L85</f>
        <v>343.57892912674731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1488.8420262159052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400</v>
      </c>
      <c r="N36" s="280">
        <f>K36/M36</f>
        <v>306.92429829701285</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400</v>
      </c>
      <c r="N37" s="280">
        <f>K37/M37</f>
        <v>312.01922527460215</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400</v>
      </c>
      <c r="N38" s="280">
        <f>K38/M38</f>
        <v>182.26762627317476</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831">
        <v>400</v>
      </c>
      <c r="M39" s="832"/>
      <c r="N39" s="280">
        <f>K39/L39</f>
        <v>197.60799310768365</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0.957510097614375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999.77665305008793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1349.1067061906595</v>
      </c>
      <c r="N48" s="280">
        <f>K48*M48</f>
        <v>2468.8652723289069</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46515.700507888592</v>
      </c>
      <c r="N49" s="280">
        <f>K49*M49</f>
        <v>883.79830964988321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3352.6635819787903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18">
        <f>VLOOKUP(A58,TRANSPORTE!A5:D117,4,FALSE)</f>
        <v>1313.2164027577846</v>
      </c>
      <c r="M58" s="819"/>
      <c r="N58" s="295">
        <f>K58*L58</f>
        <v>24.951111652397909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24.951111652397909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95.751009761437501</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4473.1423564427141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894.62847128854287</v>
      </c>
      <c r="M82" s="849"/>
      <c r="N82" s="57"/>
    </row>
    <row r="83" spans="1:14">
      <c r="B83" s="95" t="s">
        <v>1057</v>
      </c>
      <c r="C83" s="96"/>
      <c r="D83" s="96"/>
      <c r="E83" s="96"/>
      <c r="F83" s="96"/>
      <c r="G83" s="96"/>
      <c r="H83" s="96"/>
      <c r="I83" s="93"/>
      <c r="J83" s="94"/>
      <c r="K83" s="312">
        <v>0.05</v>
      </c>
      <c r="L83" s="848">
        <f>N77*K83</f>
        <v>223.65711782213572</v>
      </c>
      <c r="M83" s="849"/>
      <c r="N83" s="57"/>
    </row>
    <row r="84" spans="1:14" ht="15" thickBot="1">
      <c r="B84" s="97" t="s">
        <v>1058</v>
      </c>
      <c r="C84" s="98"/>
      <c r="D84" s="98"/>
      <c r="E84" s="98"/>
      <c r="F84" s="98"/>
      <c r="G84" s="98"/>
      <c r="H84" s="98"/>
      <c r="I84" s="99"/>
      <c r="J84" s="100"/>
      <c r="K84" s="313">
        <v>0.05</v>
      </c>
      <c r="L84" s="850">
        <f>N77*K84</f>
        <v>223.65711782213572</v>
      </c>
      <c r="M84" s="851"/>
      <c r="N84" s="57"/>
    </row>
    <row r="85" spans="1:14" ht="15" thickBot="1">
      <c r="B85" s="814" t="s">
        <v>1037</v>
      </c>
      <c r="C85" s="815"/>
      <c r="D85" s="815"/>
      <c r="E85" s="815"/>
      <c r="F85" s="815"/>
      <c r="G85" s="815"/>
      <c r="H85" s="815"/>
      <c r="I85" s="815"/>
      <c r="J85" s="815"/>
      <c r="K85" s="815"/>
      <c r="L85" s="815"/>
      <c r="M85" s="816"/>
      <c r="N85" s="58">
        <f>L82+L83+L84</f>
        <v>1341.9427069328142</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5815.0850633755281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400</v>
      </c>
      <c r="N36" s="280">
        <f>K36/M36</f>
        <v>306.92429829701285</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400</v>
      </c>
      <c r="N37" s="280">
        <f>K37/M37</f>
        <v>312.01922527460215</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400</v>
      </c>
      <c r="N38" s="280">
        <f>K38/M38</f>
        <v>182.26762627317476</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831">
        <v>400</v>
      </c>
      <c r="M39" s="832"/>
      <c r="N39" s="280">
        <f>K39/L39</f>
        <v>197.60799310768365</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0.957510097614375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999.77665305008793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1349.1067061906595</v>
      </c>
      <c r="N48" s="280">
        <f>K48*M48</f>
        <v>2023.6600592859891</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46515.700507888592</v>
      </c>
      <c r="N49" s="280">
        <f>K49*M49</f>
        <v>604.70410660255163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2628.3641658885408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18">
        <f>VLOOKUP(A58,TRANSPORTE!A5:D117,4,FALSE)</f>
        <v>1313.2164027577846</v>
      </c>
      <c r="M58" s="819"/>
      <c r="N58" s="295">
        <f>K58*L58</f>
        <v>17.071813235851199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17.071813235851199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95.751009761437501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3740.9636419359176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748.19272838718359</v>
      </c>
      <c r="M83" s="849"/>
      <c r="N83" s="57"/>
    </row>
    <row r="84" spans="1:14">
      <c r="B84" s="95" t="s">
        <v>1057</v>
      </c>
      <c r="C84" s="96"/>
      <c r="D84" s="96"/>
      <c r="E84" s="96"/>
      <c r="F84" s="96"/>
      <c r="G84" s="96"/>
      <c r="H84" s="96"/>
      <c r="I84" s="93"/>
      <c r="J84" s="94"/>
      <c r="K84" s="312">
        <v>0.05</v>
      </c>
      <c r="L84" s="848">
        <f>N78*K84</f>
        <v>187.0481820967959</v>
      </c>
      <c r="M84" s="849"/>
      <c r="N84" s="57"/>
    </row>
    <row r="85" spans="1:14" ht="15" thickBot="1">
      <c r="B85" s="97" t="s">
        <v>1058</v>
      </c>
      <c r="C85" s="98"/>
      <c r="D85" s="98"/>
      <c r="E85" s="98"/>
      <c r="F85" s="98"/>
      <c r="G85" s="98"/>
      <c r="H85" s="98"/>
      <c r="I85" s="99"/>
      <c r="J85" s="100"/>
      <c r="K85" s="313">
        <v>0.05</v>
      </c>
      <c r="L85" s="850">
        <f>N78*K85</f>
        <v>187.0481820967959</v>
      </c>
      <c r="M85" s="851"/>
      <c r="N85" s="57"/>
    </row>
    <row r="86" spans="1:14" ht="15" thickBot="1">
      <c r="B86" s="814" t="s">
        <v>1037</v>
      </c>
      <c r="C86" s="815"/>
      <c r="D86" s="815"/>
      <c r="E86" s="815"/>
      <c r="F86" s="815"/>
      <c r="G86" s="815"/>
      <c r="H86" s="815"/>
      <c r="I86" s="815"/>
      <c r="J86" s="815"/>
      <c r="K86" s="815"/>
      <c r="L86" s="815"/>
      <c r="M86" s="816"/>
      <c r="N86" s="58">
        <f>L83+L84+L85</f>
        <v>1122.2890925807753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4863.2527345166927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400</v>
      </c>
      <c r="N36" s="280">
        <f>K36/M36</f>
        <v>306.92429829701285</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400</v>
      </c>
      <c r="N37" s="280">
        <f>K37/M37</f>
        <v>312.01922527460215</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400</v>
      </c>
      <c r="N38" s="280">
        <f>K38/M38</f>
        <v>182.26762627317476</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831">
        <v>400</v>
      </c>
      <c r="M39" s="832"/>
      <c r="N39" s="280">
        <f>K39/L39</f>
        <v>197.60799310768365</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0.957510097614375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999.77665305008793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1349.1067061906595</v>
      </c>
      <c r="N48" s="280">
        <f>K48*M48</f>
        <v>2468.8652723289069</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46515.700507888592</v>
      </c>
      <c r="N49" s="280">
        <f>K49*M49</f>
        <v>883.79830964988321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3352.6635819787903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18">
        <f>VLOOKUP(A58,TRANSPORTE!A5:D117,4,FALSE)</f>
        <v>1313.2164027577846</v>
      </c>
      <c r="M58" s="819"/>
      <c r="N58" s="295">
        <f>K58*L58</f>
        <v>24.951111652397909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24.951111652397909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SUM(N69:N75)</f>
        <v>95.751009761437501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4473.1423564427141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894.62847128854287</v>
      </c>
      <c r="M83" s="849"/>
      <c r="N83" s="57"/>
    </row>
    <row r="84" spans="1:14">
      <c r="B84" s="95" t="s">
        <v>1057</v>
      </c>
      <c r="C84" s="96"/>
      <c r="D84" s="96"/>
      <c r="E84" s="96"/>
      <c r="F84" s="96"/>
      <c r="G84" s="96"/>
      <c r="H84" s="96"/>
      <c r="I84" s="93"/>
      <c r="J84" s="94"/>
      <c r="K84" s="312">
        <v>0.05</v>
      </c>
      <c r="L84" s="848">
        <f>N78*K84</f>
        <v>223.65711782213572</v>
      </c>
      <c r="M84" s="849"/>
      <c r="N84" s="57"/>
    </row>
    <row r="85" spans="1:14" ht="15" thickBot="1">
      <c r="B85" s="97" t="s">
        <v>1058</v>
      </c>
      <c r="C85" s="98"/>
      <c r="D85" s="98"/>
      <c r="E85" s="98"/>
      <c r="F85" s="98"/>
      <c r="G85" s="98"/>
      <c r="H85" s="98"/>
      <c r="I85" s="99"/>
      <c r="J85" s="100"/>
      <c r="K85" s="313">
        <v>0.05</v>
      </c>
      <c r="L85" s="850">
        <f>N78*K85</f>
        <v>223.65711782213572</v>
      </c>
      <c r="M85" s="851"/>
      <c r="N85" s="57"/>
    </row>
    <row r="86" spans="1:14" ht="15" thickBot="1">
      <c r="B86" s="814" t="s">
        <v>1037</v>
      </c>
      <c r="C86" s="815"/>
      <c r="D86" s="815"/>
      <c r="E86" s="815"/>
      <c r="F86" s="815"/>
      <c r="G86" s="815"/>
      <c r="H86" s="815"/>
      <c r="I86" s="815"/>
      <c r="J86" s="815"/>
      <c r="K86" s="815"/>
      <c r="L86" s="815"/>
      <c r="M86" s="816"/>
      <c r="N86" s="58">
        <f>L83+L84+L85</f>
        <v>1341.9427069328142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5815.0850633755281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400</v>
      </c>
      <c r="N36" s="280">
        <f>K36/M36</f>
        <v>306.92429829701285</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400</v>
      </c>
      <c r="N37" s="280">
        <f>K37/M37</f>
        <v>312.01922527460215</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400</v>
      </c>
      <c r="N38" s="280">
        <f>K38/M38</f>
        <v>182.26762627317476</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831">
        <v>400</v>
      </c>
      <c r="M39" s="832"/>
      <c r="N39" s="280">
        <f>K39/L39</f>
        <v>197.60799310768365</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0.957510097614375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999.77665305008793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46515.700507888592</v>
      </c>
      <c r="N48" s="280">
        <f>K48*M48</f>
        <v>604.70410660255163</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1349.1067061906595</v>
      </c>
      <c r="N49" s="280">
        <f>K49*M49</f>
        <v>2023.6600592859891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2628.3641658885408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18">
        <f>VLOOKUP(A58,TRANSPORTE!A5:D117,4,FALSE)</f>
        <v>1313.2164027577846</v>
      </c>
      <c r="M58" s="819"/>
      <c r="N58" s="295">
        <f>K58*L58</f>
        <v>17.071813235851199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17.071813235851199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95.751009761437501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3740.9636419359176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748.19272838718359</v>
      </c>
      <c r="M83" s="849"/>
      <c r="N83" s="57"/>
    </row>
    <row r="84" spans="1:14">
      <c r="B84" s="95" t="s">
        <v>1057</v>
      </c>
      <c r="C84" s="96"/>
      <c r="D84" s="96"/>
      <c r="E84" s="96"/>
      <c r="F84" s="96"/>
      <c r="G84" s="96"/>
      <c r="H84" s="96"/>
      <c r="I84" s="93"/>
      <c r="J84" s="94"/>
      <c r="K84" s="312">
        <v>0.05</v>
      </c>
      <c r="L84" s="848">
        <f>N78*K84</f>
        <v>187.0481820967959</v>
      </c>
      <c r="M84" s="849"/>
      <c r="N84" s="57"/>
    </row>
    <row r="85" spans="1:14" ht="15" thickBot="1">
      <c r="B85" s="97" t="s">
        <v>1058</v>
      </c>
      <c r="C85" s="98"/>
      <c r="D85" s="98"/>
      <c r="E85" s="98"/>
      <c r="F85" s="98"/>
      <c r="G85" s="98"/>
      <c r="H85" s="98"/>
      <c r="I85" s="99"/>
      <c r="J85" s="100"/>
      <c r="K85" s="313">
        <v>0.05</v>
      </c>
      <c r="L85" s="850">
        <f>N78*K85</f>
        <v>187.0481820967959</v>
      </c>
      <c r="M85" s="851"/>
      <c r="N85" s="57"/>
    </row>
    <row r="86" spans="1:14" ht="15" thickBot="1">
      <c r="B86" s="814" t="s">
        <v>1037</v>
      </c>
      <c r="C86" s="815"/>
      <c r="D86" s="815"/>
      <c r="E86" s="815"/>
      <c r="F86" s="815"/>
      <c r="G86" s="815"/>
      <c r="H86" s="815"/>
      <c r="I86" s="815"/>
      <c r="J86" s="815"/>
      <c r="K86" s="815"/>
      <c r="L86" s="815"/>
      <c r="M86" s="816"/>
      <c r="N86" s="58">
        <f>L83+L84+L85</f>
        <v>1122.2890925807753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4863.2527345166927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91">
        <v>275</v>
      </c>
      <c r="N36" s="280">
        <f>K36/M36</f>
        <v>446.43534297747328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91">
        <f>M36</f>
        <v>275</v>
      </c>
      <c r="N37" s="280">
        <f>K37/M37</f>
        <v>453.84614585396673</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91">
        <v>275</v>
      </c>
      <c r="N38" s="280">
        <f>K38/M38</f>
        <v>265.11654730643602</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942">
        <v>275</v>
      </c>
      <c r="M39" s="943"/>
      <c r="N39" s="280">
        <f>K39/L39</f>
        <v>287.42980815663077</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1454.2205862546732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47258.15095166293</v>
      </c>
      <c r="N48" s="280">
        <f>K48*M48</f>
        <v>1181.4537737915732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47258.15095166293</v>
      </c>
      <c r="N49" s="280">
        <f>K49*M49</f>
        <v>614.35596237161803</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1349.1067061906595</v>
      </c>
      <c r="N50" s="280">
        <f>K50*M50</f>
        <v>5720.2124342483967</v>
      </c>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7516.0221704115884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18">
        <f>VLOOKUP(A58,TRANSPORTE!A5:D117,4,FALSE)</f>
        <v>1313.2164027577846</v>
      </c>
      <c r="M58" s="819"/>
      <c r="N58" s="295">
        <f>K58*L58</f>
        <v>49.902223304795818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49.902223304795818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SUM(N69:N75)</f>
        <v>139.27419601663635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9159.419175987694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1831.8838351975389</v>
      </c>
      <c r="M83" s="849"/>
      <c r="N83" s="57"/>
    </row>
    <row r="84" spans="1:14">
      <c r="B84" s="95" t="s">
        <v>1057</v>
      </c>
      <c r="C84" s="96"/>
      <c r="D84" s="96"/>
      <c r="E84" s="96"/>
      <c r="F84" s="96"/>
      <c r="G84" s="96"/>
      <c r="H84" s="96"/>
      <c r="I84" s="93"/>
      <c r="J84" s="94"/>
      <c r="K84" s="312">
        <v>0.05</v>
      </c>
      <c r="L84" s="848">
        <f>N78*K84</f>
        <v>457.97095879938473</v>
      </c>
      <c r="M84" s="849"/>
      <c r="N84" s="57"/>
    </row>
    <row r="85" spans="1:14" ht="15" thickBot="1">
      <c r="B85" s="97" t="s">
        <v>1058</v>
      </c>
      <c r="C85" s="98"/>
      <c r="D85" s="98"/>
      <c r="E85" s="98"/>
      <c r="F85" s="98"/>
      <c r="G85" s="98"/>
      <c r="H85" s="98"/>
      <c r="I85" s="99"/>
      <c r="J85" s="100"/>
      <c r="K85" s="313">
        <v>0.05</v>
      </c>
      <c r="L85" s="850">
        <f>N78*K85</f>
        <v>457.97095879938473</v>
      </c>
      <c r="M85" s="851"/>
      <c r="N85" s="57"/>
    </row>
    <row r="86" spans="1:14" ht="15" thickBot="1">
      <c r="B86" s="814" t="s">
        <v>1037</v>
      </c>
      <c r="C86" s="815"/>
      <c r="D86" s="815"/>
      <c r="E86" s="815"/>
      <c r="F86" s="815"/>
      <c r="G86" s="815"/>
      <c r="H86" s="815"/>
      <c r="I86" s="815"/>
      <c r="J86" s="815"/>
      <c r="K86" s="815"/>
      <c r="L86" s="815"/>
      <c r="M86" s="816"/>
      <c r="N86" s="58">
        <f>L83+L84+L85</f>
        <v>2747.8257527963083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11907.244928784003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91">
        <v>275</v>
      </c>
      <c r="N36" s="280">
        <f>K36/M36</f>
        <v>446.43534297747328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91">
        <v>275</v>
      </c>
      <c r="N37" s="280">
        <f>K37/M37</f>
        <v>453.84614585396673</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91">
        <v>275</v>
      </c>
      <c r="N38" s="280">
        <f>K38/M38</f>
        <v>265.11654730643602</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942">
        <v>275</v>
      </c>
      <c r="M39" s="943"/>
      <c r="N39" s="280">
        <f>K39/L39</f>
        <v>287.42980815663077</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1454.2205862546732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47258.15095166293</v>
      </c>
      <c r="N48" s="280">
        <f>K48*M48</f>
        <v>897.90486808159562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47258.15095166293</v>
      </c>
      <c r="N49" s="280">
        <f>K49*M49</f>
        <v>472.5815095166293</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1349.1067061906595</v>
      </c>
      <c r="N50" s="280">
        <f>K50*M50</f>
        <v>4371.105728057737</v>
      </c>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5741.5921056559619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18">
        <f>VLOOKUP(A58,TRANSPORTE!A5:D117,4,FALSE)</f>
        <v>1313.2164027577846</v>
      </c>
      <c r="M58" s="819"/>
      <c r="N58" s="295">
        <f>K58*L58</f>
        <v>38.083275679975756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38.083275679975756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139.27419601663635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7373.1701636072476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1474.6340327214496</v>
      </c>
      <c r="M83" s="849"/>
      <c r="N83" s="57"/>
    </row>
    <row r="84" spans="1:14">
      <c r="B84" s="95" t="s">
        <v>1057</v>
      </c>
      <c r="C84" s="96"/>
      <c r="D84" s="96"/>
      <c r="E84" s="96"/>
      <c r="F84" s="96"/>
      <c r="G84" s="96"/>
      <c r="H84" s="96"/>
      <c r="I84" s="93"/>
      <c r="J84" s="94"/>
      <c r="K84" s="312">
        <v>0.05</v>
      </c>
      <c r="L84" s="848">
        <f>N78*K84</f>
        <v>368.65850818036239</v>
      </c>
      <c r="M84" s="849"/>
      <c r="N84" s="57"/>
    </row>
    <row r="85" spans="1:14" ht="15" thickBot="1">
      <c r="B85" s="97" t="s">
        <v>1058</v>
      </c>
      <c r="C85" s="98"/>
      <c r="D85" s="98"/>
      <c r="E85" s="98"/>
      <c r="F85" s="98"/>
      <c r="G85" s="98"/>
      <c r="H85" s="98"/>
      <c r="I85" s="99"/>
      <c r="J85" s="100"/>
      <c r="K85" s="313">
        <v>0.05</v>
      </c>
      <c r="L85" s="850">
        <f>N78*K85</f>
        <v>368.65850818036239</v>
      </c>
      <c r="M85" s="851"/>
      <c r="N85" s="57"/>
    </row>
    <row r="86" spans="1:14" ht="15" thickBot="1">
      <c r="B86" s="814" t="s">
        <v>1037</v>
      </c>
      <c r="C86" s="815"/>
      <c r="D86" s="815"/>
      <c r="E86" s="815"/>
      <c r="F86" s="815"/>
      <c r="G86" s="815"/>
      <c r="H86" s="815"/>
      <c r="I86" s="815"/>
      <c r="J86" s="815"/>
      <c r="K86" s="815"/>
      <c r="L86" s="815"/>
      <c r="M86" s="816"/>
      <c r="N86" s="58">
        <f>L83+L84+L85</f>
        <v>2211.9510490821744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9585.1212126894225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275</v>
      </c>
      <c r="N36" s="280">
        <f>K36/M36</f>
        <v>446.43534297747328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275</v>
      </c>
      <c r="N37" s="280">
        <f>K37/M37</f>
        <v>453.84614585396673</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275</v>
      </c>
      <c r="N38" s="280">
        <f>K38/M38</f>
        <v>265.11654730643602</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831">
        <v>275</v>
      </c>
      <c r="M39" s="832"/>
      <c r="N39" s="280">
        <f>K39/L39</f>
        <v>287.42980815663077</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1454.2205862546732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47258.15095166293</v>
      </c>
      <c r="N48" s="280">
        <f>K48*M48</f>
        <v>1181.4537737915732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47258.15095166293</v>
      </c>
      <c r="N49" s="280">
        <f>K49*M49</f>
        <v>614.35596237161803</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1560.7370670552145</v>
      </c>
      <c r="N50" s="280">
        <f>K50*M50</f>
        <v>6617.52516431411</v>
      </c>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8413.3349004773008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18">
        <f>VLOOKUP(A58,TRANSPORTE!A5:D117,4,FALSE)</f>
        <v>1313.2164027577846</v>
      </c>
      <c r="M58" s="819"/>
      <c r="N58" s="295">
        <f>K58*L58</f>
        <v>49.902223304795818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49.902223304795818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139.27419601663635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10056.731906053406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2011.3463812106813</v>
      </c>
      <c r="M83" s="849"/>
      <c r="N83" s="57"/>
    </row>
    <row r="84" spans="1:14">
      <c r="B84" s="95" t="s">
        <v>1057</v>
      </c>
      <c r="C84" s="96"/>
      <c r="D84" s="96"/>
      <c r="E84" s="96"/>
      <c r="F84" s="96"/>
      <c r="G84" s="96"/>
      <c r="H84" s="96"/>
      <c r="I84" s="93"/>
      <c r="J84" s="94"/>
      <c r="K84" s="312">
        <v>0.05</v>
      </c>
      <c r="L84" s="848">
        <f>N78*K84</f>
        <v>502.83659530267033</v>
      </c>
      <c r="M84" s="849"/>
      <c r="N84" s="57"/>
    </row>
    <row r="85" spans="1:14" ht="15" thickBot="1">
      <c r="B85" s="97" t="s">
        <v>1058</v>
      </c>
      <c r="C85" s="98"/>
      <c r="D85" s="98"/>
      <c r="E85" s="98"/>
      <c r="F85" s="98"/>
      <c r="G85" s="98"/>
      <c r="H85" s="98"/>
      <c r="I85" s="99"/>
      <c r="J85" s="100"/>
      <c r="K85" s="313">
        <v>0.05</v>
      </c>
      <c r="L85" s="850">
        <f>N78*K85</f>
        <v>502.83659530267033</v>
      </c>
      <c r="M85" s="851"/>
      <c r="N85" s="57"/>
    </row>
    <row r="86" spans="1:14" ht="15" thickBot="1">
      <c r="B86" s="814" t="s">
        <v>1037</v>
      </c>
      <c r="C86" s="815"/>
      <c r="D86" s="815"/>
      <c r="E86" s="815"/>
      <c r="F86" s="815"/>
      <c r="G86" s="815"/>
      <c r="H86" s="815"/>
      <c r="I86" s="815"/>
      <c r="J86" s="815"/>
      <c r="K86" s="815"/>
      <c r="L86" s="815"/>
      <c r="M86" s="816"/>
      <c r="N86" s="58">
        <f>L83+L84+L85</f>
        <v>3017.0195718160221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13073.751477869428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275</v>
      </c>
      <c r="N36" s="280">
        <f>K36/M36</f>
        <v>446.43534297747328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275</v>
      </c>
      <c r="N37" s="280">
        <f>K37/M37</f>
        <v>453.84614585396673</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275</v>
      </c>
      <c r="N38" s="280">
        <f>K38/M38</f>
        <v>265.11654730643602</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79043.19724307346</v>
      </c>
      <c r="L39" s="831">
        <v>275</v>
      </c>
      <c r="M39" s="832"/>
      <c r="N39" s="280">
        <f>K39/L39</f>
        <v>287.42980815663077</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1454.2205862546732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47258.15095166293</v>
      </c>
      <c r="N48" s="280">
        <f>K48*M48</f>
        <v>897.90486808159562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47258.15095166293</v>
      </c>
      <c r="N49" s="280">
        <f>K49*M49</f>
        <v>472.5815095166293</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1560.7370670552145</v>
      </c>
      <c r="N50" s="280">
        <f>K50*M50</f>
        <v>5056.7880972588955</v>
      </c>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6427.2744748571204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18">
        <f>VLOOKUP(A58,TRANSPORTE!A5:D117,4,FALSE)</f>
        <v>1313.2164027577846</v>
      </c>
      <c r="M58" s="819"/>
      <c r="N58" s="295">
        <f>K58*L58</f>
        <v>38.083275679975756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38.083275679975756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139.27419601663635</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8058.8525328084061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1611.7705065616813</v>
      </c>
      <c r="M83" s="849"/>
      <c r="N83" s="57"/>
    </row>
    <row r="84" spans="1:14">
      <c r="B84" s="95" t="s">
        <v>1057</v>
      </c>
      <c r="C84" s="96"/>
      <c r="D84" s="96"/>
      <c r="E84" s="96"/>
      <c r="F84" s="96"/>
      <c r="G84" s="96"/>
      <c r="H84" s="96"/>
      <c r="I84" s="93"/>
      <c r="J84" s="94"/>
      <c r="K84" s="312">
        <v>0.05</v>
      </c>
      <c r="L84" s="848">
        <f>N78*K84</f>
        <v>402.94262664042031</v>
      </c>
      <c r="M84" s="849"/>
      <c r="N84" s="57"/>
    </row>
    <row r="85" spans="1:14" ht="15" thickBot="1">
      <c r="B85" s="97" t="s">
        <v>1058</v>
      </c>
      <c r="C85" s="98"/>
      <c r="D85" s="98"/>
      <c r="E85" s="98"/>
      <c r="F85" s="98"/>
      <c r="G85" s="98"/>
      <c r="H85" s="98"/>
      <c r="I85" s="99"/>
      <c r="J85" s="100"/>
      <c r="K85" s="313">
        <v>0.05</v>
      </c>
      <c r="L85" s="850">
        <f>N78*K85</f>
        <v>402.94262664042031</v>
      </c>
      <c r="M85" s="851"/>
      <c r="N85" s="57"/>
    </row>
    <row r="86" spans="1:14" ht="15" thickBot="1">
      <c r="B86" s="814" t="s">
        <v>1037</v>
      </c>
      <c r="C86" s="815"/>
      <c r="D86" s="815"/>
      <c r="E86" s="815"/>
      <c r="F86" s="815"/>
      <c r="G86" s="815"/>
      <c r="H86" s="815"/>
      <c r="I86" s="815"/>
      <c r="J86" s="815"/>
      <c r="K86" s="815"/>
      <c r="L86" s="815"/>
      <c r="M86" s="816"/>
      <c r="N86" s="58">
        <f>L83+L84+L85</f>
        <v>2417.655759842522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10476.508292650928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418</v>
      </c>
      <c r="N36" s="280">
        <f>K36/M36</f>
        <v>293.7074624851798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418</v>
      </c>
      <c r="N37" s="280">
        <f>K37/M37</f>
        <v>298.58299069339915</v>
      </c>
    </row>
    <row r="38" spans="1:14">
      <c r="A38" t="s">
        <v>225</v>
      </c>
      <c r="B38" s="827" t="str">
        <f>VLOOKUP(A38,EQUIPOS!A8:D154,3,FALSE)</f>
        <v>Esparcidor de gravilla, Ancho de esparcimiento 3100mm, Velocidad de trabajo 10—20km2/h</v>
      </c>
      <c r="C38" s="828"/>
      <c r="D38" s="828"/>
      <c r="E38" s="828"/>
      <c r="F38" s="828"/>
      <c r="G38" s="828"/>
      <c r="H38" s="829"/>
      <c r="I38" s="275"/>
      <c r="J38" s="276"/>
      <c r="K38" s="277">
        <f>VLOOKUP(A38,EQUIPOS!A8:D165,4,FALSE)</f>
        <v>79043.19724307346</v>
      </c>
      <c r="L38" s="278"/>
      <c r="M38" s="279">
        <v>418</v>
      </c>
      <c r="N38" s="280">
        <f>K38/M38</f>
        <v>189.09855799778339</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0.91627760537260772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782.30528878173482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55324.555627058435</v>
      </c>
      <c r="N48" s="280">
        <f>K48*M48</f>
        <v>553.24555627058442</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1349.1067061906595</v>
      </c>
      <c r="N49" s="280">
        <f>K49*M49</f>
        <v>1686.3833827383244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2239.6289390089087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818">
        <f>VLOOKUP(A58,TRANSPORTE!A5:D117,4,FALSE)</f>
        <v>1313.2164027577846</v>
      </c>
      <c r="M58" s="819"/>
      <c r="N58" s="295">
        <f>K58*L58</f>
        <v>13.132164027577847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13.132164027577847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91.62776053726077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3126.6941523554819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625.33883047109646</v>
      </c>
      <c r="M83" s="849"/>
      <c r="N83" s="57"/>
    </row>
    <row r="84" spans="1:14">
      <c r="B84" s="95" t="s">
        <v>1057</v>
      </c>
      <c r="C84" s="96"/>
      <c r="D84" s="96"/>
      <c r="E84" s="96"/>
      <c r="F84" s="96"/>
      <c r="G84" s="96"/>
      <c r="H84" s="96"/>
      <c r="I84" s="93"/>
      <c r="J84" s="94"/>
      <c r="K84" s="312">
        <v>0.05</v>
      </c>
      <c r="L84" s="848">
        <f>N78*K84</f>
        <v>156.33470761777411</v>
      </c>
      <c r="M84" s="849"/>
      <c r="N84" s="57"/>
    </row>
    <row r="85" spans="1:14" ht="15" thickBot="1">
      <c r="B85" s="97" t="s">
        <v>1058</v>
      </c>
      <c r="C85" s="98"/>
      <c r="D85" s="98"/>
      <c r="E85" s="98"/>
      <c r="F85" s="98"/>
      <c r="G85" s="98"/>
      <c r="H85" s="98"/>
      <c r="I85" s="99"/>
      <c r="J85" s="100"/>
      <c r="K85" s="313">
        <v>0.05</v>
      </c>
      <c r="L85" s="850">
        <f>N78*K85</f>
        <v>156.33470761777411</v>
      </c>
      <c r="M85" s="851"/>
      <c r="N85" s="57"/>
    </row>
    <row r="86" spans="1:14" ht="15" thickBot="1">
      <c r="B86" s="814" t="s">
        <v>1037</v>
      </c>
      <c r="C86" s="815"/>
      <c r="D86" s="815"/>
      <c r="E86" s="815"/>
      <c r="F86" s="815"/>
      <c r="G86" s="815"/>
      <c r="H86" s="815"/>
      <c r="I86" s="815"/>
      <c r="J86" s="815"/>
      <c r="K86" s="815"/>
      <c r="L86" s="815"/>
      <c r="M86" s="816"/>
      <c r="N86" s="58">
        <f>L83+L84+L85</f>
        <v>938.00824570664474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4064.7023980621266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122769.71931880515</v>
      </c>
      <c r="L36" s="278"/>
      <c r="M36" s="279">
        <v>418</v>
      </c>
      <c r="N36" s="280">
        <f>K36/M36</f>
        <v>293.7074624851798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418</v>
      </c>
      <c r="N37" s="280">
        <f>K37/M37</f>
        <v>298.58299069339915</v>
      </c>
    </row>
    <row r="38" spans="1:14">
      <c r="A38" t="s">
        <v>225</v>
      </c>
      <c r="B38" s="827" t="str">
        <f>VLOOKUP(A38,EQUIPOS!A8:D154,3,FALSE)</f>
        <v>Esparcidor de gravilla, Ancho de esparcimiento 3100mm, Velocidad de trabajo 10—20km2/h</v>
      </c>
      <c r="C38" s="828"/>
      <c r="D38" s="828"/>
      <c r="E38" s="828"/>
      <c r="F38" s="828"/>
      <c r="G38" s="828"/>
      <c r="H38" s="829"/>
      <c r="I38" s="275"/>
      <c r="J38" s="276"/>
      <c r="K38" s="277">
        <f>VLOOKUP(A38,EQUIPOS!A8:D165,4,FALSE)</f>
        <v>79043.19724307346</v>
      </c>
      <c r="L38" s="278"/>
      <c r="M38" s="279">
        <v>418</v>
      </c>
      <c r="N38" s="280">
        <f>K38/M38</f>
        <v>189.09855799778339</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0.91627760537260772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782.30528878173482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55324.555627058435</v>
      </c>
      <c r="N48" s="280">
        <f>K48*M48</f>
        <v>553.24555627058442</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1045.5220999999999</v>
      </c>
      <c r="N49" s="280">
        <f>K49*M49</f>
        <v>1306.9026249999999</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 thickBot="1">
      <c r="B52" s="809"/>
      <c r="C52" s="810"/>
      <c r="D52" s="810"/>
      <c r="E52" s="810"/>
      <c r="F52" s="810"/>
      <c r="G52" s="810"/>
      <c r="H52" s="810"/>
      <c r="I52" s="811"/>
      <c r="J52" s="48"/>
      <c r="K52" s="50"/>
      <c r="L52" s="812"/>
      <c r="M52" s="813"/>
      <c r="N52" s="51"/>
    </row>
    <row r="53" spans="1:72" ht="15" thickBot="1">
      <c r="B53" s="814" t="s">
        <v>1037</v>
      </c>
      <c r="C53" s="815"/>
      <c r="D53" s="815"/>
      <c r="E53" s="815"/>
      <c r="F53" s="815"/>
      <c r="G53" s="815"/>
      <c r="H53" s="815"/>
      <c r="I53" s="815"/>
      <c r="J53" s="815"/>
      <c r="K53" s="815"/>
      <c r="L53" s="815"/>
      <c r="M53" s="816"/>
      <c r="N53" s="402">
        <f>SUM(N48:N52)</f>
        <v>1860.1481812705842</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1" t="s">
        <v>1041</v>
      </c>
      <c r="C57" s="322"/>
      <c r="D57" s="322"/>
      <c r="E57" s="322"/>
      <c r="F57" s="322"/>
      <c r="G57" s="322"/>
      <c r="H57" s="79" t="s">
        <v>1029</v>
      </c>
      <c r="I57" s="80" t="s">
        <v>1042</v>
      </c>
      <c r="J57" s="81" t="s">
        <v>1043</v>
      </c>
      <c r="K57" s="79" t="s">
        <v>1044</v>
      </c>
      <c r="L57" s="817" t="s">
        <v>1045</v>
      </c>
      <c r="M57" s="790"/>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818">
        <f>VLOOKUP(A58,TRANSPORTE!A5:D117,4,FALSE)</f>
        <v>1313.2164027577846</v>
      </c>
      <c r="M58" s="819"/>
      <c r="N58" s="295">
        <f>K58*L58</f>
        <v>13.132164027577847</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 thickBot="1">
      <c r="B63" s="455"/>
      <c r="C63" s="456"/>
      <c r="D63" s="456"/>
      <c r="E63" s="456"/>
      <c r="F63" s="456"/>
      <c r="G63" s="456"/>
      <c r="H63" s="54"/>
      <c r="I63" s="132"/>
      <c r="J63" s="132"/>
      <c r="K63" s="132"/>
      <c r="L63" s="803"/>
      <c r="M63" s="804"/>
      <c r="N63" s="133"/>
    </row>
    <row r="64" spans="1:72" ht="15" thickBot="1">
      <c r="B64" s="820" t="s">
        <v>1037</v>
      </c>
      <c r="C64" s="821"/>
      <c r="D64" s="821"/>
      <c r="E64" s="821"/>
      <c r="F64" s="821"/>
      <c r="G64" s="821"/>
      <c r="H64" s="821"/>
      <c r="I64" s="821"/>
      <c r="J64" s="821"/>
      <c r="K64" s="821"/>
      <c r="L64" s="821"/>
      <c r="M64" s="822"/>
      <c r="N64" s="110">
        <f>N58+N59+N60+N61+N62</f>
        <v>13.132164027577847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91.62776053726077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2747.2133946171575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549.44267892343157</v>
      </c>
      <c r="M83" s="849"/>
      <c r="N83" s="57"/>
    </row>
    <row r="84" spans="1:14">
      <c r="B84" s="95" t="s">
        <v>1057</v>
      </c>
      <c r="C84" s="96"/>
      <c r="D84" s="96"/>
      <c r="E84" s="96"/>
      <c r="F84" s="96"/>
      <c r="G84" s="96"/>
      <c r="H84" s="96"/>
      <c r="I84" s="93"/>
      <c r="J84" s="94"/>
      <c r="K84" s="312">
        <v>0.05</v>
      </c>
      <c r="L84" s="848">
        <f>N78*K84</f>
        <v>137.36066973085789</v>
      </c>
      <c r="M84" s="849"/>
      <c r="N84" s="57"/>
    </row>
    <row r="85" spans="1:14" ht="15" thickBot="1">
      <c r="B85" s="97" t="s">
        <v>1058</v>
      </c>
      <c r="C85" s="98"/>
      <c r="D85" s="98"/>
      <c r="E85" s="98"/>
      <c r="F85" s="98"/>
      <c r="G85" s="98"/>
      <c r="H85" s="98"/>
      <c r="I85" s="99"/>
      <c r="J85" s="100"/>
      <c r="K85" s="313">
        <v>0.05</v>
      </c>
      <c r="L85" s="850">
        <f>N78*K85</f>
        <v>137.36066973085789</v>
      </c>
      <c r="M85" s="851"/>
      <c r="N85" s="57"/>
    </row>
    <row r="86" spans="1:14" ht="15" thickBot="1">
      <c r="B86" s="814" t="s">
        <v>1037</v>
      </c>
      <c r="C86" s="815"/>
      <c r="D86" s="815"/>
      <c r="E86" s="815"/>
      <c r="F86" s="815"/>
      <c r="G86" s="815"/>
      <c r="H86" s="815"/>
      <c r="I86" s="815"/>
      <c r="J86" s="815"/>
      <c r="K86" s="815"/>
      <c r="L86" s="815"/>
      <c r="M86" s="816"/>
      <c r="N86" s="58">
        <f>L83+L84+L85</f>
        <v>824.16401838514741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3571.3774130023048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49188.959275578934</v>
      </c>
      <c r="N48" s="280">
        <f>K48*M48</f>
        <v>614.8619909447367</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1464.6906461337419</v>
      </c>
      <c r="N49" s="280">
        <f>K49*M49</f>
        <v>2142.1100699705976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2756.9720609153342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18">
        <f>VLOOKUP(A58,TRANSPORTE!A5:D117,4,FALSE)</f>
        <v>1313.2164027577846</v>
      </c>
      <c r="M58" s="819"/>
      <c r="N58" s="295">
        <f>K58*L58</f>
        <v>16.415205034472308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16.415205034472308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3255.1498689817386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651.0299737963478</v>
      </c>
      <c r="M83" s="849"/>
      <c r="N83" s="57"/>
    </row>
    <row r="84" spans="1:14">
      <c r="B84" s="95" t="s">
        <v>1057</v>
      </c>
      <c r="C84" s="96"/>
      <c r="D84" s="96"/>
      <c r="E84" s="96"/>
      <c r="F84" s="96"/>
      <c r="G84" s="96"/>
      <c r="H84" s="96"/>
      <c r="I84" s="93"/>
      <c r="J84" s="94"/>
      <c r="K84" s="312">
        <v>0.05</v>
      </c>
      <c r="L84" s="848">
        <f>N78*K84</f>
        <v>162.75749344908695</v>
      </c>
      <c r="M84" s="849"/>
      <c r="N84" s="57"/>
    </row>
    <row r="85" spans="1:14" ht="15" thickBot="1">
      <c r="B85" s="97" t="s">
        <v>1058</v>
      </c>
      <c r="C85" s="98"/>
      <c r="D85" s="98"/>
      <c r="E85" s="98"/>
      <c r="F85" s="98"/>
      <c r="G85" s="98"/>
      <c r="H85" s="98"/>
      <c r="I85" s="99"/>
      <c r="J85" s="100"/>
      <c r="K85" s="313">
        <v>0.05</v>
      </c>
      <c r="L85" s="850">
        <f>N78*K85</f>
        <v>162.75749344908695</v>
      </c>
      <c r="M85" s="851"/>
      <c r="N85" s="57"/>
    </row>
    <row r="86" spans="1:14" ht="15" thickBot="1">
      <c r="B86" s="814" t="s">
        <v>1037</v>
      </c>
      <c r="C86" s="815"/>
      <c r="D86" s="815"/>
      <c r="E86" s="815"/>
      <c r="F86" s="815"/>
      <c r="G86" s="815"/>
      <c r="H86" s="815"/>
      <c r="I86" s="815"/>
      <c r="J86" s="815"/>
      <c r="K86" s="815"/>
      <c r="L86" s="815"/>
      <c r="M86" s="816"/>
      <c r="N86" s="58">
        <f>L83+L84+L85</f>
        <v>976.54496069452171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4231.6948296762603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49188.959275578934</v>
      </c>
      <c r="N48" s="280">
        <f>K48*M48</f>
        <v>467.29511311799985</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1464.6906461337419</v>
      </c>
      <c r="N49" s="280">
        <f>K49*M49</f>
        <v>2066.3123290331764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2533.6074421511762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18">
        <f>VLOOKUP(A58,TRANSPORTE!A5:D117,4,FALSE)</f>
        <v>1313.2164027577846</v>
      </c>
      <c r="M58" s="819"/>
      <c r="N58" s="295">
        <f>K58*L58</f>
        <v>12.475555826198955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12.475555826198955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3027.8456010093073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605.56912020186144</v>
      </c>
      <c r="M83" s="849"/>
      <c r="N83" s="57"/>
    </row>
    <row r="84" spans="1:14">
      <c r="B84" s="95" t="s">
        <v>1057</v>
      </c>
      <c r="C84" s="96"/>
      <c r="D84" s="96"/>
      <c r="E84" s="96"/>
      <c r="F84" s="96"/>
      <c r="G84" s="96"/>
      <c r="H84" s="96"/>
      <c r="I84" s="93"/>
      <c r="J84" s="94"/>
      <c r="K84" s="312">
        <v>0.05</v>
      </c>
      <c r="L84" s="848">
        <f>N78*K84</f>
        <v>151.39228005046536</v>
      </c>
      <c r="M84" s="849"/>
      <c r="N84" s="57"/>
    </row>
    <row r="85" spans="1:14" ht="15" thickBot="1">
      <c r="B85" s="97" t="s">
        <v>1058</v>
      </c>
      <c r="C85" s="98"/>
      <c r="D85" s="98"/>
      <c r="E85" s="98"/>
      <c r="F85" s="98"/>
      <c r="G85" s="98"/>
      <c r="H85" s="98"/>
      <c r="I85" s="99"/>
      <c r="J85" s="100"/>
      <c r="K85" s="313">
        <v>0.05</v>
      </c>
      <c r="L85" s="850">
        <f>N78*K85</f>
        <v>151.39228005046536</v>
      </c>
      <c r="M85" s="851"/>
      <c r="N85" s="57"/>
    </row>
    <row r="86" spans="1:14" ht="15" thickBot="1">
      <c r="B86" s="814" t="s">
        <v>1037</v>
      </c>
      <c r="C86" s="815"/>
      <c r="D86" s="815"/>
      <c r="E86" s="815"/>
      <c r="F86" s="815"/>
      <c r="G86" s="815"/>
      <c r="H86" s="815"/>
      <c r="I86" s="815"/>
      <c r="J86" s="815"/>
      <c r="K86" s="815"/>
      <c r="L86" s="815"/>
      <c r="M86" s="816"/>
      <c r="N86" s="58">
        <f>L83+L84+L85</f>
        <v>908.35368030279221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3936.1992813120996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49188.959275578934</v>
      </c>
      <c r="N48" s="280">
        <f>K48*M48</f>
        <v>467.29511311799985</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1464.6906461337419</v>
      </c>
      <c r="N49" s="280">
        <f>K49*M49</f>
        <v>2504.6210048886987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SUM(N48:N53)</f>
        <v>2971.9161180066985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818">
        <f>VLOOKUP(A59,TRANSPORTE!A5:D117,4,FALSE)</f>
        <v>1313.2164027577846</v>
      </c>
      <c r="M59" s="819"/>
      <c r="N59" s="295">
        <f>K59*L59</f>
        <v>12.475555826198955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12.475555826198955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3466.1542768648296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693.23085537296595</v>
      </c>
      <c r="M83" s="849"/>
      <c r="N83" s="57"/>
    </row>
    <row r="84" spans="1:14">
      <c r="B84" s="95" t="s">
        <v>1057</v>
      </c>
      <c r="C84" s="96"/>
      <c r="D84" s="96"/>
      <c r="E84" s="96"/>
      <c r="F84" s="96"/>
      <c r="G84" s="96"/>
      <c r="H84" s="96"/>
      <c r="I84" s="93"/>
      <c r="J84" s="94"/>
      <c r="K84" s="312">
        <v>0.05</v>
      </c>
      <c r="L84" s="848">
        <f>N78*K84</f>
        <v>173.30771384324149</v>
      </c>
      <c r="M84" s="849"/>
      <c r="N84" s="57"/>
    </row>
    <row r="85" spans="1:14" ht="15" thickBot="1">
      <c r="B85" s="97" t="s">
        <v>1058</v>
      </c>
      <c r="C85" s="98"/>
      <c r="D85" s="98"/>
      <c r="E85" s="98"/>
      <c r="F85" s="98"/>
      <c r="G85" s="98"/>
      <c r="H85" s="98"/>
      <c r="I85" s="99"/>
      <c r="J85" s="100"/>
      <c r="K85" s="313">
        <v>0.05</v>
      </c>
      <c r="L85" s="850">
        <f>N78*K85</f>
        <v>173.30771384324149</v>
      </c>
      <c r="M85" s="851"/>
      <c r="N85" s="57"/>
    </row>
    <row r="86" spans="1:14" ht="15" thickBot="1">
      <c r="B86" s="814" t="s">
        <v>1037</v>
      </c>
      <c r="C86" s="815"/>
      <c r="D86" s="815"/>
      <c r="E86" s="815"/>
      <c r="F86" s="815"/>
      <c r="G86" s="815"/>
      <c r="H86" s="815"/>
      <c r="I86" s="815"/>
      <c r="J86" s="815"/>
      <c r="K86" s="815"/>
      <c r="L86" s="815"/>
      <c r="M86" s="816"/>
      <c r="N86" s="58">
        <f>L83+L84+L85</f>
        <v>1039.846283059449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4506.0005599242786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49188.959275578934</v>
      </c>
      <c r="N48" s="280">
        <f>K48*M48</f>
        <v>233.64755655899992</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1464.6906461337419</v>
      </c>
      <c r="N49" s="280">
        <f>K49*M49</f>
        <v>1565.3881280554365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1799.0356846144364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18">
        <f>VLOOKUP(A58,TRANSPORTE!A5:D117,4,FALSE)</f>
        <v>1313.2164027577846</v>
      </c>
      <c r="M58" s="819"/>
      <c r="N58" s="295">
        <f>K58*L58</f>
        <v>6.2377779130994773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6.2377779130994773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2287.0360655594677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457.40721311189355</v>
      </c>
      <c r="M83" s="849"/>
      <c r="N83" s="57"/>
    </row>
    <row r="84" spans="1:14">
      <c r="B84" s="95" t="s">
        <v>1057</v>
      </c>
      <c r="C84" s="96"/>
      <c r="D84" s="96"/>
      <c r="E84" s="96"/>
      <c r="F84" s="96"/>
      <c r="G84" s="96"/>
      <c r="H84" s="96"/>
      <c r="I84" s="93"/>
      <c r="J84" s="94"/>
      <c r="K84" s="312">
        <v>0.05</v>
      </c>
      <c r="L84" s="848">
        <f>N78*K84</f>
        <v>114.35180327797339</v>
      </c>
      <c r="M84" s="849"/>
      <c r="N84" s="57"/>
    </row>
    <row r="85" spans="1:14" ht="15" thickBot="1">
      <c r="B85" s="97" t="s">
        <v>1058</v>
      </c>
      <c r="C85" s="98"/>
      <c r="D85" s="98"/>
      <c r="E85" s="98"/>
      <c r="F85" s="98"/>
      <c r="G85" s="98"/>
      <c r="H85" s="98"/>
      <c r="I85" s="99"/>
      <c r="J85" s="100"/>
      <c r="K85" s="313">
        <v>0.05</v>
      </c>
      <c r="L85" s="850">
        <f>N78*K85</f>
        <v>114.35180327797339</v>
      </c>
      <c r="M85" s="851"/>
      <c r="N85" s="57"/>
    </row>
    <row r="86" spans="1:14" ht="15" thickBot="1">
      <c r="B86" s="814" t="s">
        <v>1037</v>
      </c>
      <c r="C86" s="815"/>
      <c r="D86" s="815"/>
      <c r="E86" s="815"/>
      <c r="F86" s="815"/>
      <c r="G86" s="815"/>
      <c r="H86" s="815"/>
      <c r="I86" s="815"/>
      <c r="J86" s="815"/>
      <c r="K86" s="815"/>
      <c r="L86" s="815"/>
      <c r="M86" s="816"/>
      <c r="N86" s="58">
        <f>L83+L84+L85</f>
        <v>686.11081966784036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2973.1468852273083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49188.959275578934</v>
      </c>
      <c r="N48" s="280">
        <f>K48*M48</f>
        <v>614.8619909447367</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1628.9553000000001</v>
      </c>
      <c r="N49" s="280">
        <f>K49*M49</f>
        <v>2382.3471262500002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2997.2091171947368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18">
        <f>VLOOKUP(A58,TRANSPORTE!A5:D117,4,FALSE)</f>
        <v>1313.2164027577846</v>
      </c>
      <c r="M58" s="819"/>
      <c r="N58" s="295">
        <f>K58*L58</f>
        <v>16.415205034472308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16.415205034472308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3495.3869252611412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699.07738505222824</v>
      </c>
      <c r="M83" s="849"/>
      <c r="N83" s="57"/>
    </row>
    <row r="84" spans="1:14">
      <c r="B84" s="95" t="s">
        <v>1057</v>
      </c>
      <c r="C84" s="96"/>
      <c r="D84" s="96"/>
      <c r="E84" s="96"/>
      <c r="F84" s="96"/>
      <c r="G84" s="96"/>
      <c r="H84" s="96"/>
      <c r="I84" s="93"/>
      <c r="J84" s="94"/>
      <c r="K84" s="312">
        <v>0.05</v>
      </c>
      <c r="L84" s="848">
        <f>N78*K84</f>
        <v>174.76934626305706</v>
      </c>
      <c r="M84" s="849"/>
      <c r="N84" s="57"/>
    </row>
    <row r="85" spans="1:14" ht="15" thickBot="1">
      <c r="B85" s="97" t="s">
        <v>1058</v>
      </c>
      <c r="C85" s="98"/>
      <c r="D85" s="98"/>
      <c r="E85" s="98"/>
      <c r="F85" s="98"/>
      <c r="G85" s="98"/>
      <c r="H85" s="98"/>
      <c r="I85" s="99"/>
      <c r="J85" s="100"/>
      <c r="K85" s="313">
        <v>0.05</v>
      </c>
      <c r="L85" s="850">
        <f>N78*K85</f>
        <v>174.76934626305706</v>
      </c>
      <c r="M85" s="851"/>
      <c r="N85" s="57"/>
    </row>
    <row r="86" spans="1:14" ht="15" thickBot="1">
      <c r="B86" s="814" t="s">
        <v>1037</v>
      </c>
      <c r="C86" s="815"/>
      <c r="D86" s="815"/>
      <c r="E86" s="815"/>
      <c r="F86" s="815"/>
      <c r="G86" s="815"/>
      <c r="H86" s="815"/>
      <c r="I86" s="815"/>
      <c r="J86" s="815"/>
      <c r="K86" s="815"/>
      <c r="L86" s="815"/>
      <c r="M86" s="816"/>
      <c r="N86" s="58">
        <f>L83+L84+L85</f>
        <v>1048.6160775783424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4544.0030028394831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49188.959275578934</v>
      </c>
      <c r="N48" s="280">
        <f>K48*M48</f>
        <v>467.29511311799985</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1628.9553000000001</v>
      </c>
      <c r="N49" s="280">
        <f>K49*M49</f>
        <v>2298.0486894750002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2765.343802593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18">
        <f>VLOOKUP(A58,TRANSPORTE!A5:D117,4,FALSE)</f>
        <v>1313.2164027577846</v>
      </c>
      <c r="M58" s="819"/>
      <c r="N58" s="295">
        <f>K58*L58</f>
        <v>12.475555826198955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12.475555826198955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3259.5819614511311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651.91639229022621</v>
      </c>
      <c r="M83" s="849"/>
      <c r="N83" s="57"/>
    </row>
    <row r="84" spans="1:14">
      <c r="B84" s="95" t="s">
        <v>1057</v>
      </c>
      <c r="C84" s="96"/>
      <c r="D84" s="96"/>
      <c r="E84" s="96"/>
      <c r="F84" s="96"/>
      <c r="G84" s="96"/>
      <c r="H84" s="96"/>
      <c r="I84" s="93"/>
      <c r="J84" s="94"/>
      <c r="K84" s="312">
        <v>0.05</v>
      </c>
      <c r="L84" s="848">
        <f>N78*K84</f>
        <v>162.97909807255655</v>
      </c>
      <c r="M84" s="849"/>
      <c r="N84" s="57"/>
    </row>
    <row r="85" spans="1:14" ht="15" thickBot="1">
      <c r="B85" s="97" t="s">
        <v>1058</v>
      </c>
      <c r="C85" s="98"/>
      <c r="D85" s="98"/>
      <c r="E85" s="98"/>
      <c r="F85" s="98"/>
      <c r="G85" s="98"/>
      <c r="H85" s="98"/>
      <c r="I85" s="99"/>
      <c r="J85" s="100"/>
      <c r="K85" s="313">
        <v>0.05</v>
      </c>
      <c r="L85" s="850">
        <f>N78*K85</f>
        <v>162.97909807255655</v>
      </c>
      <c r="M85" s="851"/>
      <c r="N85" s="57"/>
    </row>
    <row r="86" spans="1:14" ht="15" thickBot="1">
      <c r="B86" s="814" t="s">
        <v>1037</v>
      </c>
      <c r="C86" s="815"/>
      <c r="D86" s="815"/>
      <c r="E86" s="815"/>
      <c r="F86" s="815"/>
      <c r="G86" s="815"/>
      <c r="H86" s="815"/>
      <c r="I86" s="815"/>
      <c r="J86" s="815"/>
      <c r="K86" s="815"/>
      <c r="L86" s="815"/>
      <c r="M86" s="816"/>
      <c r="N86" s="58">
        <f>L83+L84+L85</f>
        <v>977.87458843533932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4237.4565498864704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49188.959275578934</v>
      </c>
      <c r="N48" s="280">
        <f>K48*M48</f>
        <v>467.29511311799985</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1628.9553000000001</v>
      </c>
      <c r="N49" s="280">
        <f>K49*M49</f>
        <v>2785.513563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3252.8086761179998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818">
        <f>VLOOKUP(A58,TRANSPORTE!A5:D117,4,FALSE)</f>
        <v>1313.2164027577846</v>
      </c>
      <c r="M58" s="819"/>
      <c r="N58" s="295">
        <f>K58*L58</f>
        <v>12.475555826198955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12.475555826198955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3747.0468349761309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749.40936699522626</v>
      </c>
      <c r="M83" s="849"/>
      <c r="N83" s="57"/>
    </row>
    <row r="84" spans="1:14">
      <c r="B84" s="95" t="s">
        <v>1057</v>
      </c>
      <c r="C84" s="96"/>
      <c r="D84" s="96"/>
      <c r="E84" s="96"/>
      <c r="F84" s="96"/>
      <c r="G84" s="96"/>
      <c r="H84" s="96"/>
      <c r="I84" s="93"/>
      <c r="J84" s="94"/>
      <c r="K84" s="312">
        <v>0.05</v>
      </c>
      <c r="L84" s="848">
        <f>N78*K84</f>
        <v>187.35234174880657</v>
      </c>
      <c r="M84" s="849"/>
      <c r="N84" s="57"/>
    </row>
    <row r="85" spans="1:14" ht="15" thickBot="1">
      <c r="B85" s="97" t="s">
        <v>1058</v>
      </c>
      <c r="C85" s="98"/>
      <c r="D85" s="98"/>
      <c r="E85" s="98"/>
      <c r="F85" s="98"/>
      <c r="G85" s="98"/>
      <c r="H85" s="98"/>
      <c r="I85" s="99"/>
      <c r="J85" s="100"/>
      <c r="K85" s="313">
        <v>0.05</v>
      </c>
      <c r="L85" s="850">
        <f>N78*K85</f>
        <v>187.35234174880657</v>
      </c>
      <c r="M85" s="851"/>
      <c r="N85" s="57"/>
    </row>
    <row r="86" spans="1:14" ht="15" thickBot="1">
      <c r="B86" s="814" t="s">
        <v>1037</v>
      </c>
      <c r="C86" s="815"/>
      <c r="D86" s="815"/>
      <c r="E86" s="815"/>
      <c r="F86" s="815"/>
      <c r="G86" s="815"/>
      <c r="H86" s="815"/>
      <c r="I86" s="815"/>
      <c r="J86" s="815"/>
      <c r="K86" s="815"/>
      <c r="L86" s="815"/>
      <c r="M86" s="816"/>
      <c r="N86" s="58">
        <f>L83+L84+L85</f>
        <v>1124.1140504928394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4871.1608854689703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177467.10336626854</v>
      </c>
      <c r="L36" s="278"/>
      <c r="M36" s="279">
        <v>600</v>
      </c>
      <c r="N36" s="280">
        <f>K36/M36</f>
        <v>295.77850561044755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600</v>
      </c>
      <c r="N37" s="280">
        <f>K37/M37</f>
        <v>121.51175084878317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417.92859652430695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49188.959275578934</v>
      </c>
      <c r="N48" s="280">
        <f>K48*M48</f>
        <v>233.64755655899992</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1628.9553000000001</v>
      </c>
      <c r="N49" s="280">
        <f>K49*M49</f>
        <v>1740.9459768749998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1974.5935334339997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18">
        <f>VLOOKUP(A58,TRANSPORTE!A5:D117,4,FALSE)</f>
        <v>1313.2164027577846</v>
      </c>
      <c r="M58" s="819"/>
      <c r="N58" s="295">
        <f>K58*L58</f>
        <v>6.2377779130994773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6.2377779130994773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SUM(N69:N75)</f>
        <v>63.834006507624991</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N43+N53+N64+N76</f>
        <v>2462.593914379031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492.51878287580621</v>
      </c>
      <c r="M83" s="849"/>
      <c r="N83" s="57"/>
    </row>
    <row r="84" spans="1:14">
      <c r="B84" s="95" t="s">
        <v>1057</v>
      </c>
      <c r="C84" s="96"/>
      <c r="D84" s="96"/>
      <c r="E84" s="96"/>
      <c r="F84" s="96"/>
      <c r="G84" s="96"/>
      <c r="H84" s="96"/>
      <c r="I84" s="93"/>
      <c r="J84" s="94"/>
      <c r="K84" s="312">
        <v>0.05</v>
      </c>
      <c r="L84" s="848">
        <f>N78*K84</f>
        <v>123.12969571895155</v>
      </c>
      <c r="M84" s="849"/>
      <c r="N84" s="57"/>
    </row>
    <row r="85" spans="1:14" ht="15" thickBot="1">
      <c r="B85" s="97" t="s">
        <v>1058</v>
      </c>
      <c r="C85" s="98"/>
      <c r="D85" s="98"/>
      <c r="E85" s="98"/>
      <c r="F85" s="98"/>
      <c r="G85" s="98"/>
      <c r="H85" s="98"/>
      <c r="I85" s="99"/>
      <c r="J85" s="100"/>
      <c r="K85" s="313">
        <v>0.05</v>
      </c>
      <c r="L85" s="850">
        <f>N78*K85</f>
        <v>123.12969571895155</v>
      </c>
      <c r="M85" s="851"/>
      <c r="N85" s="57"/>
    </row>
    <row r="86" spans="1:14" ht="15" thickBot="1">
      <c r="B86" s="814" t="s">
        <v>1037</v>
      </c>
      <c r="C86" s="815"/>
      <c r="D86" s="815"/>
      <c r="E86" s="815"/>
      <c r="F86" s="815"/>
      <c r="G86" s="815"/>
      <c r="H86" s="815"/>
      <c r="I86" s="815"/>
      <c r="J86" s="815"/>
      <c r="K86" s="815"/>
      <c r="L86" s="815"/>
      <c r="M86" s="816"/>
      <c r="N86" s="58">
        <f>L83+L84+L85</f>
        <v>738.77817431370931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3201.3720886927404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290</v>
      </c>
      <c r="B37" s="827" t="str">
        <f>VLOOKUP(A37,EQUIPOS!A7:D154,3,FALSE)</f>
        <v>Planta trituradora</v>
      </c>
      <c r="C37" s="828"/>
      <c r="D37" s="828"/>
      <c r="E37" s="828"/>
      <c r="F37" s="828"/>
      <c r="G37" s="828"/>
      <c r="H37" s="829"/>
      <c r="I37" s="275"/>
      <c r="J37" s="276"/>
      <c r="K37" s="277">
        <f>VLOOKUP(A37,EQUIPOS!A7:D164,4,FALSE)</f>
        <v>481861.16625443357</v>
      </c>
      <c r="L37" s="278"/>
      <c r="M37" s="279">
        <v>30</v>
      </c>
      <c r="N37" s="280">
        <f t="shared" ref="N37:N43" si="0">K37/M37</f>
        <v>16062.038875147786</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116441.50070141148</v>
      </c>
      <c r="L38" s="278"/>
      <c r="M38" s="279">
        <v>9</v>
      </c>
      <c r="N38" s="280">
        <f t="shared" si="0"/>
        <v>12937.944522379054</v>
      </c>
    </row>
    <row r="39" spans="1:14">
      <c r="A39" t="s">
        <v>173</v>
      </c>
      <c r="B39" s="827" t="str">
        <f>VLOOKUP(A39,EQUIPOS!A9:D154,3,FALSE)</f>
        <v>Compactador neumático de Potencia 70 HP, peso de 13 ton</v>
      </c>
      <c r="C39" s="828"/>
      <c r="D39" s="828"/>
      <c r="E39" s="828"/>
      <c r="F39" s="828"/>
      <c r="G39" s="828"/>
      <c r="H39" s="829"/>
      <c r="I39" s="275"/>
      <c r="J39" s="276"/>
      <c r="K39" s="277">
        <f>VLOOKUP(A39,EQUIPOS!A9:D166,4,FALSE)</f>
        <v>124807.69010984086</v>
      </c>
      <c r="L39" s="278"/>
      <c r="M39" s="279">
        <v>9</v>
      </c>
      <c r="N39" s="280">
        <f t="shared" si="0"/>
        <v>13867.521123315651</v>
      </c>
    </row>
    <row r="40" spans="1:14">
      <c r="A40" t="s">
        <v>286</v>
      </c>
      <c r="B40" s="827" t="str">
        <f>VLOOKUP(A40,EQUIPOS!A10:D154,3,FALSE)</f>
        <v>Planta de asfalto en frio</v>
      </c>
      <c r="C40" s="828"/>
      <c r="D40" s="828"/>
      <c r="E40" s="828"/>
      <c r="F40" s="828"/>
      <c r="G40" s="828"/>
      <c r="H40" s="829"/>
      <c r="I40" s="275"/>
      <c r="J40" s="276"/>
      <c r="K40" s="277">
        <f>VLOOKUP(A40,EQUIPOS!A10:D167,4,FALSE)</f>
        <v>239705.44050396391</v>
      </c>
      <c r="L40" s="278"/>
      <c r="M40" s="279">
        <v>9</v>
      </c>
      <c r="N40" s="280">
        <f t="shared" si="0"/>
        <v>26633.937833773769</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9</v>
      </c>
      <c r="N42" s="280">
        <f t="shared" si="0"/>
        <v>21765.883940684438</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N77*M46</f>
        <v>922.04676066569448</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113723.74198820704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50.059586696803315</v>
      </c>
      <c r="N54" s="280">
        <f>K54*M54</f>
        <v>1251.4896674200829</v>
      </c>
    </row>
    <row r="55" spans="1:14" ht="15" thickBot="1">
      <c r="B55" s="49"/>
      <c r="C55" s="289"/>
      <c r="D55" s="289"/>
      <c r="E55" s="289"/>
      <c r="F55" s="289"/>
      <c r="G55" s="289"/>
      <c r="H55" s="289"/>
      <c r="I55" s="276"/>
      <c r="J55" s="232"/>
      <c r="K55" s="290"/>
      <c r="L55" s="275"/>
      <c r="M55" s="291"/>
      <c r="N55" s="292"/>
    </row>
    <row r="56" spans="1:14" ht="15" thickBot="1">
      <c r="B56" s="814" t="s">
        <v>1037</v>
      </c>
      <c r="C56" s="815"/>
      <c r="D56" s="815"/>
      <c r="E56" s="815"/>
      <c r="F56" s="815"/>
      <c r="G56" s="815"/>
      <c r="H56" s="815"/>
      <c r="I56" s="815"/>
      <c r="J56" s="815"/>
      <c r="K56" s="815"/>
      <c r="L56" s="815"/>
      <c r="M56" s="816"/>
      <c r="N56" s="402">
        <f>SUM(N53:N55)</f>
        <v>36237.489667420086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818">
        <f>VLOOKUP(A61,TRANSPORTE!A5:D117,4,FALSE)</f>
        <v>1313.2164027577846</v>
      </c>
      <c r="M61" s="819"/>
      <c r="N61" s="295">
        <f>K61*L61</f>
        <v>1641.5205034472308</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818">
        <f>VLOOKUP(A62,TRANSPORTE!A6:D117,4,FALSE)</f>
        <v>1313.2164027577846</v>
      </c>
      <c r="M62" s="819"/>
      <c r="N62" s="295">
        <f>K62*L62</f>
        <v>1838.5029638608983</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3480.0234673081291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SUM(N72:N76)</f>
        <v>9220.4676066569446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N48+N56+N67+N77</f>
        <v>162661.72272959223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32532.344545918448</v>
      </c>
      <c r="M84" s="849"/>
      <c r="N84" s="57"/>
    </row>
    <row r="85" spans="1:14">
      <c r="B85" s="95" t="s">
        <v>1057</v>
      </c>
      <c r="C85" s="96"/>
      <c r="D85" s="96"/>
      <c r="E85" s="96"/>
      <c r="F85" s="96"/>
      <c r="G85" s="96"/>
      <c r="H85" s="96"/>
      <c r="I85" s="93"/>
      <c r="J85" s="94"/>
      <c r="K85" s="312">
        <v>0.05</v>
      </c>
      <c r="L85" s="848">
        <f>N79*K85</f>
        <v>8133.0861364796119</v>
      </c>
      <c r="M85" s="849"/>
      <c r="N85" s="57"/>
    </row>
    <row r="86" spans="1:14" ht="15" thickBot="1">
      <c r="B86" s="97" t="s">
        <v>1058</v>
      </c>
      <c r="C86" s="98"/>
      <c r="D86" s="98"/>
      <c r="E86" s="98"/>
      <c r="F86" s="98"/>
      <c r="G86" s="98"/>
      <c r="H86" s="98"/>
      <c r="I86" s="99"/>
      <c r="J86" s="100"/>
      <c r="K86" s="313">
        <v>0.05</v>
      </c>
      <c r="L86" s="850">
        <f>N79*K86</f>
        <v>8133.0861364796119</v>
      </c>
      <c r="M86" s="851"/>
      <c r="N86" s="57"/>
    </row>
    <row r="87" spans="1:14" ht="15" thickBot="1">
      <c r="B87" s="814" t="s">
        <v>1037</v>
      </c>
      <c r="C87" s="815"/>
      <c r="D87" s="815"/>
      <c r="E87" s="815"/>
      <c r="F87" s="815"/>
      <c r="G87" s="815"/>
      <c r="H87" s="815"/>
      <c r="I87" s="815"/>
      <c r="J87" s="815"/>
      <c r="K87" s="815"/>
      <c r="L87" s="815"/>
      <c r="M87" s="816"/>
      <c r="N87" s="58">
        <f>L84+L85+L86</f>
        <v>48798.516818877673</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211460.23954846989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2" t="s">
        <v>2324</v>
      </c>
      <c r="C106" s="853"/>
      <c r="D106" s="853"/>
      <c r="E106" s="853"/>
      <c r="F106" s="853"/>
      <c r="G106" s="853"/>
      <c r="H106" s="853"/>
      <c r="I106" s="853"/>
      <c r="J106" s="853"/>
      <c r="K106" s="853"/>
      <c r="L106" s="853"/>
      <c r="M106" s="853"/>
      <c r="N106" s="854"/>
    </row>
    <row r="107" spans="2:14" ht="15" customHeight="1">
      <c r="B107" s="852"/>
      <c r="C107" s="853"/>
      <c r="D107" s="853"/>
      <c r="E107" s="853"/>
      <c r="F107" s="853"/>
      <c r="G107" s="853"/>
      <c r="H107" s="853"/>
      <c r="I107" s="853"/>
      <c r="J107" s="853"/>
      <c r="K107" s="853"/>
      <c r="L107" s="853"/>
      <c r="M107" s="853"/>
      <c r="N107" s="854"/>
    </row>
    <row r="108" spans="2:14" ht="30" customHeight="1">
      <c r="B108" s="855" t="s">
        <v>2325</v>
      </c>
      <c r="C108" s="856"/>
      <c r="D108" s="856"/>
      <c r="E108" s="856"/>
      <c r="F108" s="856"/>
      <c r="G108" s="856"/>
      <c r="H108" s="856"/>
      <c r="I108" s="856"/>
      <c r="J108" s="856"/>
      <c r="K108" s="856"/>
      <c r="L108" s="856"/>
      <c r="M108" s="856"/>
      <c r="N108" s="857"/>
    </row>
    <row r="109" spans="2:14">
      <c r="B109" s="855"/>
      <c r="C109" s="856"/>
      <c r="D109" s="856"/>
      <c r="E109" s="856"/>
      <c r="F109" s="856"/>
      <c r="G109" s="856"/>
      <c r="H109" s="856"/>
      <c r="I109" s="856"/>
      <c r="J109" s="856"/>
      <c r="K109" s="856"/>
      <c r="L109" s="856"/>
      <c r="M109" s="856"/>
      <c r="N109" s="857"/>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1"/>
      <c r="K119" s="791"/>
      <c r="L119" s="791"/>
      <c r="M119" s="791"/>
      <c r="N119" s="792"/>
    </row>
    <row r="120" spans="2:14" ht="15" thickBot="1">
      <c r="B120" s="269" t="s">
        <v>2327</v>
      </c>
      <c r="C120" s="401"/>
      <c r="D120" s="401"/>
      <c r="E120" s="63"/>
      <c r="F120" s="63"/>
      <c r="G120" s="63"/>
      <c r="H120" s="63"/>
      <c r="I120" s="63"/>
      <c r="J120" s="793"/>
      <c r="K120" s="793"/>
      <c r="L120" s="793"/>
      <c r="M120" s="793"/>
      <c r="N120" s="79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168</v>
      </c>
      <c r="B37" s="827" t="str">
        <f>VLOOKUP(A37,EQUIPOS!A7:D154,3,FALSE)</f>
        <v>Compactador tipo  POTENCIA: 105 HP, PESO: 6 ton</v>
      </c>
      <c r="C37" s="828"/>
      <c r="D37" s="828"/>
      <c r="E37" s="828"/>
      <c r="F37" s="828"/>
      <c r="G37" s="828"/>
      <c r="H37" s="829"/>
      <c r="I37" s="275"/>
      <c r="J37" s="276"/>
      <c r="K37" s="277">
        <f>VLOOKUP(A37,EQUIPOS!A7:D164,4,FALSE)</f>
        <v>116441.50070141148</v>
      </c>
      <c r="L37" s="278"/>
      <c r="M37" s="279">
        <v>9</v>
      </c>
      <c r="N37" s="280">
        <f t="shared" ref="N37:N43" si="0">K37/M37</f>
        <v>12937.944522379054</v>
      </c>
    </row>
    <row r="38" spans="1:14">
      <c r="A38" t="s">
        <v>173</v>
      </c>
      <c r="B38" s="827" t="str">
        <f>VLOOKUP(A38,EQUIPOS!A8:D154,3,FALSE)</f>
        <v>Compactador neumático de Potencia 70 HP, peso de 13 ton</v>
      </c>
      <c r="C38" s="828"/>
      <c r="D38" s="828"/>
      <c r="E38" s="828"/>
      <c r="F38" s="828"/>
      <c r="G38" s="828"/>
      <c r="H38" s="829"/>
      <c r="I38" s="275"/>
      <c r="J38" s="276"/>
      <c r="K38" s="277">
        <f>VLOOKUP(A38,EQUIPOS!A8:D165,4,FALSE)</f>
        <v>124807.69010984086</v>
      </c>
      <c r="L38" s="278"/>
      <c r="M38" s="279">
        <v>9</v>
      </c>
      <c r="N38" s="280">
        <f t="shared" si="0"/>
        <v>13867.521123315651</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9</v>
      </c>
      <c r="N42" s="280">
        <f t="shared" si="0"/>
        <v>21765.883940684438</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922.04676066569448</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113723.74198820705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9220.4676066569446</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162661.72272959223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32532.344545918448</v>
      </c>
      <c r="M88" s="849"/>
      <c r="N88" s="57"/>
    </row>
    <row r="89" spans="1:14">
      <c r="B89" s="95" t="s">
        <v>1057</v>
      </c>
      <c r="C89" s="96"/>
      <c r="D89" s="96"/>
      <c r="E89" s="96"/>
      <c r="F89" s="96"/>
      <c r="G89" s="96"/>
      <c r="H89" s="96"/>
      <c r="I89" s="93"/>
      <c r="J89" s="94"/>
      <c r="K89" s="312">
        <v>0.05</v>
      </c>
      <c r="L89" s="848">
        <f>N83*K89</f>
        <v>8133.0861364796119</v>
      </c>
      <c r="M89" s="849"/>
      <c r="N89" s="57"/>
    </row>
    <row r="90" spans="1:14" ht="15" thickBot="1">
      <c r="B90" s="97" t="s">
        <v>1058</v>
      </c>
      <c r="C90" s="98"/>
      <c r="D90" s="98"/>
      <c r="E90" s="98"/>
      <c r="F90" s="98"/>
      <c r="G90" s="98"/>
      <c r="H90" s="98"/>
      <c r="I90" s="99"/>
      <c r="J90" s="100"/>
      <c r="K90" s="313">
        <v>0.05</v>
      </c>
      <c r="L90" s="850">
        <f>N83*K90</f>
        <v>8133.0861364796119</v>
      </c>
      <c r="M90" s="851"/>
      <c r="N90" s="57"/>
    </row>
    <row r="91" spans="1:14" ht="15" thickBot="1">
      <c r="B91" s="814" t="s">
        <v>1037</v>
      </c>
      <c r="C91" s="815"/>
      <c r="D91" s="815"/>
      <c r="E91" s="815"/>
      <c r="F91" s="815"/>
      <c r="G91" s="815"/>
      <c r="H91" s="815"/>
      <c r="I91" s="815"/>
      <c r="J91" s="815"/>
      <c r="K91" s="815"/>
      <c r="L91" s="815"/>
      <c r="M91" s="816"/>
      <c r="N91" s="58">
        <f>L88+L89+L90</f>
        <v>48798.516818877673</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211460.23954846989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168</v>
      </c>
      <c r="B37" s="827" t="str">
        <f>VLOOKUP(A37,EQUIPOS!A7:D154,3,FALSE)</f>
        <v>Compactador tipo  POTENCIA: 105 HP, PESO: 6 ton</v>
      </c>
      <c r="C37" s="828"/>
      <c r="D37" s="828"/>
      <c r="E37" s="828"/>
      <c r="F37" s="828"/>
      <c r="G37" s="828"/>
      <c r="H37" s="829"/>
      <c r="I37" s="275"/>
      <c r="J37" s="276"/>
      <c r="K37" s="277">
        <f>VLOOKUP(A37,EQUIPOS!A7:D164,4,FALSE)</f>
        <v>116441.50070141148</v>
      </c>
      <c r="L37" s="278"/>
      <c r="M37" s="279">
        <v>9</v>
      </c>
      <c r="N37" s="280">
        <f t="shared" ref="N37:N43" si="0">K37/M37</f>
        <v>12937.944522379054</v>
      </c>
    </row>
    <row r="38" spans="1:14">
      <c r="A38" t="s">
        <v>173</v>
      </c>
      <c r="B38" s="827" t="str">
        <f>VLOOKUP(A38,EQUIPOS!A8:D154,3,FALSE)</f>
        <v>Compactador neumático de Potencia 70 HP, peso de 13 ton</v>
      </c>
      <c r="C38" s="828"/>
      <c r="D38" s="828"/>
      <c r="E38" s="828"/>
      <c r="F38" s="828"/>
      <c r="G38" s="828"/>
      <c r="H38" s="829"/>
      <c r="I38" s="275"/>
      <c r="J38" s="276"/>
      <c r="K38" s="277">
        <f>VLOOKUP(A38,EQUIPOS!A8:D165,4,FALSE)</f>
        <v>124807.69010984086</v>
      </c>
      <c r="L38" s="278"/>
      <c r="M38" s="279">
        <v>9</v>
      </c>
      <c r="N38" s="280">
        <f t="shared" si="0"/>
        <v>13867.521123315651</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9</v>
      </c>
      <c r="N42" s="280">
        <f t="shared" si="0"/>
        <v>21765.883940684438</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922.04676066569448</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113723.74198820705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19">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818">
        <f>VLOOKUP(A64,TRANSPORTE!A5:D117,4,FALSE)</f>
        <v>1313.2164027577846</v>
      </c>
      <c r="M64" s="819"/>
      <c r="N64" s="295">
        <f>K64*L64</f>
        <v>1838.5029638608983</v>
      </c>
    </row>
    <row r="65" spans="1:15">
      <c r="A65" t="s">
        <v>1433</v>
      </c>
      <c r="B65" s="52" t="str">
        <f>VLOOKUP(A65,TRANSPORTE!A6:D117,3,FALSE)</f>
        <v>Transporte de Mezcla en Frio DMF-19</v>
      </c>
      <c r="C65" s="53"/>
      <c r="D65" s="53"/>
      <c r="E65" s="53"/>
      <c r="F65" s="53"/>
      <c r="G65" s="53"/>
      <c r="H65" s="319" t="s">
        <v>1552</v>
      </c>
      <c r="I65" s="287">
        <v>1.25</v>
      </c>
      <c r="J65" s="294">
        <v>1</v>
      </c>
      <c r="K65" s="287">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9220.4676066569446</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162661.72272959223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32532.344545918448</v>
      </c>
      <c r="M88" s="849"/>
      <c r="N88" s="57"/>
    </row>
    <row r="89" spans="1:14">
      <c r="B89" s="95" t="s">
        <v>1057</v>
      </c>
      <c r="C89" s="96"/>
      <c r="D89" s="96"/>
      <c r="E89" s="96"/>
      <c r="F89" s="96"/>
      <c r="G89" s="96"/>
      <c r="H89" s="96"/>
      <c r="I89" s="93"/>
      <c r="J89" s="94"/>
      <c r="K89" s="312">
        <v>0.05</v>
      </c>
      <c r="L89" s="848">
        <f>N83*K89</f>
        <v>8133.0861364796119</v>
      </c>
      <c r="M89" s="849"/>
      <c r="N89" s="57"/>
    </row>
    <row r="90" spans="1:14" ht="15" thickBot="1">
      <c r="B90" s="97" t="s">
        <v>1058</v>
      </c>
      <c r="C90" s="98"/>
      <c r="D90" s="98"/>
      <c r="E90" s="98"/>
      <c r="F90" s="98"/>
      <c r="G90" s="98"/>
      <c r="H90" s="98"/>
      <c r="I90" s="99"/>
      <c r="J90" s="100"/>
      <c r="K90" s="313">
        <v>0.05</v>
      </c>
      <c r="L90" s="850">
        <f>N83*K90</f>
        <v>8133.0861364796119</v>
      </c>
      <c r="M90" s="851"/>
      <c r="N90" s="57"/>
    </row>
    <row r="91" spans="1:14" ht="15" thickBot="1">
      <c r="B91" s="814" t="s">
        <v>1037</v>
      </c>
      <c r="C91" s="815"/>
      <c r="D91" s="815"/>
      <c r="E91" s="815"/>
      <c r="F91" s="815"/>
      <c r="G91" s="815"/>
      <c r="H91" s="815"/>
      <c r="I91" s="815"/>
      <c r="J91" s="815"/>
      <c r="K91" s="815"/>
      <c r="L91" s="815"/>
      <c r="M91" s="816"/>
      <c r="N91" s="58">
        <f>L88+L89+L90</f>
        <v>48798.516818877673</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58">
        <f>N83+N91</f>
        <v>211460.23954846989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168</v>
      </c>
      <c r="B37" s="827" t="str">
        <f>VLOOKUP(A37,EQUIPOS!A7:D154,3,FALSE)</f>
        <v>Compactador tipo  POTENCIA: 105 HP, PESO: 6 ton</v>
      </c>
      <c r="C37" s="828"/>
      <c r="D37" s="828"/>
      <c r="E37" s="828"/>
      <c r="F37" s="828"/>
      <c r="G37" s="828"/>
      <c r="H37" s="829"/>
      <c r="I37" s="275"/>
      <c r="J37" s="276"/>
      <c r="K37" s="277">
        <f>VLOOKUP(A37,EQUIPOS!A7:D164,4,FALSE)</f>
        <v>116441.50070141148</v>
      </c>
      <c r="L37" s="278"/>
      <c r="M37" s="279">
        <v>7</v>
      </c>
      <c r="N37" s="280">
        <f t="shared" ref="N37:N43" si="0">K37/M37</f>
        <v>16634.50010020164</v>
      </c>
    </row>
    <row r="38" spans="1:14">
      <c r="A38" t="s">
        <v>173</v>
      </c>
      <c r="B38" s="827" t="str">
        <f>VLOOKUP(A38,EQUIPOS!A8:D154,3,FALSE)</f>
        <v>Compactador neumático de Potencia 70 HP, peso de 13 ton</v>
      </c>
      <c r="C38" s="828"/>
      <c r="D38" s="828"/>
      <c r="E38" s="828"/>
      <c r="F38" s="828"/>
      <c r="G38" s="828"/>
      <c r="H38" s="829"/>
      <c r="I38" s="275"/>
      <c r="J38" s="276"/>
      <c r="K38" s="277">
        <f>VLOOKUP(A38,EQUIPOS!A8:D165,4,FALSE)</f>
        <v>124807.69010984086</v>
      </c>
      <c r="L38" s="278"/>
      <c r="M38" s="279">
        <v>7</v>
      </c>
      <c r="N38" s="280">
        <f t="shared" si="0"/>
        <v>17829.67001569155</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7</v>
      </c>
      <c r="N42" s="280">
        <f t="shared" si="0"/>
        <v>27984.707923737133</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1053.7677264750794</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127732.99140726763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1313.2164027577846</v>
      </c>
      <c r="N65" s="420">
        <f>K65*M65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10537.677264750793</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177988.18180674667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35597.636361349338</v>
      </c>
      <c r="M88" s="849"/>
      <c r="N88" s="57"/>
    </row>
    <row r="89" spans="1:14">
      <c r="B89" s="95" t="s">
        <v>1057</v>
      </c>
      <c r="C89" s="96"/>
      <c r="D89" s="96"/>
      <c r="E89" s="96"/>
      <c r="F89" s="96"/>
      <c r="G89" s="96"/>
      <c r="H89" s="96"/>
      <c r="I89" s="93"/>
      <c r="J89" s="94"/>
      <c r="K89" s="312">
        <v>0.05</v>
      </c>
      <c r="L89" s="848">
        <f>N83*K89</f>
        <v>8899.4090903373344</v>
      </c>
      <c r="M89" s="849"/>
      <c r="N89" s="57"/>
    </row>
    <row r="90" spans="1:14" ht="15" thickBot="1">
      <c r="B90" s="97" t="s">
        <v>1058</v>
      </c>
      <c r="C90" s="98"/>
      <c r="D90" s="98"/>
      <c r="E90" s="98"/>
      <c r="F90" s="98"/>
      <c r="G90" s="98"/>
      <c r="H90" s="98"/>
      <c r="I90" s="99"/>
      <c r="J90" s="100"/>
      <c r="K90" s="313">
        <v>0.05</v>
      </c>
      <c r="L90" s="850">
        <f>N83*K90</f>
        <v>8899.4090903373344</v>
      </c>
      <c r="M90" s="851"/>
      <c r="N90" s="57"/>
    </row>
    <row r="91" spans="1:14" ht="15" thickBot="1">
      <c r="B91" s="814" t="s">
        <v>1037</v>
      </c>
      <c r="C91" s="815"/>
      <c r="D91" s="815"/>
      <c r="E91" s="815"/>
      <c r="F91" s="815"/>
      <c r="G91" s="815"/>
      <c r="H91" s="815"/>
      <c r="I91" s="815"/>
      <c r="J91" s="815"/>
      <c r="K91" s="815"/>
      <c r="L91" s="815"/>
      <c r="M91" s="816"/>
      <c r="N91" s="58">
        <f>L88+L89+L90</f>
        <v>53396.45454202401</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231384.63634877067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9</v>
      </c>
      <c r="N37" s="280">
        <f t="shared" ref="N37:N43" si="0">K37/M37</f>
        <v>13867.521123315651</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116441.50070141148</v>
      </c>
      <c r="L38" s="278"/>
      <c r="M38" s="279">
        <v>9</v>
      </c>
      <c r="N38" s="280">
        <f t="shared" si="0"/>
        <v>12937.944522379054</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9</v>
      </c>
      <c r="N42" s="280">
        <f t="shared" si="0"/>
        <v>21765.883940684438</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28"/>
      <c r="F46" s="828"/>
      <c r="G46" s="828"/>
      <c r="H46" s="829"/>
      <c r="I46" s="42"/>
      <c r="J46" s="43"/>
      <c r="K46" s="282"/>
      <c r="L46" s="284"/>
      <c r="M46" s="285"/>
      <c r="N46" s="286"/>
    </row>
    <row r="47" spans="1:14">
      <c r="B47" s="834" t="s">
        <v>1036</v>
      </c>
      <c r="C47" s="947"/>
      <c r="D47" s="947"/>
      <c r="E47" s="44"/>
      <c r="F47" s="45"/>
      <c r="G47" s="45"/>
      <c r="H47" s="46"/>
      <c r="I47" s="42"/>
      <c r="J47" s="43"/>
      <c r="K47" s="287"/>
      <c r="L47" s="284"/>
      <c r="M47" s="409">
        <v>0.1</v>
      </c>
      <c r="N47" s="352">
        <f>N81*M47</f>
        <v>922.04676066569448</v>
      </c>
    </row>
    <row r="48" spans="1:14" ht="15" thickBot="1">
      <c r="B48" s="948"/>
      <c r="C48" s="949"/>
      <c r="D48" s="949"/>
      <c r="E48" s="949"/>
      <c r="F48" s="949"/>
      <c r="G48" s="949"/>
      <c r="H48" s="950"/>
      <c r="I48" s="836"/>
      <c r="J48" s="837"/>
      <c r="K48" s="47"/>
      <c r="L48" s="838"/>
      <c r="M48" s="951"/>
      <c r="N48" s="111"/>
    </row>
    <row r="49" spans="1:14" ht="15" thickBot="1">
      <c r="B49" s="814" t="s">
        <v>1037</v>
      </c>
      <c r="C49" s="815"/>
      <c r="D49" s="815"/>
      <c r="E49" s="815"/>
      <c r="F49" s="815"/>
      <c r="G49" s="815"/>
      <c r="H49" s="815"/>
      <c r="I49" s="815"/>
      <c r="J49" s="815"/>
      <c r="K49" s="815"/>
      <c r="L49" s="815"/>
      <c r="M49" s="816"/>
      <c r="N49" s="402">
        <f>SUM(N36:N48)</f>
        <v>113723.74198820705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9220.4676066569446</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162661.72272959223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32532.344545918448</v>
      </c>
      <c r="M88" s="849"/>
      <c r="N88" s="57"/>
    </row>
    <row r="89" spans="1:14">
      <c r="B89" s="95" t="s">
        <v>1057</v>
      </c>
      <c r="C89" s="96"/>
      <c r="D89" s="96"/>
      <c r="E89" s="96"/>
      <c r="F89" s="96"/>
      <c r="G89" s="96"/>
      <c r="H89" s="96"/>
      <c r="I89" s="93"/>
      <c r="J89" s="94"/>
      <c r="K89" s="312">
        <v>0.05</v>
      </c>
      <c r="L89" s="848">
        <f>N83*K89</f>
        <v>8133.0861364796119</v>
      </c>
      <c r="M89" s="849"/>
      <c r="N89" s="57"/>
    </row>
    <row r="90" spans="1:14" ht="15" thickBot="1">
      <c r="B90" s="97" t="s">
        <v>1058</v>
      </c>
      <c r="C90" s="98"/>
      <c r="D90" s="98"/>
      <c r="E90" s="98"/>
      <c r="F90" s="98"/>
      <c r="G90" s="98"/>
      <c r="H90" s="98"/>
      <c r="I90" s="99"/>
      <c r="J90" s="100"/>
      <c r="K90" s="313">
        <v>0.05</v>
      </c>
      <c r="L90" s="850">
        <f>N83*K90</f>
        <v>8133.0861364796119</v>
      </c>
      <c r="M90" s="851"/>
      <c r="N90" s="57"/>
    </row>
    <row r="91" spans="1:14" ht="15" thickBot="1">
      <c r="B91" s="814" t="s">
        <v>1037</v>
      </c>
      <c r="C91" s="815"/>
      <c r="D91" s="815"/>
      <c r="E91" s="815"/>
      <c r="F91" s="815"/>
      <c r="G91" s="815"/>
      <c r="H91" s="815"/>
      <c r="I91" s="815"/>
      <c r="J91" s="815"/>
      <c r="K91" s="815"/>
      <c r="L91" s="815"/>
      <c r="M91" s="816"/>
      <c r="N91" s="58">
        <f>L88+L89+L90</f>
        <v>48798.516818877673</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211460.23954846989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9</v>
      </c>
      <c r="N37" s="280">
        <f t="shared" ref="N37:N43" si="0">K37/M37</f>
        <v>13867.521123315651</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116441.50070141148</v>
      </c>
      <c r="L38" s="278"/>
      <c r="M38" s="279">
        <v>9</v>
      </c>
      <c r="N38" s="280">
        <f t="shared" si="0"/>
        <v>12937.944522379054</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9</v>
      </c>
      <c r="N42" s="280">
        <f t="shared" si="0"/>
        <v>21765.883940684438</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113723.74198820705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9220.4676066569446</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162661.72272959223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32532.344545918448</v>
      </c>
      <c r="M87" s="849"/>
      <c r="N87" s="57"/>
    </row>
    <row r="88" spans="1:14">
      <c r="B88" s="95" t="s">
        <v>1057</v>
      </c>
      <c r="C88" s="96"/>
      <c r="D88" s="96"/>
      <c r="E88" s="96"/>
      <c r="F88" s="96"/>
      <c r="G88" s="96"/>
      <c r="H88" s="96"/>
      <c r="I88" s="93"/>
      <c r="J88" s="94"/>
      <c r="K88" s="312">
        <v>0.05</v>
      </c>
      <c r="L88" s="848">
        <f>N82*K88</f>
        <v>8133.0861364796119</v>
      </c>
      <c r="M88" s="849"/>
      <c r="N88" s="57"/>
    </row>
    <row r="89" spans="1:14" ht="15" thickBot="1">
      <c r="B89" s="97" t="s">
        <v>1058</v>
      </c>
      <c r="C89" s="98"/>
      <c r="D89" s="98"/>
      <c r="E89" s="98"/>
      <c r="F89" s="98"/>
      <c r="G89" s="98"/>
      <c r="H89" s="98"/>
      <c r="I89" s="99"/>
      <c r="J89" s="100"/>
      <c r="K89" s="313">
        <v>0.05</v>
      </c>
      <c r="L89" s="850">
        <f>N82*K89</f>
        <v>8133.0861364796119</v>
      </c>
      <c r="M89" s="851"/>
      <c r="N89" s="57"/>
    </row>
    <row r="90" spans="1:14" ht="15" thickBot="1">
      <c r="B90" s="814" t="s">
        <v>1037</v>
      </c>
      <c r="C90" s="815"/>
      <c r="D90" s="815"/>
      <c r="E90" s="815"/>
      <c r="F90" s="815"/>
      <c r="G90" s="815"/>
      <c r="H90" s="815"/>
      <c r="I90" s="815"/>
      <c r="J90" s="815"/>
      <c r="K90" s="815"/>
      <c r="L90" s="815"/>
      <c r="M90" s="816"/>
      <c r="N90" s="58">
        <f>L87+L88+L89</f>
        <v>48798.516818877673</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211460.23954846989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9</v>
      </c>
      <c r="N37" s="280">
        <f t="shared" ref="N37:N43" si="0">K37/M37</f>
        <v>13867.521123315651</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116441.50070141148</v>
      </c>
      <c r="L38" s="278"/>
      <c r="M38" s="279">
        <v>9</v>
      </c>
      <c r="N38" s="280">
        <f t="shared" si="0"/>
        <v>12937.944522379054</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9</v>
      </c>
      <c r="N42" s="280">
        <f t="shared" si="0"/>
        <v>21765.883940684438</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28"/>
      <c r="F46" s="828"/>
      <c r="G46" s="828"/>
      <c r="H46" s="829"/>
      <c r="I46" s="42"/>
      <c r="J46" s="43"/>
      <c r="K46" s="282"/>
      <c r="L46" s="284"/>
      <c r="M46" s="285"/>
      <c r="N46" s="286"/>
    </row>
    <row r="47" spans="1:14">
      <c r="B47" s="834" t="s">
        <v>1036</v>
      </c>
      <c r="C47" s="947"/>
      <c r="D47" s="947"/>
      <c r="E47" s="44"/>
      <c r="F47" s="45"/>
      <c r="G47" s="45"/>
      <c r="H47" s="46"/>
      <c r="I47" s="42"/>
      <c r="J47" s="43"/>
      <c r="K47" s="287"/>
      <c r="L47" s="284"/>
      <c r="M47" s="409">
        <v>0.1</v>
      </c>
      <c r="N47" s="352">
        <f>N81*M47</f>
        <v>922.04676066569448</v>
      </c>
    </row>
    <row r="48" spans="1:14" ht="15" thickBot="1">
      <c r="B48" s="948"/>
      <c r="C48" s="949"/>
      <c r="D48" s="949"/>
      <c r="E48" s="949"/>
      <c r="F48" s="949"/>
      <c r="G48" s="949"/>
      <c r="H48" s="950"/>
      <c r="I48" s="836"/>
      <c r="J48" s="837"/>
      <c r="K48" s="47"/>
      <c r="L48" s="838"/>
      <c r="M48" s="951"/>
      <c r="N48" s="111"/>
    </row>
    <row r="49" spans="1:14" ht="15" thickBot="1">
      <c r="B49" s="814" t="s">
        <v>1037</v>
      </c>
      <c r="C49" s="815"/>
      <c r="D49" s="815"/>
      <c r="E49" s="815"/>
      <c r="F49" s="815"/>
      <c r="G49" s="815"/>
      <c r="H49" s="815"/>
      <c r="I49" s="815"/>
      <c r="J49" s="815"/>
      <c r="K49" s="815"/>
      <c r="L49" s="815"/>
      <c r="M49" s="816"/>
      <c r="N49" s="402">
        <f>SUM(N36:N48)</f>
        <v>113723.74198820705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317"/>
      <c r="C69" s="318"/>
      <c r="D69" s="318"/>
      <c r="E69" s="318"/>
      <c r="F69" s="318"/>
      <c r="G69" s="318"/>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9220.4676066569446</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162661.72272959223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32532.344545918448</v>
      </c>
      <c r="M88" s="849"/>
      <c r="N88" s="57"/>
    </row>
    <row r="89" spans="1:14">
      <c r="B89" s="95" t="s">
        <v>1057</v>
      </c>
      <c r="C89" s="96"/>
      <c r="D89" s="96"/>
      <c r="E89" s="96"/>
      <c r="F89" s="96"/>
      <c r="G89" s="96"/>
      <c r="H89" s="96"/>
      <c r="I89" s="93"/>
      <c r="J89" s="94"/>
      <c r="K89" s="312">
        <v>0.05</v>
      </c>
      <c r="L89" s="848">
        <f>N83*K89</f>
        <v>8133.0861364796119</v>
      </c>
      <c r="M89" s="849"/>
      <c r="N89" s="57"/>
    </row>
    <row r="90" spans="1:14" ht="15" thickBot="1">
      <c r="B90" s="97" t="s">
        <v>1058</v>
      </c>
      <c r="C90" s="98"/>
      <c r="D90" s="98"/>
      <c r="E90" s="98"/>
      <c r="F90" s="98"/>
      <c r="G90" s="98"/>
      <c r="H90" s="98"/>
      <c r="I90" s="99"/>
      <c r="J90" s="100"/>
      <c r="K90" s="313">
        <v>0.05</v>
      </c>
      <c r="L90" s="850">
        <f>N83*K90</f>
        <v>8133.0861364796119</v>
      </c>
      <c r="M90" s="851"/>
      <c r="N90" s="57"/>
    </row>
    <row r="91" spans="1:14" ht="15" thickBot="1">
      <c r="B91" s="814" t="s">
        <v>1037</v>
      </c>
      <c r="C91" s="815"/>
      <c r="D91" s="815"/>
      <c r="E91" s="815"/>
      <c r="F91" s="815"/>
      <c r="G91" s="815"/>
      <c r="H91" s="815"/>
      <c r="I91" s="815"/>
      <c r="J91" s="815"/>
      <c r="K91" s="815"/>
      <c r="L91" s="815"/>
      <c r="M91" s="816"/>
      <c r="N91" s="58">
        <f>L88+L89+L90</f>
        <v>48798.516818877673</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211460.23954846989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customHeight="1" thickBot="1">
      <c r="A31" t="s">
        <v>1929</v>
      </c>
      <c r="B31" s="86" t="s">
        <v>1151</v>
      </c>
      <c r="C31" s="952" t="s">
        <v>1664</v>
      </c>
      <c r="D31" s="952"/>
      <c r="E31" s="952"/>
      <c r="F31" s="953"/>
      <c r="G31" s="953"/>
      <c r="H31" s="953"/>
      <c r="I31" s="953"/>
      <c r="J31" s="953"/>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7</v>
      </c>
      <c r="N37" s="280">
        <f t="shared" ref="N37:N43" si="0">K37/M37</f>
        <v>17829.67001569155</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116441.50070141148</v>
      </c>
      <c r="L38" s="278"/>
      <c r="M38" s="279">
        <v>7</v>
      </c>
      <c r="N38" s="280">
        <f t="shared" si="0"/>
        <v>16634.50010020164</v>
      </c>
    </row>
    <row r="39" spans="1:14">
      <c r="A39" t="s">
        <v>286</v>
      </c>
      <c r="B39" s="827" t="str">
        <f>VLOOKUP(A39,EQUIPOS!A9:D154,3,FALSE)</f>
        <v>Planta de asfalto en frio</v>
      </c>
      <c r="C39" s="828"/>
      <c r="D39" s="828"/>
      <c r="E39" s="828"/>
      <c r="F39" s="828"/>
      <c r="G39" s="828"/>
      <c r="H39" s="829"/>
      <c r="I39" s="275"/>
      <c r="J39" s="276"/>
      <c r="K39" s="277">
        <f>VLOOKUP(A39,EQUIPOS!A9:D166,4,FALSE)</f>
        <v>239705.44050396391</v>
      </c>
      <c r="L39" s="278"/>
      <c r="M39" s="279">
        <v>9</v>
      </c>
      <c r="N39" s="280">
        <f t="shared" si="0"/>
        <v>26633.937833773769</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7</v>
      </c>
      <c r="N42" s="280">
        <f t="shared" si="0"/>
        <v>27984.707923737133</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9</v>
      </c>
      <c r="N43" s="280">
        <f t="shared" si="0"/>
        <v>9600.3767837696541</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1053.7677264750794</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127732.99140726763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317"/>
      <c r="C68" s="318"/>
      <c r="D68" s="318"/>
      <c r="E68" s="318"/>
      <c r="F68" s="318"/>
      <c r="G68" s="318"/>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10537.677264750793</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177988.18180674667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35597.636361349338</v>
      </c>
      <c r="M87" s="849"/>
      <c r="N87" s="57"/>
    </row>
    <row r="88" spans="1:14">
      <c r="B88" s="95" t="s">
        <v>1057</v>
      </c>
      <c r="C88" s="96"/>
      <c r="D88" s="96"/>
      <c r="E88" s="96"/>
      <c r="F88" s="96"/>
      <c r="G88" s="96"/>
      <c r="H88" s="96"/>
      <c r="I88" s="93"/>
      <c r="J88" s="94"/>
      <c r="K88" s="312">
        <v>0.05</v>
      </c>
      <c r="L88" s="848">
        <f>N82*K88</f>
        <v>8899.4090903373344</v>
      </c>
      <c r="M88" s="849"/>
      <c r="N88" s="57"/>
    </row>
    <row r="89" spans="1:14" ht="15" thickBot="1">
      <c r="B89" s="97" t="s">
        <v>1058</v>
      </c>
      <c r="C89" s="98"/>
      <c r="D89" s="98"/>
      <c r="E89" s="98"/>
      <c r="F89" s="98"/>
      <c r="G89" s="98"/>
      <c r="H89" s="98"/>
      <c r="I89" s="99"/>
      <c r="J89" s="100"/>
      <c r="K89" s="313">
        <v>0.05</v>
      </c>
      <c r="L89" s="850">
        <f>N82*K89</f>
        <v>8899.4090903373344</v>
      </c>
      <c r="M89" s="851"/>
      <c r="N89" s="57"/>
    </row>
    <row r="90" spans="1:14" ht="15" thickBot="1">
      <c r="B90" s="814" t="s">
        <v>1037</v>
      </c>
      <c r="C90" s="815"/>
      <c r="D90" s="815"/>
      <c r="E90" s="815"/>
      <c r="F90" s="815"/>
      <c r="G90" s="815"/>
      <c r="H90" s="815"/>
      <c r="I90" s="815"/>
      <c r="J90" s="815"/>
      <c r="K90" s="815"/>
      <c r="L90" s="815"/>
      <c r="M90" s="816"/>
      <c r="N90" s="58">
        <f>L87+L88+L89</f>
        <v>53396.45454202401</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231384.63634877067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27"/>
      <c r="C47" s="828"/>
      <c r="D47" s="828"/>
      <c r="E47" s="828"/>
      <c r="F47" s="828"/>
      <c r="G47" s="828"/>
      <c r="H47" s="829"/>
      <c r="I47" s="830"/>
      <c r="J47" s="811"/>
      <c r="K47" s="277"/>
      <c r="L47" s="831"/>
      <c r="M47" s="832"/>
      <c r="N47" s="280"/>
    </row>
    <row r="48" spans="1:14">
      <c r="B48" s="827"/>
      <c r="C48" s="828"/>
      <c r="D48" s="828"/>
      <c r="E48" s="833"/>
      <c r="F48" s="828"/>
      <c r="G48" s="828"/>
      <c r="H48" s="829"/>
      <c r="I48" s="42"/>
      <c r="J48" s="43"/>
      <c r="K48" s="282"/>
      <c r="L48" s="284"/>
      <c r="M48" s="285"/>
      <c r="N48" s="286"/>
    </row>
    <row r="49" spans="1:14">
      <c r="B49" s="834" t="s">
        <v>1036</v>
      </c>
      <c r="C49" s="835"/>
      <c r="D49" s="835"/>
      <c r="E49" s="44"/>
      <c r="F49" s="45"/>
      <c r="G49" s="45"/>
      <c r="H49" s="46"/>
      <c r="I49" s="42"/>
      <c r="J49" s="43"/>
      <c r="K49" s="287"/>
      <c r="L49" s="284"/>
      <c r="M49" s="409">
        <v>0.1</v>
      </c>
      <c r="N49" s="352">
        <f>N83*M49</f>
        <v>829.84208459912497</v>
      </c>
    </row>
    <row r="50" spans="1:14" ht="15" thickBot="1">
      <c r="B50" s="827"/>
      <c r="C50" s="828"/>
      <c r="D50" s="828"/>
      <c r="E50" s="828"/>
      <c r="F50" s="828"/>
      <c r="G50" s="828"/>
      <c r="H50" s="829"/>
      <c r="I50" s="836"/>
      <c r="J50" s="837"/>
      <c r="K50" s="47"/>
      <c r="L50" s="838"/>
      <c r="M50" s="839"/>
      <c r="N50" s="111"/>
    </row>
    <row r="51" spans="1:14" ht="15" thickBot="1">
      <c r="B51" s="814" t="s">
        <v>1037</v>
      </c>
      <c r="C51" s="815"/>
      <c r="D51" s="815"/>
      <c r="E51" s="815"/>
      <c r="F51" s="815"/>
      <c r="G51" s="815"/>
      <c r="H51" s="815"/>
      <c r="I51" s="815"/>
      <c r="J51" s="815"/>
      <c r="K51" s="815"/>
      <c r="L51" s="815"/>
      <c r="M51" s="816"/>
      <c r="N51" s="402">
        <f>SUM(N36:N50)</f>
        <v>140679.09542178802</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05" t="s">
        <v>1028</v>
      </c>
      <c r="C55" s="806"/>
      <c r="D55" s="806"/>
      <c r="E55" s="806"/>
      <c r="F55" s="806"/>
      <c r="G55" s="806"/>
      <c r="H55" s="806"/>
      <c r="I55" s="807"/>
      <c r="J55" s="323" t="s">
        <v>1029</v>
      </c>
      <c r="K55" s="91" t="s">
        <v>1030</v>
      </c>
      <c r="L55" s="808" t="s">
        <v>1039</v>
      </c>
      <c r="M55" s="807"/>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24990</v>
      </c>
      <c r="N56" s="280">
        <f>K56*M56</f>
        <v>34986</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50.059586696803315</v>
      </c>
      <c r="N57" s="280">
        <f>K57*M57</f>
        <v>1251.4896674200829</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 thickBot="1">
      <c r="B60" s="809"/>
      <c r="C60" s="810"/>
      <c r="D60" s="810"/>
      <c r="E60" s="810"/>
      <c r="F60" s="810"/>
      <c r="G60" s="810"/>
      <c r="H60" s="810"/>
      <c r="I60" s="811"/>
      <c r="J60" s="48"/>
      <c r="K60" s="50"/>
      <c r="L60" s="812"/>
      <c r="M60" s="813"/>
      <c r="N60" s="51"/>
    </row>
    <row r="61" spans="1:14" ht="15" thickBot="1">
      <c r="B61" s="814" t="s">
        <v>1037</v>
      </c>
      <c r="C61" s="815"/>
      <c r="D61" s="815"/>
      <c r="E61" s="815"/>
      <c r="F61" s="815"/>
      <c r="G61" s="815"/>
      <c r="H61" s="815"/>
      <c r="I61" s="815"/>
      <c r="J61" s="815"/>
      <c r="K61" s="815"/>
      <c r="L61" s="815"/>
      <c r="M61" s="816"/>
      <c r="N61" s="402">
        <f>SUM(N56:N60)</f>
        <v>36237.489667420086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17" t="s">
        <v>1045</v>
      </c>
      <c r="M65" s="790"/>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818">
        <f>VLOOKUP(A66,TRANSPORTE!A5:D117,4,FALSE)</f>
        <v>1313.2164027577846</v>
      </c>
      <c r="M66" s="819"/>
      <c r="N66" s="295">
        <f>K66*L66</f>
        <v>1838.5029638608983</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818">
        <f>VLOOKUP(A67,TRANSPORTE!A6:D117,4,FALSE)</f>
        <v>1313.2164027577846</v>
      </c>
      <c r="M67" s="819"/>
      <c r="N67" s="295">
        <f>K67*L67</f>
        <v>1641.5205034472308</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 thickBot="1">
      <c r="B71" s="317"/>
      <c r="C71" s="318"/>
      <c r="D71" s="318"/>
      <c r="E71" s="318"/>
      <c r="F71" s="318"/>
      <c r="G71" s="318"/>
      <c r="H71" s="54"/>
      <c r="I71" s="132"/>
      <c r="J71" s="132"/>
      <c r="K71" s="132"/>
      <c r="L71" s="803"/>
      <c r="M71" s="804"/>
      <c r="N71" s="133"/>
    </row>
    <row r="72" spans="1:15" ht="15" thickBot="1">
      <c r="B72" s="820" t="s">
        <v>1037</v>
      </c>
      <c r="C72" s="821"/>
      <c r="D72" s="821"/>
      <c r="E72" s="821"/>
      <c r="F72" s="821"/>
      <c r="G72" s="821"/>
      <c r="H72" s="821"/>
      <c r="I72" s="821"/>
      <c r="J72" s="821"/>
      <c r="K72" s="821"/>
      <c r="L72" s="821"/>
      <c r="M72" s="822"/>
      <c r="N72" s="110">
        <f>N66+N67+N68+N69+N70</f>
        <v>3480.0234673081291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0" t="s">
        <v>1047</v>
      </c>
      <c r="C76" s="841"/>
      <c r="D76" s="841"/>
      <c r="E76" s="841"/>
      <c r="F76" s="841"/>
      <c r="G76" s="841"/>
      <c r="H76" s="841"/>
      <c r="I76" s="79" t="s">
        <v>1048</v>
      </c>
      <c r="J76" s="81" t="s">
        <v>1494</v>
      </c>
      <c r="K76" s="80" t="s">
        <v>1050</v>
      </c>
      <c r="L76" s="842" t="s">
        <v>1034</v>
      </c>
      <c r="M76" s="843"/>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 thickBot="1">
      <c r="B82" s="801"/>
      <c r="C82" s="802"/>
      <c r="D82" s="802"/>
      <c r="E82" s="802"/>
      <c r="F82" s="802"/>
      <c r="G82" s="802"/>
      <c r="H82" s="802"/>
      <c r="I82" s="132"/>
      <c r="J82" s="132"/>
      <c r="K82" s="132"/>
      <c r="L82" s="902"/>
      <c r="M82" s="902"/>
      <c r="N82" s="51"/>
    </row>
    <row r="83" spans="1:14" ht="15" thickBot="1">
      <c r="B83" s="820" t="s">
        <v>1037</v>
      </c>
      <c r="C83" s="821"/>
      <c r="D83" s="821"/>
      <c r="E83" s="821"/>
      <c r="F83" s="821"/>
      <c r="G83" s="821"/>
      <c r="H83" s="821"/>
      <c r="I83" s="821"/>
      <c r="J83" s="821"/>
      <c r="K83" s="821"/>
      <c r="L83" s="821"/>
      <c r="M83" s="822"/>
      <c r="N83" s="309">
        <f>SUM(N77:N82)</f>
        <v>8298.4208459912497</v>
      </c>
    </row>
    <row r="84" spans="1:14" ht="15" thickBot="1">
      <c r="B84" s="39"/>
      <c r="C84" s="40"/>
      <c r="D84" s="40"/>
      <c r="E84" s="40"/>
      <c r="F84" s="40"/>
      <c r="G84" s="40"/>
      <c r="H84" s="40"/>
      <c r="I84" s="40"/>
      <c r="J84" s="40"/>
      <c r="K84" s="40"/>
      <c r="L84" s="40"/>
      <c r="M84" s="40"/>
      <c r="N84" s="41"/>
    </row>
    <row r="85" spans="1:14" ht="15" thickBot="1">
      <c r="B85" s="814" t="s">
        <v>1051</v>
      </c>
      <c r="C85" s="815"/>
      <c r="D85" s="815"/>
      <c r="E85" s="815"/>
      <c r="F85" s="815"/>
      <c r="G85" s="815"/>
      <c r="H85" s="815"/>
      <c r="I85" s="815"/>
      <c r="J85" s="815"/>
      <c r="K85" s="815"/>
      <c r="L85" s="815"/>
      <c r="M85" s="816"/>
      <c r="N85" s="105">
        <f>N51+N61+N72+N83</f>
        <v>188695.0294025075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37739.0058805015</v>
      </c>
      <c r="M90" s="849"/>
      <c r="N90" s="57"/>
    </row>
    <row r="91" spans="1:14">
      <c r="B91" s="95" t="s">
        <v>1057</v>
      </c>
      <c r="C91" s="96"/>
      <c r="D91" s="96"/>
      <c r="E91" s="96"/>
      <c r="F91" s="96"/>
      <c r="G91" s="96"/>
      <c r="H91" s="96"/>
      <c r="I91" s="93"/>
      <c r="J91" s="94"/>
      <c r="K91" s="312">
        <v>0.05</v>
      </c>
      <c r="L91" s="848">
        <f>N85*K91</f>
        <v>9434.7514701253749</v>
      </c>
      <c r="M91" s="849"/>
      <c r="N91" s="57"/>
    </row>
    <row r="92" spans="1:14" ht="15" thickBot="1">
      <c r="B92" s="97" t="s">
        <v>1058</v>
      </c>
      <c r="C92" s="98"/>
      <c r="D92" s="98"/>
      <c r="E92" s="98"/>
      <c r="F92" s="98"/>
      <c r="G92" s="98"/>
      <c r="H92" s="98"/>
      <c r="I92" s="99"/>
      <c r="J92" s="100"/>
      <c r="K92" s="313">
        <v>0.05</v>
      </c>
      <c r="L92" s="850">
        <f>N85*K92</f>
        <v>9434.7514701253749</v>
      </c>
      <c r="M92" s="851"/>
      <c r="N92" s="57"/>
    </row>
    <row r="93" spans="1:14" ht="15" thickBot="1">
      <c r="B93" s="814" t="s">
        <v>1037</v>
      </c>
      <c r="C93" s="815"/>
      <c r="D93" s="815"/>
      <c r="E93" s="815"/>
      <c r="F93" s="815"/>
      <c r="G93" s="815"/>
      <c r="H93" s="815"/>
      <c r="I93" s="815"/>
      <c r="J93" s="815"/>
      <c r="K93" s="815"/>
      <c r="L93" s="815"/>
      <c r="M93" s="816"/>
      <c r="N93" s="58">
        <f>L90+L91+L92</f>
        <v>56608.508820752249</v>
      </c>
    </row>
    <row r="94" spans="1:14" ht="15" thickBot="1">
      <c r="B94" s="39"/>
      <c r="C94" s="40"/>
      <c r="D94" s="40"/>
      <c r="E94" s="40"/>
      <c r="F94" s="40"/>
      <c r="G94" s="40"/>
      <c r="H94" s="40"/>
      <c r="I94" s="40"/>
      <c r="J94" s="40"/>
      <c r="K94" s="40"/>
      <c r="L94" s="40"/>
      <c r="M94" s="40"/>
      <c r="N94" s="41"/>
    </row>
    <row r="95" spans="1:14" ht="15" thickBot="1">
      <c r="A95" t="s">
        <v>2122</v>
      </c>
      <c r="B95" s="814" t="s">
        <v>1059</v>
      </c>
      <c r="C95" s="815"/>
      <c r="D95" s="815"/>
      <c r="E95" s="815"/>
      <c r="F95" s="815"/>
      <c r="G95" s="815"/>
      <c r="H95" s="815"/>
      <c r="I95" s="815"/>
      <c r="J95" s="815"/>
      <c r="K95" s="815"/>
      <c r="L95" s="815"/>
      <c r="M95" s="816"/>
      <c r="N95" s="196">
        <f>N85+N93</f>
        <v>245303.53822325973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2" t="s">
        <v>2324</v>
      </c>
      <c r="C112" s="853"/>
      <c r="D112" s="853"/>
      <c r="E112" s="853"/>
      <c r="F112" s="853"/>
      <c r="G112" s="853"/>
      <c r="H112" s="853"/>
      <c r="I112" s="853"/>
      <c r="J112" s="853"/>
      <c r="K112" s="853"/>
      <c r="L112" s="853"/>
      <c r="M112" s="853"/>
      <c r="N112" s="854"/>
    </row>
    <row r="113" spans="2:14" ht="15" customHeight="1">
      <c r="B113" s="852"/>
      <c r="C113" s="853"/>
      <c r="D113" s="853"/>
      <c r="E113" s="853"/>
      <c r="F113" s="853"/>
      <c r="G113" s="853"/>
      <c r="H113" s="853"/>
      <c r="I113" s="853"/>
      <c r="J113" s="853"/>
      <c r="K113" s="853"/>
      <c r="L113" s="853"/>
      <c r="M113" s="853"/>
      <c r="N113" s="854"/>
    </row>
    <row r="114" spans="2:14" ht="30" customHeight="1">
      <c r="B114" s="855" t="s">
        <v>2325</v>
      </c>
      <c r="C114" s="856"/>
      <c r="D114" s="856"/>
      <c r="E114" s="856"/>
      <c r="F114" s="856"/>
      <c r="G114" s="856"/>
      <c r="H114" s="856"/>
      <c r="I114" s="856"/>
      <c r="J114" s="856"/>
      <c r="K114" s="856"/>
      <c r="L114" s="856"/>
      <c r="M114" s="856"/>
      <c r="N114" s="857"/>
    </row>
    <row r="115" spans="2:14">
      <c r="B115" s="855"/>
      <c r="C115" s="856"/>
      <c r="D115" s="856"/>
      <c r="E115" s="856"/>
      <c r="F115" s="856"/>
      <c r="G115" s="856"/>
      <c r="H115" s="856"/>
      <c r="I115" s="856"/>
      <c r="J115" s="856"/>
      <c r="K115" s="856"/>
      <c r="L115" s="856"/>
      <c r="M115" s="856"/>
      <c r="N115" s="857"/>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1"/>
      <c r="K125" s="791"/>
      <c r="L125" s="791"/>
      <c r="M125" s="791"/>
      <c r="N125" s="792"/>
    </row>
    <row r="126" spans="2:14" ht="15" thickBot="1">
      <c r="B126" s="269" t="s">
        <v>2327</v>
      </c>
      <c r="C126" s="401"/>
      <c r="D126" s="401"/>
      <c r="E126" s="63"/>
      <c r="F126" s="63"/>
      <c r="G126" s="63"/>
      <c r="H126" s="63"/>
      <c r="I126" s="63"/>
      <c r="J126" s="793"/>
      <c r="K126" s="793"/>
      <c r="L126" s="793"/>
      <c r="M126" s="793"/>
      <c r="N126"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818"/>
      <c r="M66" s="819"/>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ht="15" customHeight="1">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140679.09542178802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8298.4208459912497</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188695.0294025075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37739.0058805015</v>
      </c>
      <c r="M87" s="849"/>
      <c r="N87" s="57"/>
    </row>
    <row r="88" spans="1:14">
      <c r="B88" s="95" t="s">
        <v>1057</v>
      </c>
      <c r="C88" s="96"/>
      <c r="D88" s="96"/>
      <c r="E88" s="96"/>
      <c r="F88" s="96"/>
      <c r="G88" s="96"/>
      <c r="H88" s="96"/>
      <c r="I88" s="93"/>
      <c r="J88" s="94"/>
      <c r="K88" s="312">
        <v>0.05</v>
      </c>
      <c r="L88" s="848">
        <f>N82*K88</f>
        <v>9434.7514701253749</v>
      </c>
      <c r="M88" s="849"/>
      <c r="N88" s="57"/>
    </row>
    <row r="89" spans="1:14" ht="15" thickBot="1">
      <c r="B89" s="97" t="s">
        <v>1058</v>
      </c>
      <c r="C89" s="98"/>
      <c r="D89" s="98"/>
      <c r="E89" s="98"/>
      <c r="F89" s="98"/>
      <c r="G89" s="98"/>
      <c r="H89" s="98"/>
      <c r="I89" s="99"/>
      <c r="J89" s="100"/>
      <c r="K89" s="313">
        <v>0.05</v>
      </c>
      <c r="L89" s="850">
        <f>N82*K89</f>
        <v>9434.7514701253749</v>
      </c>
      <c r="M89" s="851"/>
      <c r="N89" s="57"/>
    </row>
    <row r="90" spans="1:14" ht="15" thickBot="1">
      <c r="B90" s="814" t="s">
        <v>1037</v>
      </c>
      <c r="C90" s="815"/>
      <c r="D90" s="815"/>
      <c r="E90" s="815"/>
      <c r="F90" s="815"/>
      <c r="G90" s="815"/>
      <c r="H90" s="815"/>
      <c r="I90" s="815"/>
      <c r="J90" s="815"/>
      <c r="K90" s="815"/>
      <c r="L90" s="815"/>
      <c r="M90" s="816"/>
      <c r="N90" s="58">
        <f>L87+L88+L89</f>
        <v>56608.508820752249</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245303.53822325973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140679.09542178802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317"/>
      <c r="C68" s="318"/>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8298.4208459912497</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188695.0294025075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37739.0058805015</v>
      </c>
      <c r="M87" s="849"/>
      <c r="N87" s="57"/>
    </row>
    <row r="88" spans="1:14">
      <c r="B88" s="95" t="s">
        <v>1057</v>
      </c>
      <c r="C88" s="96"/>
      <c r="D88" s="96"/>
      <c r="E88" s="96"/>
      <c r="F88" s="96"/>
      <c r="G88" s="96"/>
      <c r="H88" s="96"/>
      <c r="I88" s="93"/>
      <c r="J88" s="94"/>
      <c r="K88" s="312">
        <v>0.05</v>
      </c>
      <c r="L88" s="848">
        <f>N82*K88</f>
        <v>9434.7514701253749</v>
      </c>
      <c r="M88" s="849"/>
      <c r="N88" s="57"/>
    </row>
    <row r="89" spans="1:14" ht="15" thickBot="1">
      <c r="B89" s="97" t="s">
        <v>1058</v>
      </c>
      <c r="C89" s="98"/>
      <c r="D89" s="98"/>
      <c r="E89" s="98"/>
      <c r="F89" s="98"/>
      <c r="G89" s="98"/>
      <c r="H89" s="98"/>
      <c r="I89" s="99"/>
      <c r="J89" s="100"/>
      <c r="K89" s="313">
        <v>0.05</v>
      </c>
      <c r="L89" s="850">
        <f>N82*K89</f>
        <v>9434.7514701253749</v>
      </c>
      <c r="M89" s="851"/>
      <c r="N89" s="57"/>
    </row>
    <row r="90" spans="1:14" ht="15" thickBot="1">
      <c r="B90" s="814" t="s">
        <v>1037</v>
      </c>
      <c r="C90" s="815"/>
      <c r="D90" s="815"/>
      <c r="E90" s="815"/>
      <c r="F90" s="815"/>
      <c r="G90" s="815"/>
      <c r="H90" s="815"/>
      <c r="I90" s="815"/>
      <c r="J90" s="815"/>
      <c r="K90" s="815"/>
      <c r="L90" s="815"/>
      <c r="M90" s="816"/>
      <c r="N90" s="58">
        <f>L87+L88+L89</f>
        <v>56608.508820752249</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245303.53822325973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1377</v>
      </c>
      <c r="B65" s="52" t="str">
        <f>VLOOKUP(A65,TRANSPORTE!A6:D117,3,FALSE)</f>
        <v>Transporte de mezcla</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8</v>
      </c>
      <c r="N37" s="280">
        <f t="shared" ref="N37:N43" si="0">K37/M37</f>
        <v>15600.961263730107</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8</v>
      </c>
      <c r="N38" s="280">
        <f t="shared" si="0"/>
        <v>14086.435693876754</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8</v>
      </c>
      <c r="N39" s="280">
        <f t="shared" si="0"/>
        <v>74842.087619344893</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8</v>
      </c>
      <c r="N42" s="280">
        <f t="shared" si="0"/>
        <v>24486.619433269992</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8</v>
      </c>
      <c r="N43" s="280">
        <f t="shared" si="0"/>
        <v>10800.42388174086</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168734.6056762471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9220.4676066569446</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217672.58641763229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43534.51728352646</v>
      </c>
      <c r="M87" s="849"/>
      <c r="N87" s="57"/>
    </row>
    <row r="88" spans="1:14">
      <c r="B88" s="95" t="s">
        <v>1057</v>
      </c>
      <c r="C88" s="96"/>
      <c r="D88" s="96"/>
      <c r="E88" s="96"/>
      <c r="F88" s="96"/>
      <c r="G88" s="96"/>
      <c r="H88" s="96"/>
      <c r="I88" s="93"/>
      <c r="J88" s="94"/>
      <c r="K88" s="312">
        <v>0.05</v>
      </c>
      <c r="L88" s="848">
        <f>N82*K88</f>
        <v>10883.629320881615</v>
      </c>
      <c r="M88" s="849"/>
      <c r="N88" s="57"/>
    </row>
    <row r="89" spans="1:14" ht="15" thickBot="1">
      <c r="B89" s="97" t="s">
        <v>1058</v>
      </c>
      <c r="C89" s="98"/>
      <c r="D89" s="98"/>
      <c r="E89" s="98"/>
      <c r="F89" s="98"/>
      <c r="G89" s="98"/>
      <c r="H89" s="98"/>
      <c r="I89" s="99"/>
      <c r="J89" s="100"/>
      <c r="K89" s="313">
        <v>0.05</v>
      </c>
      <c r="L89" s="850">
        <f>N82*K89</f>
        <v>10883.629320881615</v>
      </c>
      <c r="M89" s="851"/>
      <c r="N89" s="57"/>
    </row>
    <row r="90" spans="1:14" ht="15" thickBot="1">
      <c r="B90" s="814" t="s">
        <v>1037</v>
      </c>
      <c r="C90" s="815"/>
      <c r="D90" s="815"/>
      <c r="E90" s="815"/>
      <c r="F90" s="815"/>
      <c r="G90" s="815"/>
      <c r="H90" s="815"/>
      <c r="I90" s="815"/>
      <c r="J90" s="815"/>
      <c r="K90" s="815"/>
      <c r="L90" s="815"/>
      <c r="M90" s="816"/>
      <c r="N90" s="58">
        <f>L87+L88+L89</f>
        <v>65301.775925289687</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282974.36234292196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8</v>
      </c>
      <c r="N37" s="280">
        <f t="shared" ref="N37:N43" si="0">K37/M37</f>
        <v>15600.961263730107</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8</v>
      </c>
      <c r="N38" s="280">
        <f t="shared" si="0"/>
        <v>14086.435693876754</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8</v>
      </c>
      <c r="N39" s="280">
        <f t="shared" si="0"/>
        <v>74842.087619344893</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8</v>
      </c>
      <c r="N42" s="280">
        <f t="shared" si="0"/>
        <v>24486.619433269992</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8</v>
      </c>
      <c r="N43" s="280">
        <f t="shared" si="0"/>
        <v>10800.42388174086</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168734.6056762471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317"/>
      <c r="C68" s="318"/>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133"/>
    </row>
    <row r="80" spans="1:15" ht="15" thickBot="1">
      <c r="B80" s="820" t="s">
        <v>1037</v>
      </c>
      <c r="C80" s="821"/>
      <c r="D80" s="821"/>
      <c r="E80" s="821"/>
      <c r="F80" s="821"/>
      <c r="G80" s="821"/>
      <c r="H80" s="821"/>
      <c r="I80" s="821"/>
      <c r="J80" s="821"/>
      <c r="K80" s="821"/>
      <c r="L80" s="821"/>
      <c r="M80" s="822"/>
      <c r="N80" s="468">
        <f>SUM(N74:N79)</f>
        <v>9220.4676066569446</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217672.58641763229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43534.51728352646</v>
      </c>
      <c r="M87" s="849"/>
      <c r="N87" s="57"/>
    </row>
    <row r="88" spans="1:14">
      <c r="B88" s="95" t="s">
        <v>1057</v>
      </c>
      <c r="C88" s="96"/>
      <c r="D88" s="96"/>
      <c r="E88" s="96"/>
      <c r="F88" s="96"/>
      <c r="G88" s="96"/>
      <c r="H88" s="96"/>
      <c r="I88" s="93"/>
      <c r="J88" s="94"/>
      <c r="K88" s="312">
        <v>0.05</v>
      </c>
      <c r="L88" s="848">
        <f>N82*K88</f>
        <v>10883.629320881615</v>
      </c>
      <c r="M88" s="849"/>
      <c r="N88" s="57"/>
    </row>
    <row r="89" spans="1:14" ht="15" thickBot="1">
      <c r="B89" s="97" t="s">
        <v>1058</v>
      </c>
      <c r="C89" s="98"/>
      <c r="D89" s="98"/>
      <c r="E89" s="98"/>
      <c r="F89" s="98"/>
      <c r="G89" s="98"/>
      <c r="H89" s="98"/>
      <c r="I89" s="99"/>
      <c r="J89" s="100"/>
      <c r="K89" s="313">
        <v>0.05</v>
      </c>
      <c r="L89" s="850">
        <f>N82*K89</f>
        <v>10883.629320881615</v>
      </c>
      <c r="M89" s="851"/>
      <c r="N89" s="57"/>
    </row>
    <row r="90" spans="1:14" ht="15" thickBot="1">
      <c r="B90" s="814" t="s">
        <v>1037</v>
      </c>
      <c r="C90" s="815"/>
      <c r="D90" s="815"/>
      <c r="E90" s="815"/>
      <c r="F90" s="815"/>
      <c r="G90" s="815"/>
      <c r="H90" s="815"/>
      <c r="I90" s="815"/>
      <c r="J90" s="815"/>
      <c r="K90" s="815"/>
      <c r="L90" s="815"/>
      <c r="M90" s="816"/>
      <c r="N90" s="58">
        <f>L87+L88+L89</f>
        <v>65301.775925289687</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282974.36234292196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8</v>
      </c>
      <c r="N37" s="280">
        <f t="shared" ref="N37:N43" si="0">K37/M37</f>
        <v>15600.961263730107</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8</v>
      </c>
      <c r="N38" s="280">
        <f t="shared" si="0"/>
        <v>14086.435693876754</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8</v>
      </c>
      <c r="N39" s="280">
        <f t="shared" si="0"/>
        <v>74842.087619344893</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8</v>
      </c>
      <c r="N42" s="280">
        <f t="shared" si="0"/>
        <v>24486.619433269992</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8</v>
      </c>
      <c r="N43" s="280">
        <f t="shared" si="0"/>
        <v>10800.42388174086</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168734.6056762471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9220.4676066569446</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217672.58641763229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43534.51728352646</v>
      </c>
      <c r="M87" s="849"/>
      <c r="N87" s="57"/>
    </row>
    <row r="88" spans="1:14">
      <c r="B88" s="95" t="s">
        <v>1057</v>
      </c>
      <c r="C88" s="96"/>
      <c r="D88" s="96"/>
      <c r="E88" s="96"/>
      <c r="F88" s="96"/>
      <c r="G88" s="96"/>
      <c r="H88" s="96"/>
      <c r="I88" s="93"/>
      <c r="J88" s="94"/>
      <c r="K88" s="312">
        <v>0.05</v>
      </c>
      <c r="L88" s="848">
        <f>N82*K88</f>
        <v>10883.629320881615</v>
      </c>
      <c r="M88" s="849"/>
      <c r="N88" s="57"/>
    </row>
    <row r="89" spans="1:14" ht="15" thickBot="1">
      <c r="B89" s="97" t="s">
        <v>1058</v>
      </c>
      <c r="C89" s="98"/>
      <c r="D89" s="98"/>
      <c r="E89" s="98"/>
      <c r="F89" s="98"/>
      <c r="G89" s="98"/>
      <c r="H89" s="98"/>
      <c r="I89" s="99"/>
      <c r="J89" s="100"/>
      <c r="K89" s="313">
        <v>0.05</v>
      </c>
      <c r="L89" s="850">
        <f>N82*K89</f>
        <v>10883.629320881615</v>
      </c>
      <c r="M89" s="851"/>
      <c r="N89" s="57"/>
    </row>
    <row r="90" spans="1:14" ht="15" thickBot="1">
      <c r="B90" s="814" t="s">
        <v>1037</v>
      </c>
      <c r="C90" s="815"/>
      <c r="D90" s="815"/>
      <c r="E90" s="815"/>
      <c r="F90" s="815"/>
      <c r="G90" s="815"/>
      <c r="H90" s="815"/>
      <c r="I90" s="815"/>
      <c r="J90" s="815"/>
      <c r="K90" s="815"/>
      <c r="L90" s="815"/>
      <c r="M90" s="816"/>
      <c r="N90" s="58">
        <f>L87+L88+L89</f>
        <v>65301.775925289687</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282974.36234292196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140679.09542178802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8298.4208459912497</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188695.0294025075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37739.0058805015</v>
      </c>
      <c r="M87" s="849"/>
      <c r="N87" s="57"/>
    </row>
    <row r="88" spans="1:14">
      <c r="B88" s="95" t="s">
        <v>1057</v>
      </c>
      <c r="C88" s="96"/>
      <c r="D88" s="96"/>
      <c r="E88" s="96"/>
      <c r="F88" s="96"/>
      <c r="G88" s="96"/>
      <c r="H88" s="96"/>
      <c r="I88" s="93"/>
      <c r="J88" s="94"/>
      <c r="K88" s="312">
        <v>0.05</v>
      </c>
      <c r="L88" s="848">
        <f>N82*K88</f>
        <v>9434.7514701253749</v>
      </c>
      <c r="M88" s="849"/>
      <c r="N88" s="57"/>
    </row>
    <row r="89" spans="1:14" ht="15" thickBot="1">
      <c r="B89" s="97" t="s">
        <v>1058</v>
      </c>
      <c r="C89" s="98"/>
      <c r="D89" s="98"/>
      <c r="E89" s="98"/>
      <c r="F89" s="98"/>
      <c r="G89" s="98"/>
      <c r="H89" s="98"/>
      <c r="I89" s="99"/>
      <c r="J89" s="100"/>
      <c r="K89" s="313">
        <v>0.05</v>
      </c>
      <c r="L89" s="850">
        <f>N82*K89</f>
        <v>9434.7514701253749</v>
      </c>
      <c r="M89" s="851"/>
      <c r="N89" s="57"/>
    </row>
    <row r="90" spans="1:14" ht="15" thickBot="1">
      <c r="B90" s="814" t="s">
        <v>1037</v>
      </c>
      <c r="C90" s="815"/>
      <c r="D90" s="815"/>
      <c r="E90" s="815"/>
      <c r="F90" s="815"/>
      <c r="G90" s="815"/>
      <c r="H90" s="815"/>
      <c r="I90" s="815"/>
      <c r="J90" s="815"/>
      <c r="K90" s="815"/>
      <c r="L90" s="815"/>
      <c r="M90" s="816"/>
      <c r="N90" s="58">
        <f>L87+L88+L89</f>
        <v>56608.508820752249</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245303.53822325973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317"/>
      <c r="C69" s="318"/>
      <c r="D69" s="318"/>
      <c r="E69" s="318"/>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133"/>
    </row>
    <row r="81" spans="1:14" ht="15" thickBot="1">
      <c r="B81" s="820" t="s">
        <v>1037</v>
      </c>
      <c r="C81" s="821"/>
      <c r="D81" s="821"/>
      <c r="E81" s="821"/>
      <c r="F81" s="821"/>
      <c r="G81" s="821"/>
      <c r="H81" s="821"/>
      <c r="I81" s="821"/>
      <c r="J81" s="821"/>
      <c r="K81" s="821"/>
      <c r="L81" s="821"/>
      <c r="M81" s="822"/>
      <c r="N81" s="468">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140679.09542178802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8298.4208459912497</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188695.0294025075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37739.0058805015</v>
      </c>
      <c r="M87" s="849"/>
      <c r="N87" s="57"/>
    </row>
    <row r="88" spans="1:14">
      <c r="B88" s="95" t="s">
        <v>1057</v>
      </c>
      <c r="C88" s="96"/>
      <c r="D88" s="96"/>
      <c r="E88" s="96"/>
      <c r="F88" s="96"/>
      <c r="G88" s="96"/>
      <c r="H88" s="96"/>
      <c r="I88" s="93"/>
      <c r="J88" s="94"/>
      <c r="K88" s="312">
        <v>0.05</v>
      </c>
      <c r="L88" s="848">
        <f>N82*K88</f>
        <v>9434.7514701253749</v>
      </c>
      <c r="M88" s="849"/>
      <c r="N88" s="57"/>
    </row>
    <row r="89" spans="1:14" ht="15" thickBot="1">
      <c r="B89" s="97" t="s">
        <v>1058</v>
      </c>
      <c r="C89" s="98"/>
      <c r="D89" s="98"/>
      <c r="E89" s="98"/>
      <c r="F89" s="98"/>
      <c r="G89" s="98"/>
      <c r="H89" s="98"/>
      <c r="I89" s="99"/>
      <c r="J89" s="100"/>
      <c r="K89" s="313">
        <v>0.05</v>
      </c>
      <c r="L89" s="850">
        <f>N82*K89</f>
        <v>9434.7514701253749</v>
      </c>
      <c r="M89" s="851"/>
      <c r="N89" s="57"/>
    </row>
    <row r="90" spans="1:14" ht="15" thickBot="1">
      <c r="B90" s="814" t="s">
        <v>1037</v>
      </c>
      <c r="C90" s="815"/>
      <c r="D90" s="815"/>
      <c r="E90" s="815"/>
      <c r="F90" s="815"/>
      <c r="G90" s="815"/>
      <c r="H90" s="815"/>
      <c r="I90" s="815"/>
      <c r="J90" s="815"/>
      <c r="K90" s="815"/>
      <c r="L90" s="815"/>
      <c r="M90" s="816"/>
      <c r="N90" s="58">
        <f>L87+L88+L89</f>
        <v>56608.508820752249</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245303.53822325973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8</v>
      </c>
      <c r="N37" s="280">
        <f t="shared" ref="N37:N43" si="0">K37/M37</f>
        <v>15600.961263730107</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8</v>
      </c>
      <c r="N38" s="280">
        <f t="shared" si="0"/>
        <v>14086.435693876754</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8</v>
      </c>
      <c r="N39" s="280">
        <f t="shared" si="0"/>
        <v>74842.087619344893</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8</v>
      </c>
      <c r="N42" s="280">
        <f t="shared" si="0"/>
        <v>24486.619433269992</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8</v>
      </c>
      <c r="N43" s="280">
        <f t="shared" si="0"/>
        <v>10800.42388174086</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168734.6056762471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9220.4676066569446</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217672.58641763229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43534.51728352646</v>
      </c>
      <c r="M87" s="849"/>
      <c r="N87" s="57"/>
    </row>
    <row r="88" spans="1:14">
      <c r="B88" s="95" t="s">
        <v>1057</v>
      </c>
      <c r="C88" s="96"/>
      <c r="D88" s="96"/>
      <c r="E88" s="96"/>
      <c r="F88" s="96"/>
      <c r="G88" s="96"/>
      <c r="H88" s="96"/>
      <c r="I88" s="93"/>
      <c r="J88" s="94"/>
      <c r="K88" s="312">
        <v>0.05</v>
      </c>
      <c r="L88" s="848">
        <f>N82*K88</f>
        <v>10883.629320881615</v>
      </c>
      <c r="M88" s="849"/>
      <c r="N88" s="57"/>
    </row>
    <row r="89" spans="1:14" ht="15" thickBot="1">
      <c r="B89" s="97" t="s">
        <v>1058</v>
      </c>
      <c r="C89" s="98"/>
      <c r="D89" s="98"/>
      <c r="E89" s="98"/>
      <c r="F89" s="98"/>
      <c r="G89" s="98"/>
      <c r="H89" s="98"/>
      <c r="I89" s="99"/>
      <c r="J89" s="100"/>
      <c r="K89" s="313">
        <v>0.05</v>
      </c>
      <c r="L89" s="850">
        <f>N82*K89</f>
        <v>10883.629320881615</v>
      </c>
      <c r="M89" s="851"/>
      <c r="N89" s="57"/>
    </row>
    <row r="90" spans="1:14" ht="15" thickBot="1">
      <c r="B90" s="814" t="s">
        <v>1037</v>
      </c>
      <c r="C90" s="815"/>
      <c r="D90" s="815"/>
      <c r="E90" s="815"/>
      <c r="F90" s="815"/>
      <c r="G90" s="815"/>
      <c r="H90" s="815"/>
      <c r="I90" s="815"/>
      <c r="J90" s="815"/>
      <c r="K90" s="815"/>
      <c r="L90" s="815"/>
      <c r="M90" s="816"/>
      <c r="N90" s="58">
        <f>L87+L88+L89</f>
        <v>65301.775925289687</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282974.36234292196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317"/>
      <c r="C69" s="318"/>
      <c r="D69" s="318"/>
      <c r="E69" s="318"/>
      <c r="F69" s="318"/>
      <c r="G69" s="318"/>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140679.09542178802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50.059586696803315</v>
      </c>
      <c r="N54" s="280">
        <f>K54*M54</f>
        <v>1251.4896674200829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36237.489667420086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8298.4208459912497</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188695.0294025075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37739.0058805015</v>
      </c>
      <c r="M87" s="849"/>
      <c r="N87" s="57"/>
    </row>
    <row r="88" spans="1:14">
      <c r="B88" s="95" t="s">
        <v>1057</v>
      </c>
      <c r="C88" s="96"/>
      <c r="D88" s="96"/>
      <c r="E88" s="96"/>
      <c r="F88" s="96"/>
      <c r="G88" s="96"/>
      <c r="H88" s="96"/>
      <c r="I88" s="93"/>
      <c r="J88" s="94"/>
      <c r="K88" s="312">
        <v>0.05</v>
      </c>
      <c r="L88" s="848">
        <f>N82*K88</f>
        <v>9434.7514701253749</v>
      </c>
      <c r="M88" s="849"/>
      <c r="N88" s="57"/>
    </row>
    <row r="89" spans="1:14" ht="15" thickBot="1">
      <c r="B89" s="97" t="s">
        <v>1058</v>
      </c>
      <c r="C89" s="98"/>
      <c r="D89" s="98"/>
      <c r="E89" s="98"/>
      <c r="F89" s="98"/>
      <c r="G89" s="98"/>
      <c r="H89" s="98"/>
      <c r="I89" s="99"/>
      <c r="J89" s="100"/>
      <c r="K89" s="313">
        <v>0.05</v>
      </c>
      <c r="L89" s="850">
        <f>N82*K89</f>
        <v>9434.7514701253749</v>
      </c>
      <c r="M89" s="851"/>
      <c r="N89" s="57"/>
    </row>
    <row r="90" spans="1:14" ht="15" thickBot="1">
      <c r="B90" s="814" t="s">
        <v>1037</v>
      </c>
      <c r="C90" s="815"/>
      <c r="D90" s="815"/>
      <c r="E90" s="815"/>
      <c r="F90" s="815"/>
      <c r="G90" s="815"/>
      <c r="H90" s="815"/>
      <c r="I90" s="815"/>
      <c r="J90" s="815"/>
      <c r="K90" s="815"/>
      <c r="L90" s="815"/>
      <c r="M90" s="816"/>
      <c r="N90" s="58">
        <f>L87+L88+L89</f>
        <v>56608.508820752249</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245303.53822325973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157739.90743624719</v>
      </c>
      <c r="L36" s="278"/>
      <c r="M36" s="279">
        <v>30</v>
      </c>
      <c r="N36" s="280">
        <f>K36/M36</f>
        <v>5257.9969145415726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112691.48555101403</v>
      </c>
      <c r="L38" s="278"/>
      <c r="M38" s="279">
        <v>10</v>
      </c>
      <c r="N38" s="280">
        <f t="shared" si="0"/>
        <v>11269.148555101403</v>
      </c>
    </row>
    <row r="39" spans="1:14">
      <c r="A39" t="s">
        <v>284</v>
      </c>
      <c r="B39" s="827" t="str">
        <f>VLOOKUP(A39,EQUIPOS!A9:D154,3,FALSE)</f>
        <v>Planta de asfalto en caliente</v>
      </c>
      <c r="C39" s="828"/>
      <c r="D39" s="828"/>
      <c r="E39" s="828"/>
      <c r="F39" s="828"/>
      <c r="G39" s="828"/>
      <c r="H39" s="829"/>
      <c r="I39" s="275"/>
      <c r="J39" s="276"/>
      <c r="K39" s="277">
        <f>VLOOKUP(A39,EQUIPOS!A9:D166,4,FALSE)</f>
        <v>598736.70095475914</v>
      </c>
      <c r="L39" s="278"/>
      <c r="M39" s="279">
        <v>10</v>
      </c>
      <c r="N39" s="280">
        <f t="shared" si="0"/>
        <v>59873.670095475914</v>
      </c>
    </row>
    <row r="40" spans="1:14">
      <c r="A40" t="s">
        <v>290</v>
      </c>
      <c r="B40" s="827" t="str">
        <f>VLOOKUP(A40,EQUIPOS!A10:D154,3,FALSE)</f>
        <v>Planta trituradora</v>
      </c>
      <c r="C40" s="828"/>
      <c r="D40" s="828"/>
      <c r="E40" s="828"/>
      <c r="F40" s="828"/>
      <c r="G40" s="828"/>
      <c r="H40" s="829"/>
      <c r="I40" s="275"/>
      <c r="J40" s="276"/>
      <c r="K40" s="277">
        <f>VLOOKUP(A40,EQUIPOS!A10:D167,4,FALSE)</f>
        <v>481861.16625443357</v>
      </c>
      <c r="L40" s="278"/>
      <c r="M40" s="279">
        <v>30</v>
      </c>
      <c r="N40" s="280">
        <f t="shared" si="0"/>
        <v>16062.038875147786</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200279.8570178833</v>
      </c>
      <c r="L41" s="278"/>
      <c r="M41" s="279">
        <v>30</v>
      </c>
      <c r="N41" s="280">
        <f t="shared" si="0"/>
        <v>6675.9952339294432</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195892.95546615994</v>
      </c>
      <c r="L42" s="278"/>
      <c r="M42" s="279">
        <v>10</v>
      </c>
      <c r="N42" s="280">
        <f t="shared" si="0"/>
        <v>19589.295546615995</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140679.09542178802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24990</v>
      </c>
      <c r="N54" s="280">
        <f>K54*M54</f>
        <v>34986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50.059586696803315</v>
      </c>
      <c r="N55" s="280">
        <f>K55*M55</f>
        <v>1251.4896674200829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 thickBot="1">
      <c r="B58" s="809"/>
      <c r="C58" s="810"/>
      <c r="D58" s="810"/>
      <c r="E58" s="810"/>
      <c r="F58" s="810"/>
      <c r="G58" s="810"/>
      <c r="H58" s="810"/>
      <c r="I58" s="811"/>
      <c r="J58" s="48"/>
      <c r="K58" s="50"/>
      <c r="L58" s="812"/>
      <c r="M58" s="813"/>
      <c r="N58" s="51"/>
    </row>
    <row r="59" spans="1:14" ht="15" thickBot="1">
      <c r="B59" s="814" t="s">
        <v>1037</v>
      </c>
      <c r="C59" s="815"/>
      <c r="D59" s="815"/>
      <c r="E59" s="815"/>
      <c r="F59" s="815"/>
      <c r="G59" s="815"/>
      <c r="H59" s="815"/>
      <c r="I59" s="815"/>
      <c r="J59" s="815"/>
      <c r="K59" s="815"/>
      <c r="L59" s="815"/>
      <c r="M59" s="816"/>
      <c r="N59" s="402">
        <f>SUM(N54:N58)</f>
        <v>36237.489667420086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1313.2164027577846</v>
      </c>
      <c r="M64" s="819"/>
      <c r="N64" s="295">
        <f>K64*L64</f>
        <v>1838.5029638608983</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818">
        <f>VLOOKUP(A65,TRANSPORTE!A6:D117,4,FALSE)</f>
        <v>1313.2164027577846</v>
      </c>
      <c r="M65" s="819"/>
      <c r="N65" s="295">
        <f>K65*L65</f>
        <v>1641.5205034472308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3480.0234673081291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8298.4208459912497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N49+N59+N70+N81</f>
        <v>188695.0294025075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37739.0058805015</v>
      </c>
      <c r="M88" s="849"/>
      <c r="N88" s="57"/>
    </row>
    <row r="89" spans="1:14">
      <c r="B89" s="95" t="s">
        <v>1057</v>
      </c>
      <c r="C89" s="96"/>
      <c r="D89" s="96"/>
      <c r="E89" s="96"/>
      <c r="F89" s="96"/>
      <c r="G89" s="96"/>
      <c r="H89" s="96"/>
      <c r="I89" s="93"/>
      <c r="J89" s="94"/>
      <c r="K89" s="312">
        <v>0.05</v>
      </c>
      <c r="L89" s="848">
        <f>N83*K89</f>
        <v>9434.7514701253749</v>
      </c>
      <c r="M89" s="849"/>
      <c r="N89" s="57"/>
    </row>
    <row r="90" spans="1:14" ht="15" thickBot="1">
      <c r="B90" s="97" t="s">
        <v>1058</v>
      </c>
      <c r="C90" s="98"/>
      <c r="D90" s="98"/>
      <c r="E90" s="98"/>
      <c r="F90" s="98"/>
      <c r="G90" s="98"/>
      <c r="H90" s="98"/>
      <c r="I90" s="99"/>
      <c r="J90" s="100"/>
      <c r="K90" s="313">
        <v>0.05</v>
      </c>
      <c r="L90" s="850">
        <f>N83*K90</f>
        <v>9434.7514701253749</v>
      </c>
      <c r="M90" s="851"/>
      <c r="N90" s="57"/>
    </row>
    <row r="91" spans="1:14" ht="15" thickBot="1">
      <c r="B91" s="814" t="s">
        <v>1037</v>
      </c>
      <c r="C91" s="815"/>
      <c r="D91" s="815"/>
      <c r="E91" s="815"/>
      <c r="F91" s="815"/>
      <c r="G91" s="815"/>
      <c r="H91" s="815"/>
      <c r="I91" s="815"/>
      <c r="J91" s="815"/>
      <c r="K91" s="815"/>
      <c r="L91" s="815"/>
      <c r="M91" s="816"/>
      <c r="N91" s="58">
        <f>L88+L89+L90</f>
        <v>56608.508820752249</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245303.53822325973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 thickBot="1">
      <c r="B124" s="269" t="s">
        <v>2327</v>
      </c>
      <c r="C124" s="401"/>
      <c r="D124" s="401"/>
      <c r="E124" s="63"/>
      <c r="F124" s="63"/>
      <c r="G124" s="63"/>
      <c r="H124" s="63"/>
      <c r="I124" s="63"/>
      <c r="J124" s="793"/>
      <c r="K124" s="793"/>
      <c r="L124" s="793"/>
      <c r="M124" s="793"/>
      <c r="N124" s="79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148</v>
      </c>
      <c r="B36" s="827" t="str">
        <f>VLOOKUP(A36,EQUIPOS!A6:D154,3,FALSE)</f>
        <v>Cargador : Potencia en el volante 110 hp, Clasificación de RPM del motor 2300.</v>
      </c>
      <c r="C36" s="828"/>
      <c r="D36" s="828"/>
      <c r="E36" s="828"/>
      <c r="F36" s="828"/>
      <c r="G36" s="828"/>
      <c r="H36" s="829"/>
      <c r="I36" s="275"/>
      <c r="J36" s="276"/>
      <c r="K36" s="277">
        <f>VLOOKUP(A36,EQUIPOS!A6:D163,4,FALSE)</f>
        <v>179833.03147043803</v>
      </c>
      <c r="L36" s="278"/>
      <c r="M36" s="279">
        <v>30</v>
      </c>
      <c r="N36" s="280">
        <f>K36/M36</f>
        <v>5994.4343823479339</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124807.69010984086</v>
      </c>
      <c r="L37" s="278"/>
      <c r="M37" s="279">
        <v>10</v>
      </c>
      <c r="N37" s="280">
        <f t="shared" ref="N37:N43" si="0">K37/M37</f>
        <v>12480.769010984086</v>
      </c>
    </row>
    <row r="38" spans="1:14">
      <c r="A38" t="s">
        <v>284</v>
      </c>
      <c r="B38" s="827" t="str">
        <f>VLOOKUP(A38,EQUIPOS!A8:D154,3,FALSE)</f>
        <v>Planta de asfalto en caliente</v>
      </c>
      <c r="C38" s="828"/>
      <c r="D38" s="828"/>
      <c r="E38" s="828"/>
      <c r="F38" s="828"/>
      <c r="G38" s="828"/>
      <c r="H38" s="829"/>
      <c r="I38" s="275"/>
      <c r="J38" s="276"/>
      <c r="K38" s="277">
        <f>VLOOKUP(A38,EQUIPOS!A8:D165,4,FALSE)</f>
        <v>598736.70095475914</v>
      </c>
      <c r="L38" s="278"/>
      <c r="M38" s="279">
        <v>10</v>
      </c>
      <c r="N38" s="280">
        <f t="shared" si="0"/>
        <v>59873.670095475914</v>
      </c>
    </row>
    <row r="39" spans="1:14">
      <c r="A39" t="s">
        <v>290</v>
      </c>
      <c r="B39" s="827" t="str">
        <f>VLOOKUP(A39,EQUIPOS!A9:D154,3,FALSE)</f>
        <v>Planta trituradora</v>
      </c>
      <c r="C39" s="828"/>
      <c r="D39" s="828"/>
      <c r="E39" s="828"/>
      <c r="F39" s="828"/>
      <c r="G39" s="828"/>
      <c r="H39" s="829"/>
      <c r="I39" s="275"/>
      <c r="J39" s="276"/>
      <c r="K39" s="277">
        <f>VLOOKUP(A39,EQUIPOS!A9:D166,4,FALSE)</f>
        <v>481861.16625443357</v>
      </c>
      <c r="L39" s="278"/>
      <c r="M39" s="279">
        <v>30</v>
      </c>
      <c r="N39" s="280">
        <f t="shared" si="0"/>
        <v>16062.038875147786</v>
      </c>
    </row>
    <row r="40" spans="1:14">
      <c r="A40" t="s">
        <v>316</v>
      </c>
      <c r="B40" s="827" t="str">
        <f>VLOOKUP(A40,EQUIPOS!A10:D154,3,FALSE)</f>
        <v>Retroexcavadora Tipo E-200 o  Equivalente</v>
      </c>
      <c r="C40" s="828"/>
      <c r="D40" s="828"/>
      <c r="E40" s="828"/>
      <c r="F40" s="828"/>
      <c r="G40" s="828"/>
      <c r="H40" s="829"/>
      <c r="I40" s="275"/>
      <c r="J40" s="276"/>
      <c r="K40" s="277">
        <f>VLOOKUP(A40,EQUIPOS!A10:D167,4,FALSE)</f>
        <v>212718.97405029513</v>
      </c>
      <c r="L40" s="278"/>
      <c r="M40" s="279">
        <v>30</v>
      </c>
      <c r="N40" s="280">
        <f t="shared" si="0"/>
        <v>7090.6324683431712</v>
      </c>
    </row>
    <row r="41" spans="1:14">
      <c r="A41" t="s">
        <v>358</v>
      </c>
      <c r="B41" s="827" t="str">
        <f>VLOOKUP(A41,EQUIPOS!A11:D155,3,FALSE)</f>
        <v xml:space="preserve">Terminadora de asfalto (Finisher), potencia en el volante 174 HP, R=20M3/H, velocidad de desplazamiento 114 m/min
</v>
      </c>
      <c r="C41" s="828"/>
      <c r="D41" s="828"/>
      <c r="E41" s="828"/>
      <c r="F41" s="828"/>
      <c r="G41" s="828"/>
      <c r="H41" s="829"/>
      <c r="I41" s="275"/>
      <c r="J41" s="276"/>
      <c r="K41" s="277">
        <f>VLOOKUP(A41,EQUIPOS!A11:D168,4,FALSE)</f>
        <v>195892.95546615994</v>
      </c>
      <c r="L41" s="278"/>
      <c r="M41" s="279">
        <v>10</v>
      </c>
      <c r="N41" s="280">
        <f t="shared" si="0"/>
        <v>19589.295546615995</v>
      </c>
    </row>
    <row r="42" spans="1:14">
      <c r="A42" t="s">
        <v>166</v>
      </c>
      <c r="B42" s="827" t="str">
        <f>VLOOKUP(A42,EQUIPOS!A12:D156,3,FALSE)</f>
        <v>Compactador de Rodillo POTENCIA: 99HP, PESO: 8 ton</v>
      </c>
      <c r="C42" s="828"/>
      <c r="D42" s="828"/>
      <c r="E42" s="828"/>
      <c r="F42" s="828"/>
      <c r="G42" s="828"/>
      <c r="H42" s="829"/>
      <c r="I42" s="275"/>
      <c r="J42" s="276"/>
      <c r="K42" s="277">
        <f>VLOOKUP(A42,EQUIPOS!A12:D169,4,FALSE)</f>
        <v>112691.48555101403</v>
      </c>
      <c r="L42" s="278"/>
      <c r="M42" s="279">
        <v>10</v>
      </c>
      <c r="N42" s="280">
        <f t="shared" si="0"/>
        <v>11269.148555101403</v>
      </c>
    </row>
    <row r="43" spans="1:14">
      <c r="A43" t="s">
        <v>373</v>
      </c>
      <c r="B43" s="827" t="str">
        <f>VLOOKUP(A43,EQUIPOS!A13:D157,3,FALSE)</f>
        <v>Volqueta 6 m3</v>
      </c>
      <c r="C43" s="828"/>
      <c r="D43" s="828"/>
      <c r="E43" s="828"/>
      <c r="F43" s="828"/>
      <c r="G43" s="828"/>
      <c r="H43" s="829"/>
      <c r="I43" s="275"/>
      <c r="J43" s="276"/>
      <c r="K43" s="277">
        <f>VLOOKUP(A43,EQUIPOS!A13:D170,4,FALSE)</f>
        <v>86403.391053926884</v>
      </c>
      <c r="L43" s="278"/>
      <c r="M43" s="279">
        <v>10</v>
      </c>
      <c r="N43" s="280">
        <f t="shared" si="0"/>
        <v>8640.339105392688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1085.1781106296251</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142085.50615003859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24990</v>
      </c>
      <c r="N53" s="280">
        <f>K53*M53</f>
        <v>34986</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34986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1313.2164027577846</v>
      </c>
      <c r="M63" s="819"/>
      <c r="N63" s="295">
        <f>K63*L63</f>
        <v>1838.5029638608983</v>
      </c>
    </row>
    <row r="64" spans="1:14">
      <c r="A64" t="s">
        <v>1377</v>
      </c>
      <c r="B64" s="52" t="str">
        <f>VLOOKUP(A64,TRANSPORTE!A6:D117,3,FALSE)</f>
        <v>Transporte de mezcla</v>
      </c>
      <c r="C64" s="53"/>
      <c r="D64" s="53"/>
      <c r="E64" s="53"/>
      <c r="F64" s="53"/>
      <c r="G64" s="53"/>
      <c r="H64" s="319" t="s">
        <v>1552</v>
      </c>
      <c r="I64" s="287">
        <v>1.25</v>
      </c>
      <c r="J64" s="294">
        <v>1</v>
      </c>
      <c r="K64" s="287">
        <f>I64*J64</f>
        <v>1.25</v>
      </c>
      <c r="L64" s="818">
        <f>VLOOKUP(A64,TRANSPORTE!A6:D117,4,FALSE)</f>
        <v>1313.2164027577846</v>
      </c>
      <c r="M64" s="819"/>
      <c r="N64" s="295">
        <f>K64*L64</f>
        <v>1641.5205034472308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3480.0234673081291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10851.78110629625</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191403.31072364299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38280.662144728602</v>
      </c>
      <c r="M87" s="849"/>
      <c r="N87" s="57"/>
    </row>
    <row r="88" spans="1:14">
      <c r="B88" s="95" t="s">
        <v>1057</v>
      </c>
      <c r="C88" s="96"/>
      <c r="D88" s="96"/>
      <c r="E88" s="96"/>
      <c r="F88" s="96"/>
      <c r="G88" s="96"/>
      <c r="H88" s="96"/>
      <c r="I88" s="93"/>
      <c r="J88" s="94"/>
      <c r="K88" s="312">
        <v>0.05</v>
      </c>
      <c r="L88" s="848">
        <f>N82*K88</f>
        <v>9570.1655361821504</v>
      </c>
      <c r="M88" s="849"/>
      <c r="N88" s="57"/>
    </row>
    <row r="89" spans="1:14" ht="15" thickBot="1">
      <c r="B89" s="97" t="s">
        <v>1058</v>
      </c>
      <c r="C89" s="98"/>
      <c r="D89" s="98"/>
      <c r="E89" s="98"/>
      <c r="F89" s="98"/>
      <c r="G89" s="98"/>
      <c r="H89" s="98"/>
      <c r="I89" s="99"/>
      <c r="J89" s="100"/>
      <c r="K89" s="313">
        <v>0.05</v>
      </c>
      <c r="L89" s="850">
        <f>N82*K89</f>
        <v>9570.1655361821504</v>
      </c>
      <c r="M89" s="851"/>
      <c r="N89" s="57"/>
    </row>
    <row r="90" spans="1:14" ht="15" thickBot="1">
      <c r="B90" s="814" t="s">
        <v>1037</v>
      </c>
      <c r="C90" s="815"/>
      <c r="D90" s="815"/>
      <c r="E90" s="815"/>
      <c r="F90" s="815"/>
      <c r="G90" s="815"/>
      <c r="H90" s="815"/>
      <c r="I90" s="815"/>
      <c r="J90" s="815"/>
      <c r="K90" s="815"/>
      <c r="L90" s="815"/>
      <c r="M90" s="816"/>
      <c r="N90" s="58">
        <f>L87+L88+L89</f>
        <v>57420.993217092895</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248824.30394073587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117</v>
      </c>
      <c r="B36" s="827" t="str">
        <f>VLOOKUP(A36,EQUIPOS!A6:D154,3,FALSE)</f>
        <v xml:space="preserve">Barredora mecánica de cepillo de 3658 mm ; 6 m3 </v>
      </c>
      <c r="C36" s="828"/>
      <c r="D36" s="828"/>
      <c r="E36" s="828"/>
      <c r="F36" s="828"/>
      <c r="G36" s="828"/>
      <c r="H36" s="829"/>
      <c r="I36" s="275"/>
      <c r="J36" s="276"/>
      <c r="K36" s="277">
        <f>VLOOKUP(A36,EQUIPOS!A6:D163,4,FALSE)</f>
        <v>71400.371344798376</v>
      </c>
      <c r="L36" s="278"/>
      <c r="M36" s="279">
        <v>150</v>
      </c>
      <c r="N36" s="280">
        <f>K36/M36</f>
        <v>476.00247563198917</v>
      </c>
    </row>
    <row r="37" spans="1:14">
      <c r="A37" s="119" t="s">
        <v>148</v>
      </c>
      <c r="B37" s="827" t="str">
        <f>VLOOKUP(A37,EQUIPOS!A7:D154,3,FALSE)</f>
        <v>Cargador : Potencia en el volante 110 hp, Clasificación de RPM del motor 2300.</v>
      </c>
      <c r="C37" s="828"/>
      <c r="D37" s="828"/>
      <c r="E37" s="828"/>
      <c r="F37" s="828"/>
      <c r="G37" s="828"/>
      <c r="H37" s="829"/>
      <c r="I37" s="275"/>
      <c r="J37" s="276"/>
      <c r="K37" s="277">
        <f>VLOOKUP(A37,EQUIPOS!A7:D164,4,FALSE)</f>
        <v>179833.03147043803</v>
      </c>
      <c r="L37" s="278"/>
      <c r="M37" s="279">
        <v>150</v>
      </c>
      <c r="N37" s="280">
        <f>K37/M37</f>
        <v>1198.8868764695869</v>
      </c>
    </row>
    <row r="38" spans="1:14">
      <c r="A38" t="s">
        <v>236</v>
      </c>
      <c r="B38" s="827" t="str">
        <f>VLOOKUP(A38,EQUIPOS!A8:D154,3,FALSE)</f>
        <v>Fresadora de pavimento, potencia 255 HP, peso 19 Ton, PROFUNDIDAD DE CORTE 305 mm</v>
      </c>
      <c r="C38" s="828"/>
      <c r="D38" s="828"/>
      <c r="E38" s="828"/>
      <c r="F38" s="828"/>
      <c r="G38" s="828"/>
      <c r="H38" s="829"/>
      <c r="I38" s="275"/>
      <c r="J38" s="276"/>
      <c r="K38" s="277">
        <f>VLOOKUP(A38,EQUIPOS!A8:D165,4,FALSE)</f>
        <v>403093.44230945973</v>
      </c>
      <c r="L38" s="278"/>
      <c r="M38" s="279">
        <v>150</v>
      </c>
      <c r="N38" s="280">
        <f>K38/M38</f>
        <v>2687.2896153963984</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1.7022401735366666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4363.8812076715112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818">
        <f>VLOOKUP(A58,TRANSPORTE!A5:D117,4,FALSE)</f>
        <v>1313.2164027577846</v>
      </c>
      <c r="M58" s="819"/>
      <c r="N58" s="295">
        <f>K58*L58</f>
        <v>170.71813235851201</v>
      </c>
    </row>
    <row r="59" spans="1:14">
      <c r="B59" s="52"/>
      <c r="C59" s="53"/>
      <c r="D59" s="53"/>
      <c r="E59" s="53"/>
      <c r="F59" s="53"/>
      <c r="G59" s="53"/>
      <c r="H59" s="319"/>
      <c r="I59" s="287"/>
      <c r="J59" s="294"/>
      <c r="K59" s="287"/>
      <c r="L59" s="818"/>
      <c r="M59" s="819"/>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170.71813235851201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170.22401735366665</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4704.8233573836897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940.96467147673798</v>
      </c>
      <c r="M82" s="849"/>
      <c r="N82" s="57"/>
    </row>
    <row r="83" spans="1:14">
      <c r="B83" s="95" t="s">
        <v>1057</v>
      </c>
      <c r="C83" s="96"/>
      <c r="D83" s="96"/>
      <c r="E83" s="96"/>
      <c r="F83" s="96"/>
      <c r="G83" s="96"/>
      <c r="H83" s="96"/>
      <c r="I83" s="93"/>
      <c r="J83" s="94"/>
      <c r="K83" s="312">
        <v>0.05</v>
      </c>
      <c r="L83" s="848">
        <f>N77*K83</f>
        <v>235.24116786918449</v>
      </c>
      <c r="M83" s="849"/>
      <c r="N83" s="57"/>
    </row>
    <row r="84" spans="1:14" ht="15" thickBot="1">
      <c r="B84" s="97" t="s">
        <v>1058</v>
      </c>
      <c r="C84" s="98"/>
      <c r="D84" s="98"/>
      <c r="E84" s="98"/>
      <c r="F84" s="98"/>
      <c r="G84" s="98"/>
      <c r="H84" s="98"/>
      <c r="I84" s="99"/>
      <c r="J84" s="100"/>
      <c r="K84" s="313">
        <v>0.05</v>
      </c>
      <c r="L84" s="850">
        <f>N77*K84</f>
        <v>235.24116786918449</v>
      </c>
      <c r="M84" s="851"/>
      <c r="N84" s="57"/>
    </row>
    <row r="85" spans="1:14" ht="15" thickBot="1">
      <c r="B85" s="814" t="s">
        <v>1037</v>
      </c>
      <c r="C85" s="815"/>
      <c r="D85" s="815"/>
      <c r="E85" s="815"/>
      <c r="F85" s="815"/>
      <c r="G85" s="815"/>
      <c r="H85" s="815"/>
      <c r="I85" s="815"/>
      <c r="J85" s="815"/>
      <c r="K85" s="815"/>
      <c r="L85" s="815"/>
      <c r="M85" s="816"/>
      <c r="N85" s="58">
        <f>L82+L83+L84</f>
        <v>1411.4470072151069</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6116.2703645987967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117</v>
      </c>
      <c r="B36" s="827" t="str">
        <f>VLOOKUP(A36,EQUIPOS!A6:D154,3,FALSE)</f>
        <v xml:space="preserve">Barredora mecánica de cepillo de 3658 mm ; 6 m3 </v>
      </c>
      <c r="C36" s="828"/>
      <c r="D36" s="828"/>
      <c r="E36" s="828"/>
      <c r="F36" s="828"/>
      <c r="G36" s="828"/>
      <c r="H36" s="829"/>
      <c r="I36" s="275"/>
      <c r="J36" s="276"/>
      <c r="K36" s="277">
        <f>VLOOKUP(A36,EQUIPOS!A6:D163,4,FALSE)</f>
        <v>71400.371344798376</v>
      </c>
      <c r="L36" s="278"/>
      <c r="M36" s="279">
        <v>300</v>
      </c>
      <c r="N36" s="280">
        <f>K36/M36</f>
        <v>238.00123781599459</v>
      </c>
    </row>
    <row r="37" spans="1:14">
      <c r="A37" s="119" t="s">
        <v>148</v>
      </c>
      <c r="B37" s="827" t="str">
        <f>VLOOKUP(A37,EQUIPOS!A7:D154,3,FALSE)</f>
        <v>Cargador : Potencia en el volante 110 hp, Clasificación de RPM del motor 2300.</v>
      </c>
      <c r="C37" s="828"/>
      <c r="D37" s="828"/>
      <c r="E37" s="828"/>
      <c r="F37" s="828"/>
      <c r="G37" s="828"/>
      <c r="H37" s="829"/>
      <c r="I37" s="275"/>
      <c r="J37" s="276"/>
      <c r="K37" s="277">
        <f>VLOOKUP(A37,EQUIPOS!A7:D164,4,FALSE)</f>
        <v>179833.03147043803</v>
      </c>
      <c r="L37" s="278"/>
      <c r="M37" s="279">
        <v>300</v>
      </c>
      <c r="N37" s="280">
        <f>K37/M37</f>
        <v>599.44343823479346</v>
      </c>
    </row>
    <row r="38" spans="1:14">
      <c r="A38" t="s">
        <v>236</v>
      </c>
      <c r="B38" s="827" t="str">
        <f>VLOOKUP(A38,EQUIPOS!A8:D154,3,FALSE)</f>
        <v>Fresadora de pavimento, potencia 255 HP, peso 19 Ton, PROFUNDIDAD DE CORTE 305 mm</v>
      </c>
      <c r="C38" s="828"/>
      <c r="D38" s="828"/>
      <c r="E38" s="828"/>
      <c r="F38" s="828"/>
      <c r="G38" s="828"/>
      <c r="H38" s="829"/>
      <c r="I38" s="275"/>
      <c r="J38" s="276"/>
      <c r="K38" s="277">
        <f>VLOOKUP(A38,EQUIPOS!A8:D165,4,FALSE)</f>
        <v>403093.44230945973</v>
      </c>
      <c r="L38" s="278"/>
      <c r="M38" s="279">
        <v>300</v>
      </c>
      <c r="N38" s="280">
        <f>K38/M38</f>
        <v>1343.6448076981992</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0.85112008676833328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2181.9406038357556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818">
        <f>VLOOKUP(A58,TRANSPORTE!A5:D117,4,FALSE)</f>
        <v>1313.2164027577846</v>
      </c>
      <c r="M58" s="819"/>
      <c r="N58" s="295">
        <f>K58*L58</f>
        <v>85.359066179256004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85.359066179256004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85.112008676833327</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2352.4116786918448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470.48233573836899</v>
      </c>
      <c r="M82" s="849"/>
      <c r="N82" s="57"/>
    </row>
    <row r="83" spans="1:14">
      <c r="B83" s="95" t="s">
        <v>1057</v>
      </c>
      <c r="C83" s="96"/>
      <c r="D83" s="96"/>
      <c r="E83" s="96"/>
      <c r="F83" s="96"/>
      <c r="G83" s="96"/>
      <c r="H83" s="96"/>
      <c r="I83" s="93"/>
      <c r="J83" s="94"/>
      <c r="K83" s="312">
        <v>0.05</v>
      </c>
      <c r="L83" s="848">
        <f>N77*K83</f>
        <v>117.62058393459225</v>
      </c>
      <c r="M83" s="849"/>
      <c r="N83" s="57"/>
    </row>
    <row r="84" spans="1:14" ht="15" thickBot="1">
      <c r="B84" s="97" t="s">
        <v>1058</v>
      </c>
      <c r="C84" s="98"/>
      <c r="D84" s="98"/>
      <c r="E84" s="98"/>
      <c r="F84" s="98"/>
      <c r="G84" s="98"/>
      <c r="H84" s="98"/>
      <c r="I84" s="99"/>
      <c r="J84" s="100"/>
      <c r="K84" s="313">
        <v>0.05</v>
      </c>
      <c r="L84" s="850">
        <f>N77*K84</f>
        <v>117.62058393459225</v>
      </c>
      <c r="M84" s="851"/>
      <c r="N84" s="57"/>
    </row>
    <row r="85" spans="1:14" ht="15" thickBot="1">
      <c r="B85" s="814" t="s">
        <v>1037</v>
      </c>
      <c r="C85" s="815"/>
      <c r="D85" s="815"/>
      <c r="E85" s="815"/>
      <c r="F85" s="815"/>
      <c r="G85" s="815"/>
      <c r="H85" s="815"/>
      <c r="I85" s="815"/>
      <c r="J85" s="815"/>
      <c r="K85" s="815"/>
      <c r="L85" s="815"/>
      <c r="M85" s="816"/>
      <c r="N85" s="58">
        <f>L82+L83+L84</f>
        <v>705.72350360755343</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3058.1351822993984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18</v>
      </c>
      <c r="N36" s="280">
        <f>K36/M36</f>
        <v>3720.1408853375679</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122769.71931880515</v>
      </c>
      <c r="L37" s="278"/>
      <c r="M37" s="279">
        <v>18</v>
      </c>
      <c r="N37" s="280">
        <f>K37/M37</f>
        <v>6820.5399621558417</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278"/>
      <c r="M38" s="279">
        <v>18</v>
      </c>
      <c r="N38" s="280">
        <f>K38/M38</f>
        <v>11800.833333333334</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540210.75394788268</v>
      </c>
      <c r="L39" s="831">
        <v>18</v>
      </c>
      <c r="M39" s="832"/>
      <c r="N39" s="280">
        <f>K39/L39</f>
        <v>30011.708552660148</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125746.30256134635</v>
      </c>
      <c r="L40" s="284"/>
      <c r="M40" s="285">
        <v>18</v>
      </c>
      <c r="N40" s="280">
        <f>K40/M40</f>
        <v>6985.905697852575</v>
      </c>
    </row>
    <row r="41" spans="1:14">
      <c r="B41" s="834" t="s">
        <v>1036</v>
      </c>
      <c r="C41" s="835"/>
      <c r="D41" s="835"/>
      <c r="E41" s="44"/>
      <c r="F41" s="45"/>
      <c r="G41" s="45"/>
      <c r="H41" s="46"/>
      <c r="I41" s="42"/>
      <c r="J41" s="43"/>
      <c r="K41" s="287"/>
      <c r="L41" s="284"/>
      <c r="M41" s="409">
        <v>0.01</v>
      </c>
      <c r="N41" s="352">
        <f>N75*M41</f>
        <v>28.370669558944442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59367.499100898414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45220</v>
      </c>
      <c r="N48" s="280">
        <f>K48*M48</f>
        <v>1582.7</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54874.722876382577</v>
      </c>
      <c r="N49" s="280">
        <f>K49*M49</f>
        <v>13718.680719095644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 thickBot="1">
      <c r="B52" s="809"/>
      <c r="C52" s="810"/>
      <c r="D52" s="810"/>
      <c r="E52" s="810"/>
      <c r="F52" s="810"/>
      <c r="G52" s="810"/>
      <c r="H52" s="810"/>
      <c r="I52" s="811"/>
      <c r="J52" s="48"/>
      <c r="K52" s="50"/>
      <c r="L52" s="812"/>
      <c r="M52" s="813"/>
      <c r="N52" s="51"/>
    </row>
    <row r="53" spans="1:14" ht="15" thickBot="1">
      <c r="B53" s="814" t="s">
        <v>1037</v>
      </c>
      <c r="C53" s="815"/>
      <c r="D53" s="815"/>
      <c r="E53" s="815"/>
      <c r="F53" s="815"/>
      <c r="G53" s="815"/>
      <c r="H53" s="815"/>
      <c r="I53" s="815"/>
      <c r="J53" s="815"/>
      <c r="K53" s="815"/>
      <c r="L53" s="815"/>
      <c r="M53" s="816"/>
      <c r="N53" s="402">
        <f>SUM(N48:N52)</f>
        <v>15301.380719095645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818">
        <f>VLOOKUP(A58,TRANSPORTE!A5:D117,4,FALSE)</f>
        <v>1313.2164027577846</v>
      </c>
      <c r="M58" s="819"/>
      <c r="N58" s="295">
        <f>K58*L58</f>
        <v>374.26667478596869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374.26667478596869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2837.0669558944442</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77880.213450674477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15576.042690134896</v>
      </c>
      <c r="M82" s="849"/>
      <c r="N82" s="57"/>
    </row>
    <row r="83" spans="1:14">
      <c r="B83" s="95" t="s">
        <v>1057</v>
      </c>
      <c r="C83" s="96"/>
      <c r="D83" s="96"/>
      <c r="E83" s="96"/>
      <c r="F83" s="96"/>
      <c r="G83" s="96"/>
      <c r="H83" s="96"/>
      <c r="I83" s="93"/>
      <c r="J83" s="94"/>
      <c r="K83" s="312">
        <v>0.05</v>
      </c>
      <c r="L83" s="848">
        <f>N77*K83</f>
        <v>3894.0106725337241</v>
      </c>
      <c r="M83" s="849"/>
      <c r="N83" s="57"/>
    </row>
    <row r="84" spans="1:14" ht="15" thickBot="1">
      <c r="B84" s="97" t="s">
        <v>1058</v>
      </c>
      <c r="C84" s="98"/>
      <c r="D84" s="98"/>
      <c r="E84" s="98"/>
      <c r="F84" s="98"/>
      <c r="G84" s="98"/>
      <c r="H84" s="98"/>
      <c r="I84" s="99"/>
      <c r="J84" s="100"/>
      <c r="K84" s="313">
        <v>0.05</v>
      </c>
      <c r="L84" s="850">
        <f>N77*K84</f>
        <v>3894.0106725337241</v>
      </c>
      <c r="M84" s="851"/>
      <c r="N84" s="57"/>
    </row>
    <row r="85" spans="1:14" ht="15" thickBot="1">
      <c r="B85" s="814" t="s">
        <v>1037</v>
      </c>
      <c r="C85" s="815"/>
      <c r="D85" s="815"/>
      <c r="E85" s="815"/>
      <c r="F85" s="815"/>
      <c r="G85" s="815"/>
      <c r="H85" s="815"/>
      <c r="I85" s="815"/>
      <c r="J85" s="815"/>
      <c r="K85" s="815"/>
      <c r="L85" s="815"/>
      <c r="M85" s="816"/>
      <c r="N85" s="58">
        <f>L82+L83+L84</f>
        <v>23364.064035202344</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101244.27748587682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12</v>
      </c>
      <c r="N36" s="280">
        <f>K36/M36</f>
        <v>5580.2113280063522</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122769.71931880515</v>
      </c>
      <c r="L37" s="278"/>
      <c r="M37" s="279">
        <v>12</v>
      </c>
      <c r="N37" s="280">
        <f>K37/M37</f>
        <v>10230.809943233762</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212415</v>
      </c>
      <c r="L38" s="278"/>
      <c r="M38" s="279">
        <v>12</v>
      </c>
      <c r="N38" s="280">
        <f>K38/M38</f>
        <v>17701.25</v>
      </c>
    </row>
    <row r="39" spans="1:14">
      <c r="A39" s="119" t="s">
        <v>299</v>
      </c>
      <c r="B39" s="827" t="str">
        <f>VLOOKUP(A39,EQUIPOS!A7:D154,3,FALSE)</f>
        <v xml:space="preserve">Recicladora, potencia 430HP </v>
      </c>
      <c r="C39" s="828"/>
      <c r="D39" s="828"/>
      <c r="E39" s="828"/>
      <c r="F39" s="828"/>
      <c r="G39" s="828"/>
      <c r="H39" s="829"/>
      <c r="I39" s="275"/>
      <c r="J39" s="276"/>
      <c r="K39" s="277">
        <f>VLOOKUP(A39,EQUIPOS!A7:D164,4,FALSE)</f>
        <v>540210.75394788268</v>
      </c>
      <c r="L39" s="278"/>
      <c r="M39" s="279">
        <v>12</v>
      </c>
      <c r="N39" s="280">
        <f>K39/M39</f>
        <v>45017.562828990223</v>
      </c>
    </row>
    <row r="40" spans="1:14">
      <c r="A40" t="s">
        <v>365</v>
      </c>
      <c r="B40" s="827" t="str">
        <f>VLOOKUP(A40,EQUIPOS!A8:D154,3,FALSE)</f>
        <v xml:space="preserve">Vibrocompatador, potencia 153 HP, peso 10 Ton. </v>
      </c>
      <c r="C40" s="828"/>
      <c r="D40" s="828"/>
      <c r="E40" s="828"/>
      <c r="F40" s="828"/>
      <c r="G40" s="828"/>
      <c r="H40" s="829"/>
      <c r="I40" s="275"/>
      <c r="J40" s="276"/>
      <c r="K40" s="277">
        <f>VLOOKUP(A40,EQUIPOS!A8:D165,4,FALSE)</f>
        <v>125746.30256134635</v>
      </c>
      <c r="L40" s="278"/>
      <c r="M40" s="279">
        <v>12</v>
      </c>
      <c r="N40" s="280">
        <f>K40/M40</f>
        <v>10478.858546778863</v>
      </c>
    </row>
    <row r="41" spans="1:14">
      <c r="B41" s="827"/>
      <c r="C41" s="828"/>
      <c r="D41" s="828"/>
      <c r="E41" s="828"/>
      <c r="F41" s="828"/>
      <c r="G41" s="828"/>
      <c r="H41" s="829"/>
      <c r="I41" s="830"/>
      <c r="J41" s="811"/>
      <c r="K41" s="277"/>
      <c r="L41" s="831"/>
      <c r="M41" s="832"/>
      <c r="N41" s="280"/>
    </row>
    <row r="42" spans="1:14">
      <c r="B42" s="827"/>
      <c r="C42" s="828"/>
      <c r="D42" s="828"/>
      <c r="E42" s="833"/>
      <c r="F42" s="828"/>
      <c r="G42" s="828"/>
      <c r="H42" s="829"/>
      <c r="I42" s="42"/>
      <c r="J42" s="43"/>
      <c r="K42" s="282"/>
      <c r="L42" s="284"/>
      <c r="M42" s="285"/>
      <c r="N42" s="286"/>
    </row>
    <row r="43" spans="1:14">
      <c r="B43" s="834" t="s">
        <v>1036</v>
      </c>
      <c r="C43" s="947"/>
      <c r="D43" s="947"/>
      <c r="E43" s="44"/>
      <c r="F43" s="45"/>
      <c r="G43" s="45"/>
      <c r="H43" s="46"/>
      <c r="I43" s="42"/>
      <c r="J43" s="43"/>
      <c r="K43" s="287"/>
      <c r="L43" s="284"/>
      <c r="M43" s="409">
        <v>0.1</v>
      </c>
      <c r="N43" s="352">
        <f>N77*M43</f>
        <v>425.56004338416665</v>
      </c>
    </row>
    <row r="44" spans="1:14" ht="15" thickBot="1">
      <c r="B44" s="827"/>
      <c r="C44" s="828"/>
      <c r="D44" s="828"/>
      <c r="E44" s="828"/>
      <c r="F44" s="828"/>
      <c r="G44" s="828"/>
      <c r="H44" s="829"/>
      <c r="I44" s="836"/>
      <c r="J44" s="837"/>
      <c r="K44" s="47"/>
      <c r="L44" s="838"/>
      <c r="M44" s="839"/>
      <c r="N44" s="111"/>
    </row>
    <row r="45" spans="1:14" ht="15" thickBot="1">
      <c r="B45" s="814" t="s">
        <v>1037</v>
      </c>
      <c r="C45" s="815"/>
      <c r="D45" s="815"/>
      <c r="E45" s="815"/>
      <c r="F45" s="815"/>
      <c r="G45" s="815"/>
      <c r="H45" s="815"/>
      <c r="I45" s="815"/>
      <c r="J45" s="815"/>
      <c r="K45" s="815"/>
      <c r="L45" s="815"/>
      <c r="M45" s="816"/>
      <c r="N45" s="402">
        <f>SUM(N36:N44)</f>
        <v>89434.252690393361</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50.059586696803315</v>
      </c>
      <c r="N50" s="280">
        <f>K50*M50</f>
        <v>3754.4690022602485</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1397.06</v>
      </c>
      <c r="N51" s="280">
        <f>K51*M51</f>
        <v>1816.1779999999999</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 thickBot="1">
      <c r="B54" s="809"/>
      <c r="C54" s="810"/>
      <c r="D54" s="810"/>
      <c r="E54" s="810"/>
      <c r="F54" s="810"/>
      <c r="G54" s="810"/>
      <c r="H54" s="810"/>
      <c r="I54" s="811"/>
      <c r="J54" s="48"/>
      <c r="K54" s="50"/>
      <c r="L54" s="812"/>
      <c r="M54" s="813"/>
      <c r="N54" s="51"/>
    </row>
    <row r="55" spans="1:14" ht="15" thickBot="1">
      <c r="B55" s="814" t="s">
        <v>1037</v>
      </c>
      <c r="C55" s="815"/>
      <c r="D55" s="815"/>
      <c r="E55" s="815"/>
      <c r="F55" s="815"/>
      <c r="G55" s="815"/>
      <c r="H55" s="815"/>
      <c r="I55" s="815"/>
      <c r="J55" s="815"/>
      <c r="K55" s="815"/>
      <c r="L55" s="815"/>
      <c r="M55" s="816"/>
      <c r="N55" s="402">
        <f>SUM(N50:N54)</f>
        <v>5570.647002260248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4255.600433841666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N45+N55+N66+N77</f>
        <v>99260.500126495273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19852.100025299056</v>
      </c>
      <c r="M84" s="849"/>
      <c r="N84" s="57"/>
    </row>
    <row r="85" spans="1:14">
      <c r="B85" s="95" t="s">
        <v>1057</v>
      </c>
      <c r="C85" s="96"/>
      <c r="D85" s="96"/>
      <c r="E85" s="96"/>
      <c r="F85" s="96"/>
      <c r="G85" s="96"/>
      <c r="H85" s="96"/>
      <c r="I85" s="93"/>
      <c r="J85" s="94"/>
      <c r="K85" s="312">
        <v>0.05</v>
      </c>
      <c r="L85" s="848">
        <f>N79*K85</f>
        <v>4963.025006324764</v>
      </c>
      <c r="M85" s="849"/>
      <c r="N85" s="57"/>
    </row>
    <row r="86" spans="1:14" ht="15" thickBot="1">
      <c r="B86" s="97" t="s">
        <v>1058</v>
      </c>
      <c r="C86" s="98"/>
      <c r="D86" s="98"/>
      <c r="E86" s="98"/>
      <c r="F86" s="98"/>
      <c r="G86" s="98"/>
      <c r="H86" s="98"/>
      <c r="I86" s="99"/>
      <c r="J86" s="100"/>
      <c r="K86" s="313">
        <v>0.05</v>
      </c>
      <c r="L86" s="850">
        <f>N79*K86</f>
        <v>4963.025006324764</v>
      </c>
      <c r="M86" s="851"/>
      <c r="N86" s="57"/>
    </row>
    <row r="87" spans="1:14" ht="15" thickBot="1">
      <c r="B87" s="814" t="s">
        <v>1037</v>
      </c>
      <c r="C87" s="815"/>
      <c r="D87" s="815"/>
      <c r="E87" s="815"/>
      <c r="F87" s="815"/>
      <c r="G87" s="815"/>
      <c r="H87" s="815"/>
      <c r="I87" s="815"/>
      <c r="J87" s="815"/>
      <c r="K87" s="815"/>
      <c r="L87" s="815"/>
      <c r="M87" s="816"/>
      <c r="N87" s="58">
        <f>L84+L85+L86</f>
        <v>29778.150037948588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129038.65016444385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2" t="s">
        <v>2324</v>
      </c>
      <c r="C106" s="853"/>
      <c r="D106" s="853"/>
      <c r="E106" s="853"/>
      <c r="F106" s="853"/>
      <c r="G106" s="853"/>
      <c r="H106" s="853"/>
      <c r="I106" s="853"/>
      <c r="J106" s="853"/>
      <c r="K106" s="853"/>
      <c r="L106" s="853"/>
      <c r="M106" s="853"/>
      <c r="N106" s="854"/>
    </row>
    <row r="107" spans="2:14" ht="15" customHeight="1">
      <c r="B107" s="852"/>
      <c r="C107" s="853"/>
      <c r="D107" s="853"/>
      <c r="E107" s="853"/>
      <c r="F107" s="853"/>
      <c r="G107" s="853"/>
      <c r="H107" s="853"/>
      <c r="I107" s="853"/>
      <c r="J107" s="853"/>
      <c r="K107" s="853"/>
      <c r="L107" s="853"/>
      <c r="M107" s="853"/>
      <c r="N107" s="854"/>
    </row>
    <row r="108" spans="2:14" ht="30" customHeight="1">
      <c r="B108" s="855" t="s">
        <v>2325</v>
      </c>
      <c r="C108" s="856"/>
      <c r="D108" s="856"/>
      <c r="E108" s="856"/>
      <c r="F108" s="856"/>
      <c r="G108" s="856"/>
      <c r="H108" s="856"/>
      <c r="I108" s="856"/>
      <c r="J108" s="856"/>
      <c r="K108" s="856"/>
      <c r="L108" s="856"/>
      <c r="M108" s="856"/>
      <c r="N108" s="857"/>
    </row>
    <row r="109" spans="2:14">
      <c r="B109" s="855"/>
      <c r="C109" s="856"/>
      <c r="D109" s="856"/>
      <c r="E109" s="856"/>
      <c r="F109" s="856"/>
      <c r="G109" s="856"/>
      <c r="H109" s="856"/>
      <c r="I109" s="856"/>
      <c r="J109" s="856"/>
      <c r="K109" s="856"/>
      <c r="L109" s="856"/>
      <c r="M109" s="856"/>
      <c r="N109" s="857"/>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1"/>
      <c r="K119" s="791"/>
      <c r="L119" s="791"/>
      <c r="M119" s="791"/>
      <c r="N119" s="792"/>
    </row>
    <row r="120" spans="2:14" ht="15" thickBot="1">
      <c r="B120" s="269" t="s">
        <v>2327</v>
      </c>
      <c r="C120" s="401"/>
      <c r="D120" s="401"/>
      <c r="E120" s="63"/>
      <c r="F120" s="63"/>
      <c r="G120" s="63"/>
      <c r="H120" s="63"/>
      <c r="I120" s="63"/>
      <c r="J120" s="793"/>
      <c r="K120" s="793"/>
      <c r="L120" s="793"/>
      <c r="M120" s="793"/>
      <c r="N120"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18</v>
      </c>
      <c r="N36" s="280">
        <f>K36/M36</f>
        <v>3720.1408853375679</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122769.71931880515</v>
      </c>
      <c r="L37" s="278"/>
      <c r="M37" s="279">
        <v>18</v>
      </c>
      <c r="N37" s="280">
        <f>K37/M37</f>
        <v>6820.5399621558417</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278"/>
      <c r="M38" s="279">
        <v>18</v>
      </c>
      <c r="N38" s="280">
        <f>K38/M38</f>
        <v>11800.833333333334</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540210.75394788268</v>
      </c>
      <c r="L39" s="831">
        <v>18</v>
      </c>
      <c r="M39" s="832"/>
      <c r="N39" s="280">
        <f>K39/L39</f>
        <v>30011.708552660148</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125746.30256134635</v>
      </c>
      <c r="L40" s="284"/>
      <c r="M40" s="285">
        <v>18</v>
      </c>
      <c r="N40" s="280">
        <f>K40/M40</f>
        <v>6985.905697852575</v>
      </c>
    </row>
    <row r="41" spans="1:14">
      <c r="B41" s="328"/>
      <c r="C41" s="329"/>
      <c r="D41" s="329"/>
      <c r="E41" s="329"/>
      <c r="F41" s="331"/>
      <c r="G41" s="331"/>
      <c r="H41" s="131"/>
      <c r="I41" s="42"/>
      <c r="J41" s="43"/>
      <c r="K41" s="282"/>
      <c r="L41" s="284"/>
      <c r="M41" s="285"/>
      <c r="N41" s="280"/>
    </row>
    <row r="42" spans="1:14">
      <c r="B42" s="834" t="s">
        <v>1036</v>
      </c>
      <c r="C42" s="835"/>
      <c r="D42" s="835"/>
      <c r="E42" s="44"/>
      <c r="F42" s="45"/>
      <c r="G42" s="45"/>
      <c r="H42" s="46"/>
      <c r="I42" s="42"/>
      <c r="J42" s="43"/>
      <c r="K42" s="287"/>
      <c r="L42" s="284"/>
      <c r="M42" s="409">
        <v>0.01</v>
      </c>
      <c r="N42" s="352">
        <f>N76*M42</f>
        <v>28.370669558944442</v>
      </c>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f>SUM(N36:N43)</f>
        <v>59367.499100898414</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434611.80000000005</v>
      </c>
      <c r="N49" s="280">
        <f>K49*M49</f>
        <v>66495.6054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66495.6054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18">
        <f>VLOOKUP(A59,TRANSPORTE!A5:D117,4,FALSE)</f>
        <v>1313.2164027577846</v>
      </c>
      <c r="M59" s="819"/>
      <c r="N59" s="295">
        <f>K59*L59</f>
        <v>200.92210962194105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200.92210962194105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2837.0669558944442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N44+N54+N65+N76</f>
        <v>128901.09356641481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25780.218713282964</v>
      </c>
      <c r="M83" s="849"/>
      <c r="N83" s="57"/>
    </row>
    <row r="84" spans="1:14">
      <c r="B84" s="95" t="s">
        <v>1057</v>
      </c>
      <c r="C84" s="96"/>
      <c r="D84" s="96"/>
      <c r="E84" s="96"/>
      <c r="F84" s="96"/>
      <c r="G84" s="96"/>
      <c r="H84" s="96"/>
      <c r="I84" s="93"/>
      <c r="J84" s="94"/>
      <c r="K84" s="312">
        <v>0.05</v>
      </c>
      <c r="L84" s="848">
        <f>N78*K84</f>
        <v>6445.054678320741</v>
      </c>
      <c r="M84" s="849"/>
      <c r="N84" s="57"/>
    </row>
    <row r="85" spans="1:14" ht="15" thickBot="1">
      <c r="B85" s="97" t="s">
        <v>1058</v>
      </c>
      <c r="C85" s="98"/>
      <c r="D85" s="98"/>
      <c r="E85" s="98"/>
      <c r="F85" s="98"/>
      <c r="G85" s="98"/>
      <c r="H85" s="98"/>
      <c r="I85" s="99"/>
      <c r="J85" s="100"/>
      <c r="K85" s="313">
        <v>0.05</v>
      </c>
      <c r="L85" s="850">
        <f>N78*K85</f>
        <v>6445.054678320741</v>
      </c>
      <c r="M85" s="851"/>
      <c r="N85" s="57"/>
    </row>
    <row r="86" spans="1:14" ht="15" thickBot="1">
      <c r="B86" s="814" t="s">
        <v>1037</v>
      </c>
      <c r="C86" s="815"/>
      <c r="D86" s="815"/>
      <c r="E86" s="815"/>
      <c r="F86" s="815"/>
      <c r="G86" s="815"/>
      <c r="H86" s="815"/>
      <c r="I86" s="815"/>
      <c r="J86" s="815"/>
      <c r="K86" s="815"/>
      <c r="L86" s="815"/>
      <c r="M86" s="816"/>
      <c r="N86" s="58">
        <f>L83+L84+L85</f>
        <v>38670.328069924442</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167571.42163633925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18</v>
      </c>
      <c r="N36" s="280">
        <f>K36/M36</f>
        <v>3720.1408853375679</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122769.71931880515</v>
      </c>
      <c r="L37" s="278"/>
      <c r="M37" s="279">
        <v>18</v>
      </c>
      <c r="N37" s="280">
        <f>K37/M37</f>
        <v>6820.5399621558417</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278"/>
      <c r="M38" s="279">
        <v>18</v>
      </c>
      <c r="N38" s="280">
        <f>K38/M38</f>
        <v>11800.833333333334</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540210.75394788268</v>
      </c>
      <c r="L39" s="831">
        <v>18</v>
      </c>
      <c r="M39" s="832"/>
      <c r="N39" s="280">
        <f>K39/L39</f>
        <v>30011.708552660148</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125746.30256134635</v>
      </c>
      <c r="L40" s="284"/>
      <c r="M40" s="285">
        <v>18</v>
      </c>
      <c r="N40" s="280">
        <f>K40/M40</f>
        <v>6985.905697852575</v>
      </c>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28.370669558944442</v>
      </c>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f>SUM(N36:N43)</f>
        <v>59367.499100898414</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442912.05000000005</v>
      </c>
      <c r="N49" s="280">
        <f>K49*M49</f>
        <v>67765.543650000007</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67765.543650000007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18">
        <f>VLOOKUP(A59,TRANSPORTE!A5:D117,4,FALSE)</f>
        <v>1313.2164027577846</v>
      </c>
      <c r="M59" s="819"/>
      <c r="N59" s="295">
        <f>K59*L59</f>
        <v>200.92210962194105</v>
      </c>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200.92210962194105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2837.0669558944442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N44+N54+N65+N76</f>
        <v>130171.03181641482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26034.206363282967</v>
      </c>
      <c r="M83" s="849"/>
      <c r="N83" s="57"/>
    </row>
    <row r="84" spans="1:14">
      <c r="B84" s="95" t="s">
        <v>1057</v>
      </c>
      <c r="C84" s="96"/>
      <c r="D84" s="96"/>
      <c r="E84" s="96"/>
      <c r="F84" s="96"/>
      <c r="G84" s="96"/>
      <c r="H84" s="96"/>
      <c r="I84" s="93"/>
      <c r="J84" s="94"/>
      <c r="K84" s="312">
        <v>0.05</v>
      </c>
      <c r="L84" s="848">
        <f>N78*K84</f>
        <v>6508.5515908207417</v>
      </c>
      <c r="M84" s="849"/>
      <c r="N84" s="57"/>
    </row>
    <row r="85" spans="1:14" ht="15" thickBot="1">
      <c r="B85" s="97" t="s">
        <v>1058</v>
      </c>
      <c r="C85" s="98"/>
      <c r="D85" s="98"/>
      <c r="E85" s="98"/>
      <c r="F85" s="98"/>
      <c r="G85" s="98"/>
      <c r="H85" s="98"/>
      <c r="I85" s="99"/>
      <c r="J85" s="100"/>
      <c r="K85" s="313">
        <v>0.05</v>
      </c>
      <c r="L85" s="850">
        <f>N78*K85</f>
        <v>6508.5515908207417</v>
      </c>
      <c r="M85" s="851"/>
      <c r="N85" s="57"/>
    </row>
    <row r="86" spans="1:14" ht="15" thickBot="1">
      <c r="B86" s="814" t="s">
        <v>1037</v>
      </c>
      <c r="C86" s="815"/>
      <c r="D86" s="815"/>
      <c r="E86" s="815"/>
      <c r="F86" s="815"/>
      <c r="G86" s="815"/>
      <c r="H86" s="815"/>
      <c r="I86" s="815"/>
      <c r="J86" s="815"/>
      <c r="K86" s="815"/>
      <c r="L86" s="815"/>
      <c r="M86" s="816"/>
      <c r="N86" s="58">
        <f>L83+L84+L85</f>
        <v>39051.30954492445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169222.34136133926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15</v>
      </c>
      <c r="N36" s="280">
        <f>K36/M36</f>
        <v>4464.1690624050816</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122769.71931880515</v>
      </c>
      <c r="L37" s="278"/>
      <c r="M37" s="279">
        <v>15</v>
      </c>
      <c r="N37" s="280">
        <f>K37/M37</f>
        <v>8184.6479545870097</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278"/>
      <c r="M38" s="279">
        <v>15</v>
      </c>
      <c r="N38" s="280">
        <f>K38/M38</f>
        <v>14161</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540210.75394788268</v>
      </c>
      <c r="L39" s="831">
        <v>15</v>
      </c>
      <c r="M39" s="832"/>
      <c r="N39" s="280">
        <f>K39/L39</f>
        <v>36014.050263192177</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125746.30256134635</v>
      </c>
      <c r="L40" s="284"/>
      <c r="M40" s="285">
        <v>15</v>
      </c>
      <c r="N40" s="280">
        <f>K40/M40</f>
        <v>8383.0868374230904</v>
      </c>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34.044803470733335</v>
      </c>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f>SUM(N36:N43)</f>
        <v>71240.998921078091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434611.80000000005</v>
      </c>
      <c r="N49" s="280">
        <f>K49*M49</f>
        <v>66495.6054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66495.6054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18">
        <f>VLOOKUP(A59,TRANSPORTE!A5:D117,4,FALSE)</f>
        <v>1313.2164027577846</v>
      </c>
      <c r="M59" s="819"/>
      <c r="N59" s="295">
        <f>K59*L59</f>
        <v>200.92210962194105</v>
      </c>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200.92210962194105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3404.4803470733332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N44+N54+N65+N76</f>
        <v>141342.00677777341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28268.401355554684</v>
      </c>
      <c r="M83" s="849"/>
      <c r="N83" s="57"/>
    </row>
    <row r="84" spans="1:14">
      <c r="B84" s="95" t="s">
        <v>1057</v>
      </c>
      <c r="C84" s="96"/>
      <c r="D84" s="96"/>
      <c r="E84" s="96"/>
      <c r="F84" s="96"/>
      <c r="G84" s="96"/>
      <c r="H84" s="96"/>
      <c r="I84" s="93"/>
      <c r="J84" s="94"/>
      <c r="K84" s="312">
        <v>0.05</v>
      </c>
      <c r="L84" s="848">
        <f>N78*K84</f>
        <v>7067.1003388886711</v>
      </c>
      <c r="M84" s="849"/>
      <c r="N84" s="57"/>
    </row>
    <row r="85" spans="1:14" ht="15" thickBot="1">
      <c r="B85" s="97" t="s">
        <v>1058</v>
      </c>
      <c r="C85" s="98"/>
      <c r="D85" s="98"/>
      <c r="E85" s="98"/>
      <c r="F85" s="98"/>
      <c r="G85" s="98"/>
      <c r="H85" s="98"/>
      <c r="I85" s="99"/>
      <c r="J85" s="100"/>
      <c r="K85" s="313">
        <v>0.05</v>
      </c>
      <c r="L85" s="850">
        <f>N78*K85</f>
        <v>7067.1003388886711</v>
      </c>
      <c r="M85" s="851"/>
      <c r="N85" s="57"/>
    </row>
    <row r="86" spans="1:14" ht="15" thickBot="1">
      <c r="B86" s="814" t="s">
        <v>1037</v>
      </c>
      <c r="C86" s="815"/>
      <c r="D86" s="815"/>
      <c r="E86" s="815"/>
      <c r="F86" s="815"/>
      <c r="G86" s="815"/>
      <c r="H86" s="815"/>
      <c r="I86" s="815"/>
      <c r="J86" s="815"/>
      <c r="K86" s="815"/>
      <c r="L86" s="815"/>
      <c r="M86" s="816"/>
      <c r="N86" s="58">
        <f>L83+L84+L85</f>
        <v>42402.602033332034</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183744.60881110543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279">
        <v>15</v>
      </c>
      <c r="N36" s="280">
        <f>K36/M36</f>
        <v>4464.1690624050816</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122769.71931880515</v>
      </c>
      <c r="L37" s="278"/>
      <c r="M37" s="279">
        <v>15</v>
      </c>
      <c r="N37" s="280">
        <f>K37/M37</f>
        <v>8184.6479545870097</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212415</v>
      </c>
      <c r="L38" s="278"/>
      <c r="M38" s="279">
        <v>15</v>
      </c>
      <c r="N38" s="280">
        <f>K38/M38</f>
        <v>14161</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540210.75394788268</v>
      </c>
      <c r="L39" s="831">
        <v>15</v>
      </c>
      <c r="M39" s="832"/>
      <c r="N39" s="280">
        <f>K39/L39</f>
        <v>36014.050263192177</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125746.30256134635</v>
      </c>
      <c r="L40" s="284"/>
      <c r="M40" s="285">
        <v>15</v>
      </c>
      <c r="N40" s="280">
        <f>K40/M40</f>
        <v>8383.0868374230904</v>
      </c>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34.044803470733335</v>
      </c>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f>SUM(N36:N43)</f>
        <v>71240.998921078091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442912.05000000005</v>
      </c>
      <c r="N49" s="280">
        <f>K49*M49</f>
        <v>67765.543650000007</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67765.543650000007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18">
        <f>VLOOKUP(A59,TRANSPORTE!A5:D117,4,FALSE)</f>
        <v>1313.2164027577846</v>
      </c>
      <c r="M59" s="819"/>
      <c r="N59" s="295">
        <f>K59*L59</f>
        <v>200.92210962194105</v>
      </c>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200.92210962194105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3404.4803470733332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N44+N54+N65+N76</f>
        <v>142611.94502777341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28522.389005554684</v>
      </c>
      <c r="M83" s="849"/>
      <c r="N83" s="57"/>
    </row>
    <row r="84" spans="1:14">
      <c r="B84" s="95" t="s">
        <v>1057</v>
      </c>
      <c r="C84" s="96"/>
      <c r="D84" s="96"/>
      <c r="E84" s="96"/>
      <c r="F84" s="96"/>
      <c r="G84" s="96"/>
      <c r="H84" s="96"/>
      <c r="I84" s="93"/>
      <c r="J84" s="94"/>
      <c r="K84" s="312">
        <v>0.05</v>
      </c>
      <c r="L84" s="848">
        <f>N78*K84</f>
        <v>7130.5972513886709</v>
      </c>
      <c r="M84" s="849"/>
      <c r="N84" s="57"/>
    </row>
    <row r="85" spans="1:14" ht="15" thickBot="1">
      <c r="B85" s="97" t="s">
        <v>1058</v>
      </c>
      <c r="C85" s="98"/>
      <c r="D85" s="98"/>
      <c r="E85" s="98"/>
      <c r="F85" s="98"/>
      <c r="G85" s="98"/>
      <c r="H85" s="98"/>
      <c r="I85" s="99"/>
      <c r="J85" s="100"/>
      <c r="K85" s="313">
        <v>0.05</v>
      </c>
      <c r="L85" s="850">
        <f>N78*K85</f>
        <v>7130.5972513886709</v>
      </c>
      <c r="M85" s="851"/>
      <c r="N85" s="57"/>
    </row>
    <row r="86" spans="1:14" ht="15" thickBot="1">
      <c r="B86" s="814" t="s">
        <v>1037</v>
      </c>
      <c r="C86" s="815"/>
      <c r="D86" s="815"/>
      <c r="E86" s="815"/>
      <c r="F86" s="815"/>
      <c r="G86" s="815"/>
      <c r="H86" s="815"/>
      <c r="I86" s="815"/>
      <c r="J86" s="815"/>
      <c r="K86" s="815"/>
      <c r="L86" s="815"/>
      <c r="M86" s="816"/>
      <c r="N86" s="58">
        <f>L83+L84+L85</f>
        <v>42783.583508332027</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185395.52853610544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4.0853764164879998</v>
      </c>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5626.0363803680966</v>
      </c>
      <c r="N49" s="280">
        <f>K49*M49</f>
        <v>5935.4683812883413</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5935.4683812883413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408.53764164879999</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N44+N54+N65+N76</f>
        <v>6348.0913993536287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1269.6182798707259</v>
      </c>
      <c r="M83" s="849"/>
      <c r="N83" s="57"/>
    </row>
    <row r="84" spans="1:14">
      <c r="B84" s="95" t="s">
        <v>1057</v>
      </c>
      <c r="C84" s="96"/>
      <c r="D84" s="96"/>
      <c r="E84" s="96"/>
      <c r="F84" s="96"/>
      <c r="G84" s="96"/>
      <c r="H84" s="96"/>
      <c r="I84" s="93"/>
      <c r="J84" s="94"/>
      <c r="K84" s="312">
        <v>0.05</v>
      </c>
      <c r="L84" s="848">
        <f>N78*K84</f>
        <v>317.40456996768148</v>
      </c>
      <c r="M84" s="849"/>
      <c r="N84" s="57"/>
    </row>
    <row r="85" spans="1:14" ht="15" thickBot="1">
      <c r="B85" s="97" t="s">
        <v>1058</v>
      </c>
      <c r="C85" s="98"/>
      <c r="D85" s="98"/>
      <c r="E85" s="98"/>
      <c r="F85" s="98"/>
      <c r="G85" s="98"/>
      <c r="H85" s="98"/>
      <c r="I85" s="99"/>
      <c r="J85" s="100"/>
      <c r="K85" s="313">
        <v>0.05</v>
      </c>
      <c r="L85" s="850">
        <f>N78*K85</f>
        <v>317.40456996768148</v>
      </c>
      <c r="M85" s="851"/>
      <c r="N85" s="57"/>
    </row>
    <row r="86" spans="1:14" ht="15" thickBot="1">
      <c r="B86" s="814" t="s">
        <v>1037</v>
      </c>
      <c r="C86" s="815"/>
      <c r="D86" s="815"/>
      <c r="E86" s="815"/>
      <c r="F86" s="815"/>
      <c r="G86" s="815"/>
      <c r="H86" s="815"/>
      <c r="I86" s="815"/>
      <c r="J86" s="815"/>
      <c r="K86" s="815"/>
      <c r="L86" s="815"/>
      <c r="M86" s="816"/>
      <c r="N86" s="58">
        <f>L83+L84+L85</f>
        <v>1904.4274198060889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8252.5188191597172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164</v>
      </c>
      <c r="B36" s="827" t="str">
        <f>VLOOKUP(A36,EQUIPOS!A6:D154,3,FALSE)</f>
        <v>Compactador manual de rodillo</v>
      </c>
      <c r="C36" s="828"/>
      <c r="D36" s="828"/>
      <c r="E36" s="828"/>
      <c r="F36" s="828"/>
      <c r="G36" s="828"/>
      <c r="H36" s="829"/>
      <c r="I36" s="275"/>
      <c r="J36" s="276"/>
      <c r="K36" s="277">
        <f>VLOOKUP(A36,EQUIPOS!A6:D163,4,FALSE)</f>
        <v>22770.394415023649</v>
      </c>
      <c r="L36" s="278"/>
      <c r="M36" s="279">
        <v>2</v>
      </c>
      <c r="N36" s="280">
        <f>K36/M36</f>
        <v>11385.197207511825</v>
      </c>
    </row>
    <row r="37" spans="1:14">
      <c r="A37" s="119" t="s">
        <v>180</v>
      </c>
      <c r="B37" s="827" t="str">
        <f>VLOOKUP(A37,EQUIPOS!A7:D154,3,FALSE)</f>
        <v>Compresor 120 HP, con martillo.</v>
      </c>
      <c r="C37" s="828"/>
      <c r="D37" s="828"/>
      <c r="E37" s="828"/>
      <c r="F37" s="828"/>
      <c r="G37" s="828"/>
      <c r="H37" s="829"/>
      <c r="I37" s="275"/>
      <c r="J37" s="276"/>
      <c r="K37" s="277">
        <f>VLOOKUP(A37,EQUIPOS!A7:D164,4,FALSE)</f>
        <v>102822.75994715888</v>
      </c>
      <c r="L37" s="278"/>
      <c r="M37" s="279">
        <v>4</v>
      </c>
      <c r="N37" s="280">
        <f>K37/M37</f>
        <v>25705.689986789719</v>
      </c>
    </row>
    <row r="38" spans="1:14">
      <c r="A38" t="s">
        <v>184</v>
      </c>
      <c r="B38" s="827" t="str">
        <f>VLOOKUP(A38,EQUIPOS!A8:D154,3,FALSE)</f>
        <v>Cortadora de pavimento, Máxima profundidad de corte: 160 mm. Capacidad de disco: desde 12´´ hasta 18´´ de diámetro. Peso operacional: 135 kg, 13.5 hp de potencia</v>
      </c>
      <c r="C38" s="828"/>
      <c r="D38" s="828"/>
      <c r="E38" s="828"/>
      <c r="F38" s="828"/>
      <c r="G38" s="828"/>
      <c r="H38" s="829"/>
      <c r="I38" s="275"/>
      <c r="J38" s="276"/>
      <c r="K38" s="277">
        <f>VLOOKUP(A38,EQUIPOS!A8:D165,4,FALSE)</f>
        <v>14903.166471790684</v>
      </c>
      <c r="L38" s="278"/>
      <c r="M38" s="279">
        <v>10</v>
      </c>
      <c r="N38" s="280">
        <f>K38/M38</f>
        <v>1490.3166471790685</v>
      </c>
    </row>
    <row r="39" spans="1:14">
      <c r="A39" t="s">
        <v>303</v>
      </c>
      <c r="B39" s="827" t="str">
        <f>VLOOKUP(A39,EQUIPOS!A9:D154,3,FALSE)</f>
        <v>Retrocargador, pala de 1,1 m3 de capacidad, profundidad de excavación de 4.400 mm y una altura de 5.680 mm</v>
      </c>
      <c r="C39" s="828"/>
      <c r="D39" s="828"/>
      <c r="E39" s="828"/>
      <c r="F39" s="828"/>
      <c r="G39" s="828"/>
      <c r="H39" s="829"/>
      <c r="I39" s="275"/>
      <c r="J39" s="276"/>
      <c r="K39" s="277">
        <f>VLOOKUP(A39,EQUIPOS!A9:D166,4,FALSE)</f>
        <v>110356.57636626853</v>
      </c>
      <c r="L39" s="278"/>
      <c r="M39" s="279">
        <v>10</v>
      </c>
      <c r="N39" s="280">
        <f>K39/M39</f>
        <v>11035.657636626853</v>
      </c>
    </row>
    <row r="40" spans="1:14">
      <c r="A40" t="s">
        <v>129</v>
      </c>
      <c r="B40" s="827" t="str">
        <f>VLOOKUP(A40,EQUIPOS!A10:D154,3,FALSE)</f>
        <v xml:space="preserve">Buldozer, Potencia al volante de 140 HP, motor de 2200 RPM, longitud de hoja 4,80m. </v>
      </c>
      <c r="C40" s="828"/>
      <c r="D40" s="828"/>
      <c r="E40" s="828"/>
      <c r="F40" s="828"/>
      <c r="G40" s="828"/>
      <c r="H40" s="829"/>
      <c r="I40" s="275"/>
      <c r="J40" s="276"/>
      <c r="K40" s="277">
        <f>VLOOKUP(A40,EQUIPOS!A10:D167,4,FALSE)</f>
        <v>209416.64718090207</v>
      </c>
      <c r="L40" s="278"/>
      <c r="M40" s="279">
        <v>100</v>
      </c>
      <c r="N40" s="280">
        <f>K40/M40</f>
        <v>2094.1664718090205</v>
      </c>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1276.6801301525002</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52987.708080068973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5255.3540613496925</v>
      </c>
      <c r="N53" s="280">
        <f>K53*M53</f>
        <v>5255.3540613496925</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5255.3540613496925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818">
        <f>VLOOKUP(A63,TRANSPORTE!A5:D117,4,FALSE)</f>
        <v>1313.2164027577846</v>
      </c>
      <c r="M63" s="819"/>
      <c r="N63" s="295">
        <f>K63*L63</f>
        <v>1707.18132358512</v>
      </c>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f>N63+N64+N65+N66+N67</f>
        <v>1707.18132358512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133"/>
    </row>
    <row r="80" spans="1:15" ht="15" thickBot="1">
      <c r="B80" s="820" t="s">
        <v>1037</v>
      </c>
      <c r="C80" s="821"/>
      <c r="D80" s="821"/>
      <c r="E80" s="821"/>
      <c r="F80" s="821"/>
      <c r="G80" s="821"/>
      <c r="H80" s="821"/>
      <c r="I80" s="821"/>
      <c r="J80" s="821"/>
      <c r="K80" s="821"/>
      <c r="L80" s="821"/>
      <c r="M80" s="822"/>
      <c r="N80" s="468">
        <f>SUM(N74:N79)</f>
        <v>12766.801301525</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72717.044766528794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14543.408953305759</v>
      </c>
      <c r="M87" s="849"/>
      <c r="N87" s="57"/>
    </row>
    <row r="88" spans="1:14">
      <c r="B88" s="95" t="s">
        <v>1057</v>
      </c>
      <c r="C88" s="96"/>
      <c r="D88" s="96"/>
      <c r="E88" s="96"/>
      <c r="F88" s="96"/>
      <c r="G88" s="96"/>
      <c r="H88" s="96"/>
      <c r="I88" s="93"/>
      <c r="J88" s="94"/>
      <c r="K88" s="312">
        <v>0.05</v>
      </c>
      <c r="L88" s="848">
        <f>N82*K88</f>
        <v>3635.8522383264399</v>
      </c>
      <c r="M88" s="849"/>
      <c r="N88" s="57"/>
    </row>
    <row r="89" spans="1:14" ht="15" thickBot="1">
      <c r="B89" s="97" t="s">
        <v>1058</v>
      </c>
      <c r="C89" s="98"/>
      <c r="D89" s="98"/>
      <c r="E89" s="98"/>
      <c r="F89" s="98"/>
      <c r="G89" s="98"/>
      <c r="H89" s="98"/>
      <c r="I89" s="99"/>
      <c r="J89" s="100"/>
      <c r="K89" s="313">
        <v>0.05</v>
      </c>
      <c r="L89" s="850">
        <f>N82*K89</f>
        <v>3635.8522383264399</v>
      </c>
      <c r="M89" s="851"/>
      <c r="N89" s="57"/>
    </row>
    <row r="90" spans="1:14" ht="15" thickBot="1">
      <c r="B90" s="814" t="s">
        <v>1037</v>
      </c>
      <c r="C90" s="815"/>
      <c r="D90" s="815"/>
      <c r="E90" s="815"/>
      <c r="F90" s="815"/>
      <c r="G90" s="815"/>
      <c r="H90" s="815"/>
      <c r="I90" s="815"/>
      <c r="J90" s="815"/>
      <c r="K90" s="815"/>
      <c r="L90" s="815"/>
      <c r="M90" s="816"/>
      <c r="N90" s="58">
        <f>L87+L88+L89</f>
        <v>21815.113429958637</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94532.158196487435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279">
        <v>2</v>
      </c>
      <c r="N36" s="280">
        <f>K36/M36</f>
        <v>3212.5041666666662</v>
      </c>
    </row>
    <row r="37" spans="1:14">
      <c r="A37" s="119" t="s">
        <v>303</v>
      </c>
      <c r="B37" s="827" t="str">
        <f>VLOOKUP(A37,EQUIPOS!A7:D154,3,FALSE)</f>
        <v>Retrocargador, pala de 1,1 m3 de capacidad, profundidad de excavación de 4.400 mm y una altura de 5.680 mm</v>
      </c>
      <c r="C37" s="828"/>
      <c r="D37" s="828"/>
      <c r="E37" s="828"/>
      <c r="F37" s="828"/>
      <c r="G37" s="828"/>
      <c r="H37" s="829"/>
      <c r="I37" s="275"/>
      <c r="J37" s="276"/>
      <c r="K37" s="277">
        <f>VLOOKUP(A37,EQUIPOS!A7:D164,4,FALSE)</f>
        <v>110356.57636626853</v>
      </c>
      <c r="L37" s="278"/>
      <c r="M37" s="279">
        <v>10</v>
      </c>
      <c r="N37" s="280">
        <f>K37/M37</f>
        <v>11035.657636626853</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275"/>
      <c r="J39" s="276"/>
      <c r="K39" s="277"/>
      <c r="L39" s="278"/>
      <c r="M39" s="279"/>
      <c r="N39" s="280"/>
    </row>
    <row r="40" spans="1:14">
      <c r="B40" s="827"/>
      <c r="C40" s="828"/>
      <c r="D40" s="828"/>
      <c r="E40" s="828"/>
      <c r="F40" s="828"/>
      <c r="G40" s="828"/>
      <c r="H40" s="829"/>
      <c r="I40" s="275"/>
      <c r="J40" s="276"/>
      <c r="K40" s="277"/>
      <c r="L40" s="278"/>
      <c r="M40" s="279"/>
      <c r="N40" s="280"/>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0.05</v>
      </c>
      <c r="N46" s="352">
        <f>N80*M46</f>
        <v>255.33602603049999</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14503.497829324018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B63" s="52"/>
      <c r="C63" s="325"/>
      <c r="D63" s="325"/>
      <c r="E63" s="325"/>
      <c r="F63" s="325"/>
      <c r="G63" s="325"/>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5106.7205206099998</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19610.218349934017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3922.0436699868037</v>
      </c>
      <c r="M87" s="849"/>
      <c r="N87" s="57"/>
    </row>
    <row r="88" spans="1:14">
      <c r="B88" s="95" t="s">
        <v>1057</v>
      </c>
      <c r="C88" s="96"/>
      <c r="D88" s="96"/>
      <c r="E88" s="96"/>
      <c r="F88" s="96"/>
      <c r="G88" s="96"/>
      <c r="H88" s="96"/>
      <c r="I88" s="93"/>
      <c r="J88" s="94"/>
      <c r="K88" s="312">
        <v>0.05</v>
      </c>
      <c r="L88" s="848">
        <f>N82*K88</f>
        <v>980.51091749670093</v>
      </c>
      <c r="M88" s="849"/>
      <c r="N88" s="57"/>
    </row>
    <row r="89" spans="1:14" ht="15" thickBot="1">
      <c r="B89" s="97" t="s">
        <v>1058</v>
      </c>
      <c r="C89" s="98"/>
      <c r="D89" s="98"/>
      <c r="E89" s="98"/>
      <c r="F89" s="98"/>
      <c r="G89" s="98"/>
      <c r="H89" s="98"/>
      <c r="I89" s="99"/>
      <c r="J89" s="100"/>
      <c r="K89" s="313">
        <v>0.05</v>
      </c>
      <c r="L89" s="850">
        <f>N82*K89</f>
        <v>980.51091749670093</v>
      </c>
      <c r="M89" s="851"/>
      <c r="N89" s="57"/>
    </row>
    <row r="90" spans="1:14" ht="15" thickBot="1">
      <c r="B90" s="814" t="s">
        <v>1037</v>
      </c>
      <c r="C90" s="815"/>
      <c r="D90" s="815"/>
      <c r="E90" s="815"/>
      <c r="F90" s="815"/>
      <c r="G90" s="815"/>
      <c r="H90" s="815"/>
      <c r="I90" s="815"/>
      <c r="J90" s="815"/>
      <c r="K90" s="815"/>
      <c r="L90" s="815"/>
      <c r="M90" s="816"/>
      <c r="N90" s="58">
        <f>L87+L88+L89</f>
        <v>5883.0655049802053</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25493.283854914222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1687</v>
      </c>
      <c r="B36" s="827" t="str">
        <f>VLOOKUP(A36,EQUIPOS!A6:D154,3,FALSE)</f>
        <v>Derretidora de asfalto (crafco o similar)</v>
      </c>
      <c r="C36" s="828"/>
      <c r="D36" s="828"/>
      <c r="E36" s="828"/>
      <c r="F36" s="828"/>
      <c r="G36" s="828"/>
      <c r="H36" s="829"/>
      <c r="I36" s="275"/>
      <c r="J36" s="276"/>
      <c r="K36" s="277">
        <f>VLOOKUP(A36,EQUIPOS!A6:D163,4,FALSE)</f>
        <v>2537.6732345276869</v>
      </c>
      <c r="L36" s="278"/>
      <c r="M36" s="279">
        <v>60</v>
      </c>
      <c r="N36" s="280">
        <f>K36/M36</f>
        <v>42.294553908794782</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60</v>
      </c>
      <c r="N37" s="280">
        <f>K37/M37</f>
        <v>1215.1175084878316</v>
      </c>
    </row>
    <row r="38" spans="1:14">
      <c r="A38" t="s">
        <v>138</v>
      </c>
      <c r="B38" s="827" t="str">
        <f>VLOOKUP(A38,EQUIPOS!A8:D154,3,FALSE)</f>
        <v>Camioneta D-300</v>
      </c>
      <c r="C38" s="828"/>
      <c r="D38" s="828"/>
      <c r="E38" s="828"/>
      <c r="F38" s="828"/>
      <c r="G38" s="828"/>
      <c r="H38" s="829"/>
      <c r="I38" s="275"/>
      <c r="J38" s="276"/>
      <c r="K38" s="277">
        <f>VLOOKUP(A38,EQUIPOS!A8:D165,4,FALSE)</f>
        <v>56713.77585812522</v>
      </c>
      <c r="L38" s="278"/>
      <c r="M38" s="279">
        <v>60</v>
      </c>
      <c r="N38" s="280">
        <f>K38/M38</f>
        <v>945.2295976354203</v>
      </c>
    </row>
    <row r="39" spans="1:14">
      <c r="B39" s="827"/>
      <c r="C39" s="828"/>
      <c r="D39" s="828"/>
      <c r="E39" s="828"/>
      <c r="F39" s="828"/>
      <c r="G39" s="828"/>
      <c r="H39" s="829"/>
      <c r="I39" s="275"/>
      <c r="J39" s="276"/>
      <c r="K39" s="277"/>
      <c r="L39" s="278"/>
      <c r="M39" s="279"/>
      <c r="N39" s="280"/>
    </row>
    <row r="40" spans="1:14">
      <c r="B40" s="827"/>
      <c r="C40" s="828"/>
      <c r="D40" s="828"/>
      <c r="E40" s="828"/>
      <c r="F40" s="828"/>
      <c r="G40" s="828"/>
      <c r="H40" s="829"/>
      <c r="I40" s="275"/>
      <c r="J40" s="276"/>
      <c r="K40" s="277"/>
      <c r="L40" s="278"/>
      <c r="M40" s="279"/>
      <c r="N40" s="280"/>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0.05</v>
      </c>
      <c r="N46" s="352">
        <f>N80*M46</f>
        <v>21.278002169208335</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2223.9196622012551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1349.1067061906595</v>
      </c>
      <c r="N53" s="280">
        <f>K53*M53</f>
        <v>161.89280474287912</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 thickBot="1">
      <c r="B57" s="809"/>
      <c r="C57" s="810"/>
      <c r="D57" s="810"/>
      <c r="E57" s="810"/>
      <c r="F57" s="810"/>
      <c r="G57" s="810"/>
      <c r="H57" s="810"/>
      <c r="I57" s="811"/>
      <c r="J57" s="48"/>
      <c r="K57" s="50"/>
      <c r="L57" s="812"/>
      <c r="M57" s="813"/>
      <c r="N57" s="51"/>
    </row>
    <row r="58" spans="1:14" ht="15" thickBot="1">
      <c r="B58" s="814" t="s">
        <v>1037</v>
      </c>
      <c r="C58" s="815"/>
      <c r="D58" s="815"/>
      <c r="E58" s="815"/>
      <c r="F58" s="815"/>
      <c r="G58" s="815"/>
      <c r="H58" s="815"/>
      <c r="I58" s="815"/>
      <c r="J58" s="815"/>
      <c r="K58" s="815"/>
      <c r="L58" s="815"/>
      <c r="M58" s="816"/>
      <c r="N58" s="402">
        <f>SUM(N53:N57)</f>
        <v>161.89280474287912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B63" s="52"/>
      <c r="C63" s="325"/>
      <c r="D63" s="325"/>
      <c r="E63" s="325"/>
      <c r="F63" s="325"/>
      <c r="G63" s="325"/>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 thickBot="1">
      <c r="B68" s="455"/>
      <c r="C68" s="456"/>
      <c r="D68" s="456"/>
      <c r="E68" s="456"/>
      <c r="F68" s="456"/>
      <c r="G68" s="456"/>
      <c r="H68" s="54"/>
      <c r="I68" s="132"/>
      <c r="J68" s="132"/>
      <c r="K68" s="132"/>
      <c r="L68" s="803"/>
      <c r="M68" s="804"/>
      <c r="N68" s="133"/>
    </row>
    <row r="69" spans="1:15" ht="15" thickBot="1">
      <c r="B69" s="820" t="s">
        <v>1037</v>
      </c>
      <c r="C69" s="821"/>
      <c r="D69" s="821"/>
      <c r="E69" s="821"/>
      <c r="F69" s="821"/>
      <c r="G69" s="821"/>
      <c r="H69" s="821"/>
      <c r="I69" s="821"/>
      <c r="J69" s="821"/>
      <c r="K69" s="821"/>
      <c r="L69" s="821"/>
      <c r="M69" s="82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0" t="s">
        <v>1047</v>
      </c>
      <c r="C73" s="841"/>
      <c r="D73" s="841"/>
      <c r="E73" s="841"/>
      <c r="F73" s="841"/>
      <c r="G73" s="841"/>
      <c r="H73" s="841"/>
      <c r="I73" s="79" t="s">
        <v>1048</v>
      </c>
      <c r="J73" s="81" t="s">
        <v>1494</v>
      </c>
      <c r="K73" s="80" t="s">
        <v>1050</v>
      </c>
      <c r="L73" s="842" t="s">
        <v>1034</v>
      </c>
      <c r="M73" s="843"/>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 thickBot="1">
      <c r="B79" s="801"/>
      <c r="C79" s="802"/>
      <c r="D79" s="802"/>
      <c r="E79" s="802"/>
      <c r="F79" s="802"/>
      <c r="G79" s="802"/>
      <c r="H79" s="802"/>
      <c r="I79" s="132"/>
      <c r="J79" s="132"/>
      <c r="K79" s="132"/>
      <c r="L79" s="902"/>
      <c r="M79" s="902"/>
      <c r="N79" s="51"/>
    </row>
    <row r="80" spans="1:15" ht="15" thickBot="1">
      <c r="B80" s="820" t="s">
        <v>1037</v>
      </c>
      <c r="C80" s="821"/>
      <c r="D80" s="821"/>
      <c r="E80" s="821"/>
      <c r="F80" s="821"/>
      <c r="G80" s="821"/>
      <c r="H80" s="821"/>
      <c r="I80" s="821"/>
      <c r="J80" s="821"/>
      <c r="K80" s="821"/>
      <c r="L80" s="821"/>
      <c r="M80" s="822"/>
      <c r="N80" s="309">
        <f>SUM(N74:N79)</f>
        <v>425.56004338416665</v>
      </c>
    </row>
    <row r="81" spans="1:14" ht="15" thickBot="1">
      <c r="B81" s="39"/>
      <c r="C81" s="40"/>
      <c r="D81" s="40"/>
      <c r="E81" s="40"/>
      <c r="F81" s="40"/>
      <c r="G81" s="40"/>
      <c r="H81" s="40"/>
      <c r="I81" s="40"/>
      <c r="J81" s="40"/>
      <c r="K81" s="40"/>
      <c r="L81" s="40"/>
      <c r="M81" s="40"/>
      <c r="N81" s="41"/>
    </row>
    <row r="82" spans="1:14" ht="15" thickBot="1">
      <c r="B82" s="814" t="s">
        <v>1051</v>
      </c>
      <c r="C82" s="815"/>
      <c r="D82" s="815"/>
      <c r="E82" s="815"/>
      <c r="F82" s="815"/>
      <c r="G82" s="815"/>
      <c r="H82" s="815"/>
      <c r="I82" s="815"/>
      <c r="J82" s="815"/>
      <c r="K82" s="815"/>
      <c r="L82" s="815"/>
      <c r="M82" s="816"/>
      <c r="N82" s="105">
        <f>N48+N58+N69+N80</f>
        <v>2811.3725103283005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562.27450206566016</v>
      </c>
      <c r="M87" s="849"/>
      <c r="N87" s="57"/>
    </row>
    <row r="88" spans="1:14">
      <c r="B88" s="95" t="s">
        <v>1057</v>
      </c>
      <c r="C88" s="96"/>
      <c r="D88" s="96"/>
      <c r="E88" s="96"/>
      <c r="F88" s="96"/>
      <c r="G88" s="96"/>
      <c r="H88" s="96"/>
      <c r="I88" s="93"/>
      <c r="J88" s="94"/>
      <c r="K88" s="312">
        <v>0.05</v>
      </c>
      <c r="L88" s="848">
        <f>N82*K88</f>
        <v>140.56862551641504</v>
      </c>
      <c r="M88" s="849"/>
      <c r="N88" s="57"/>
    </row>
    <row r="89" spans="1:14" ht="15" thickBot="1">
      <c r="B89" s="97" t="s">
        <v>1058</v>
      </c>
      <c r="C89" s="98"/>
      <c r="D89" s="98"/>
      <c r="E89" s="98"/>
      <c r="F89" s="98"/>
      <c r="G89" s="98"/>
      <c r="H89" s="98"/>
      <c r="I89" s="99"/>
      <c r="J89" s="100"/>
      <c r="K89" s="313">
        <v>0.05</v>
      </c>
      <c r="L89" s="850">
        <f>N82*K89</f>
        <v>140.56862551641504</v>
      </c>
      <c r="M89" s="851"/>
      <c r="N89" s="57"/>
    </row>
    <row r="90" spans="1:14" ht="15" thickBot="1">
      <c r="B90" s="814" t="s">
        <v>1037</v>
      </c>
      <c r="C90" s="815"/>
      <c r="D90" s="815"/>
      <c r="E90" s="815"/>
      <c r="F90" s="815"/>
      <c r="G90" s="815"/>
      <c r="H90" s="815"/>
      <c r="I90" s="815"/>
      <c r="J90" s="815"/>
      <c r="K90" s="815"/>
      <c r="L90" s="815"/>
      <c r="M90" s="816"/>
      <c r="N90" s="58">
        <f>L87+L88+L89</f>
        <v>843.41175309849029</v>
      </c>
    </row>
    <row r="91" spans="1:14" ht="15" thickBot="1">
      <c r="B91" s="39"/>
      <c r="C91" s="40"/>
      <c r="D91" s="40"/>
      <c r="E91" s="40"/>
      <c r="F91" s="40"/>
      <c r="G91" s="40"/>
      <c r="H91" s="40"/>
      <c r="I91" s="40"/>
      <c r="J91" s="40"/>
      <c r="K91" s="40"/>
      <c r="L91" s="40"/>
      <c r="M91" s="40"/>
      <c r="N91" s="41"/>
    </row>
    <row r="92" spans="1:14" ht="15" thickBot="1">
      <c r="A92" t="s">
        <v>2122</v>
      </c>
      <c r="B92" s="814" t="s">
        <v>1059</v>
      </c>
      <c r="C92" s="815"/>
      <c r="D92" s="815"/>
      <c r="E92" s="815"/>
      <c r="F92" s="815"/>
      <c r="G92" s="815"/>
      <c r="H92" s="815"/>
      <c r="I92" s="815"/>
      <c r="J92" s="815"/>
      <c r="K92" s="815"/>
      <c r="L92" s="815"/>
      <c r="M92" s="816"/>
      <c r="N92" s="196">
        <f>N82+N90</f>
        <v>3654.7842634267909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 thickBot="1">
      <c r="B123" s="269" t="s">
        <v>2327</v>
      </c>
      <c r="C123" s="401"/>
      <c r="D123" s="401"/>
      <c r="E123" s="63"/>
      <c r="F123" s="63"/>
      <c r="G123" s="63"/>
      <c r="H123" s="63"/>
      <c r="I123" s="63"/>
      <c r="J123" s="793"/>
      <c r="K123" s="793"/>
      <c r="L123" s="793"/>
      <c r="M123" s="793"/>
      <c r="N123"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1687</v>
      </c>
      <c r="B36" s="827" t="str">
        <f>VLOOKUP(A36,EQUIPOS!A6:D154,3,FALSE)</f>
        <v>Derretidora de asfalto (crafco o similar)</v>
      </c>
      <c r="C36" s="828"/>
      <c r="D36" s="828"/>
      <c r="E36" s="828"/>
      <c r="F36" s="828"/>
      <c r="G36" s="828"/>
      <c r="H36" s="829"/>
      <c r="I36" s="275"/>
      <c r="J36" s="276"/>
      <c r="K36" s="277">
        <f>VLOOKUP(A36,EQUIPOS!A6:D163,4,FALSE)</f>
        <v>2537.6732345276869</v>
      </c>
      <c r="L36" s="278"/>
      <c r="M36" s="279">
        <v>60</v>
      </c>
      <c r="N36" s="280">
        <f t="shared" ref="N36:N39" si="0">K36/M36</f>
        <v>42.294553908794782</v>
      </c>
    </row>
    <row r="37" spans="1:14">
      <c r="A37" s="119" t="s">
        <v>324</v>
      </c>
      <c r="B37" s="827" t="str">
        <f>VLOOKUP(A37,EQUIPOS!A7:D154,3,FALSE)</f>
        <v xml:space="preserve">Ruteadora </v>
      </c>
      <c r="C37" s="828"/>
      <c r="D37" s="828"/>
      <c r="E37" s="828"/>
      <c r="F37" s="828"/>
      <c r="G37" s="828"/>
      <c r="H37" s="829"/>
      <c r="I37" s="275"/>
      <c r="J37" s="276"/>
      <c r="K37" s="277">
        <f>VLOOKUP(A37,EQUIPOS!A7:D164,4,FALSE)</f>
        <v>4336.1158139703211</v>
      </c>
      <c r="L37" s="278"/>
      <c r="M37" s="279">
        <v>60</v>
      </c>
      <c r="N37" s="280">
        <f t="shared" si="0"/>
        <v>72.268596899505354</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72907.050509269902</v>
      </c>
      <c r="L38" s="278"/>
      <c r="M38" s="279">
        <v>60</v>
      </c>
      <c r="N38" s="280">
        <f t="shared" si="0"/>
        <v>1215.1175084878316</v>
      </c>
    </row>
    <row r="39" spans="1:14">
      <c r="A39" t="s">
        <v>138</v>
      </c>
      <c r="B39" s="827" t="str">
        <f>VLOOKUP(A39,EQUIPOS!A9:D154,3,FALSE)</f>
        <v>Camioneta D-300</v>
      </c>
      <c r="C39" s="828"/>
      <c r="D39" s="828"/>
      <c r="E39" s="828"/>
      <c r="F39" s="828"/>
      <c r="G39" s="828"/>
      <c r="H39" s="829"/>
      <c r="I39" s="275"/>
      <c r="J39" s="276"/>
      <c r="K39" s="277">
        <f>VLOOKUP(A39,EQUIPOS!A9:D166,4,FALSE)</f>
        <v>56713.77585812522</v>
      </c>
      <c r="L39" s="278"/>
      <c r="M39" s="279">
        <v>60</v>
      </c>
      <c r="N39" s="280">
        <f t="shared" si="0"/>
        <v>945.2295976354203</v>
      </c>
    </row>
    <row r="40" spans="1:14">
      <c r="B40" s="827"/>
      <c r="C40" s="828"/>
      <c r="D40" s="828"/>
      <c r="E40" s="828"/>
      <c r="F40" s="828"/>
      <c r="G40" s="828"/>
      <c r="H40" s="829"/>
      <c r="I40" s="275"/>
      <c r="J40" s="276"/>
      <c r="K40" s="277"/>
      <c r="L40" s="278"/>
      <c r="M40" s="279"/>
      <c r="N40" s="280"/>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0.05</v>
      </c>
      <c r="N46" s="352">
        <f>N84*M46</f>
        <v>21.278002169208335</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2296.1882591007602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50552.284798159475</v>
      </c>
      <c r="N53" s="280">
        <f t="shared" ref="N53:N54" si="1">K53*M53</f>
        <v>353.86599358711635</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1349.1067061906595</v>
      </c>
      <c r="N54" s="280">
        <f t="shared" si="1"/>
        <v>161.89280474287912</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 thickBot="1">
      <c r="B61" s="809"/>
      <c r="C61" s="810"/>
      <c r="D61" s="810"/>
      <c r="E61" s="810"/>
      <c r="F61" s="810"/>
      <c r="G61" s="810"/>
      <c r="H61" s="810"/>
      <c r="I61" s="811"/>
      <c r="J61" s="48"/>
      <c r="K61" s="50"/>
      <c r="L61" s="812"/>
      <c r="M61" s="813"/>
      <c r="N61" s="51"/>
    </row>
    <row r="62" spans="1:14" ht="15" thickBot="1">
      <c r="B62" s="814" t="s">
        <v>1037</v>
      </c>
      <c r="C62" s="815"/>
      <c r="D62" s="815"/>
      <c r="E62" s="815"/>
      <c r="F62" s="815"/>
      <c r="G62" s="815"/>
      <c r="H62" s="815"/>
      <c r="I62" s="815"/>
      <c r="J62" s="815"/>
      <c r="K62" s="815"/>
      <c r="L62" s="815"/>
      <c r="M62" s="816"/>
      <c r="N62" s="402">
        <f>SUM(N53:N61)</f>
        <v>515.75879832999544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1" t="s">
        <v>1041</v>
      </c>
      <c r="C66" s="322"/>
      <c r="D66" s="322"/>
      <c r="E66" s="322"/>
      <c r="F66" s="322"/>
      <c r="G66" s="322"/>
      <c r="H66" s="79" t="s">
        <v>1029</v>
      </c>
      <c r="I66" s="80" t="s">
        <v>1042</v>
      </c>
      <c r="J66" s="81" t="s">
        <v>1043</v>
      </c>
      <c r="K66" s="79" t="s">
        <v>1044</v>
      </c>
      <c r="L66" s="817" t="s">
        <v>1045</v>
      </c>
      <c r="M66" s="790"/>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818">
        <f>VLOOKUP(A67,TRANSPORTE!A6:D120,4,FALSE)</f>
        <v>1313.2164027577846</v>
      </c>
      <c r="M67" s="819"/>
      <c r="N67" s="295">
        <f>L67*K67</f>
        <v>9.1925148193044919</v>
      </c>
    </row>
    <row r="68" spans="1:15">
      <c r="B68" s="52"/>
      <c r="C68" s="53"/>
      <c r="D68" s="53"/>
      <c r="E68" s="53"/>
      <c r="F68" s="53"/>
      <c r="G68" s="53"/>
      <c r="H68" s="319"/>
      <c r="I68" s="287"/>
      <c r="J68" s="294"/>
      <c r="K68" s="287"/>
      <c r="L68" s="818"/>
      <c r="M68" s="819"/>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 thickBot="1">
      <c r="B72" s="455"/>
      <c r="C72" s="456"/>
      <c r="D72" s="456"/>
      <c r="E72" s="456"/>
      <c r="F72" s="456"/>
      <c r="G72" s="456"/>
      <c r="H72" s="54"/>
      <c r="I72" s="132"/>
      <c r="J72" s="132"/>
      <c r="K72" s="132"/>
      <c r="L72" s="803"/>
      <c r="M72" s="804"/>
      <c r="N72" s="133"/>
    </row>
    <row r="73" spans="1:15" ht="15" thickBot="1">
      <c r="B73" s="820" t="s">
        <v>1037</v>
      </c>
      <c r="C73" s="821"/>
      <c r="D73" s="821"/>
      <c r="E73" s="821"/>
      <c r="F73" s="821"/>
      <c r="G73" s="821"/>
      <c r="H73" s="821"/>
      <c r="I73" s="821"/>
      <c r="J73" s="821"/>
      <c r="K73" s="821"/>
      <c r="L73" s="821"/>
      <c r="M73" s="822"/>
      <c r="N73" s="110">
        <f>N67+N68+N69+N70+N71</f>
        <v>9.1925148193044919</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0" t="s">
        <v>1047</v>
      </c>
      <c r="C77" s="841"/>
      <c r="D77" s="841"/>
      <c r="E77" s="841"/>
      <c r="F77" s="841"/>
      <c r="G77" s="841"/>
      <c r="H77" s="841"/>
      <c r="I77" s="79" t="s">
        <v>1048</v>
      </c>
      <c r="J77" s="81" t="s">
        <v>1494</v>
      </c>
      <c r="K77" s="80" t="s">
        <v>1050</v>
      </c>
      <c r="L77" s="842" t="s">
        <v>1034</v>
      </c>
      <c r="M77" s="843"/>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 thickBot="1">
      <c r="B83" s="801"/>
      <c r="C83" s="802"/>
      <c r="D83" s="802"/>
      <c r="E83" s="802"/>
      <c r="F83" s="802"/>
      <c r="G83" s="802"/>
      <c r="H83" s="802"/>
      <c r="I83" s="132"/>
      <c r="J83" s="132"/>
      <c r="K83" s="132"/>
      <c r="L83" s="902"/>
      <c r="M83" s="902"/>
      <c r="N83" s="51"/>
    </row>
    <row r="84" spans="1:14" ht="15" thickBot="1">
      <c r="B84" s="820" t="s">
        <v>1037</v>
      </c>
      <c r="C84" s="821"/>
      <c r="D84" s="821"/>
      <c r="E84" s="821"/>
      <c r="F84" s="821"/>
      <c r="G84" s="821"/>
      <c r="H84" s="821"/>
      <c r="I84" s="821"/>
      <c r="J84" s="821"/>
      <c r="K84" s="821"/>
      <c r="L84" s="821"/>
      <c r="M84" s="822"/>
      <c r="N84" s="309">
        <f>SUM(N78:N83)</f>
        <v>425.56004338416665</v>
      </c>
    </row>
    <row r="85" spans="1:14" ht="15" thickBot="1">
      <c r="B85" s="39"/>
      <c r="C85" s="40"/>
      <c r="D85" s="40"/>
      <c r="E85" s="40"/>
      <c r="F85" s="40"/>
      <c r="G85" s="40"/>
      <c r="H85" s="40"/>
      <c r="I85" s="40"/>
      <c r="J85" s="40"/>
      <c r="K85" s="40"/>
      <c r="L85" s="40"/>
      <c r="M85" s="40"/>
      <c r="N85" s="41"/>
    </row>
    <row r="86" spans="1:14" ht="15" thickBot="1">
      <c r="B86" s="814" t="s">
        <v>1051</v>
      </c>
      <c r="C86" s="815"/>
      <c r="D86" s="815"/>
      <c r="E86" s="815"/>
      <c r="F86" s="815"/>
      <c r="G86" s="815"/>
      <c r="H86" s="815"/>
      <c r="I86" s="815"/>
      <c r="J86" s="815"/>
      <c r="K86" s="815"/>
      <c r="L86" s="815"/>
      <c r="M86" s="816"/>
      <c r="N86" s="105">
        <f>N48+N62+N73+N84</f>
        <v>3246.6996156342266</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05" t="s">
        <v>1053</v>
      </c>
      <c r="C90" s="806"/>
      <c r="D90" s="806"/>
      <c r="E90" s="806"/>
      <c r="F90" s="806"/>
      <c r="G90" s="806"/>
      <c r="H90" s="806"/>
      <c r="I90" s="322"/>
      <c r="J90" s="342"/>
      <c r="K90" s="310" t="s">
        <v>1054</v>
      </c>
      <c r="L90" s="844" t="s">
        <v>1055</v>
      </c>
      <c r="M90" s="845"/>
      <c r="N90" s="311"/>
    </row>
    <row r="91" spans="1:14">
      <c r="B91" s="846" t="s">
        <v>1056</v>
      </c>
      <c r="C91" s="847"/>
      <c r="D91" s="847"/>
      <c r="E91" s="847"/>
      <c r="F91" s="847"/>
      <c r="G91" s="847"/>
      <c r="H91" s="847"/>
      <c r="I91" s="93"/>
      <c r="J91" s="94"/>
      <c r="K91" s="312">
        <v>0.2</v>
      </c>
      <c r="L91" s="848">
        <f>N86*K91</f>
        <v>649.33992312684541</v>
      </c>
      <c r="M91" s="849"/>
      <c r="N91" s="57"/>
    </row>
    <row r="92" spans="1:14">
      <c r="B92" s="95" t="s">
        <v>1057</v>
      </c>
      <c r="C92" s="96"/>
      <c r="D92" s="96"/>
      <c r="E92" s="96"/>
      <c r="F92" s="96"/>
      <c r="G92" s="96"/>
      <c r="H92" s="96"/>
      <c r="I92" s="93"/>
      <c r="J92" s="94"/>
      <c r="K92" s="312">
        <v>0.05</v>
      </c>
      <c r="L92" s="848">
        <f>N86*K92</f>
        <v>162.33498078171135</v>
      </c>
      <c r="M92" s="849"/>
      <c r="N92" s="57"/>
    </row>
    <row r="93" spans="1:14" ht="15" thickBot="1">
      <c r="B93" s="97" t="s">
        <v>1058</v>
      </c>
      <c r="C93" s="98"/>
      <c r="D93" s="98"/>
      <c r="E93" s="98"/>
      <c r="F93" s="98"/>
      <c r="G93" s="98"/>
      <c r="H93" s="98"/>
      <c r="I93" s="99"/>
      <c r="J93" s="100"/>
      <c r="K93" s="313">
        <v>0.05</v>
      </c>
      <c r="L93" s="850">
        <f>N86*K93</f>
        <v>162.33498078171135</v>
      </c>
      <c r="M93" s="851"/>
      <c r="N93" s="57"/>
    </row>
    <row r="94" spans="1:14" ht="15" thickBot="1">
      <c r="B94" s="814" t="s">
        <v>1037</v>
      </c>
      <c r="C94" s="815"/>
      <c r="D94" s="815"/>
      <c r="E94" s="815"/>
      <c r="F94" s="815"/>
      <c r="G94" s="815"/>
      <c r="H94" s="815"/>
      <c r="I94" s="815"/>
      <c r="J94" s="815"/>
      <c r="K94" s="815"/>
      <c r="L94" s="815"/>
      <c r="M94" s="816"/>
      <c r="N94" s="58">
        <f>L91+L92+L93</f>
        <v>974.00988469026811</v>
      </c>
    </row>
    <row r="95" spans="1:14" ht="15" thickBot="1">
      <c r="B95" s="39"/>
      <c r="C95" s="40"/>
      <c r="D95" s="40"/>
      <c r="E95" s="40"/>
      <c r="F95" s="40"/>
      <c r="G95" s="40"/>
      <c r="H95" s="40"/>
      <c r="I95" s="40"/>
      <c r="J95" s="40"/>
      <c r="K95" s="40"/>
      <c r="L95" s="40"/>
      <c r="M95" s="40"/>
      <c r="N95" s="41"/>
    </row>
    <row r="96" spans="1:14" ht="15" thickBot="1">
      <c r="A96" t="s">
        <v>2122</v>
      </c>
      <c r="B96" s="814" t="s">
        <v>1059</v>
      </c>
      <c r="C96" s="815"/>
      <c r="D96" s="815"/>
      <c r="E96" s="815"/>
      <c r="F96" s="815"/>
      <c r="G96" s="815"/>
      <c r="H96" s="815"/>
      <c r="I96" s="815"/>
      <c r="J96" s="815"/>
      <c r="K96" s="815"/>
      <c r="L96" s="815"/>
      <c r="M96" s="816"/>
      <c r="N96" s="196">
        <f>N86+N94</f>
        <v>4220.7095003244949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52" t="s">
        <v>2324</v>
      </c>
      <c r="C113" s="853"/>
      <c r="D113" s="853"/>
      <c r="E113" s="853"/>
      <c r="F113" s="853"/>
      <c r="G113" s="853"/>
      <c r="H113" s="853"/>
      <c r="I113" s="853"/>
      <c r="J113" s="853"/>
      <c r="K113" s="853"/>
      <c r="L113" s="853"/>
      <c r="M113" s="853"/>
      <c r="N113" s="854"/>
    </row>
    <row r="114" spans="2:14" ht="15" customHeight="1">
      <c r="B114" s="852"/>
      <c r="C114" s="853"/>
      <c r="D114" s="853"/>
      <c r="E114" s="853"/>
      <c r="F114" s="853"/>
      <c r="G114" s="853"/>
      <c r="H114" s="853"/>
      <c r="I114" s="853"/>
      <c r="J114" s="853"/>
      <c r="K114" s="853"/>
      <c r="L114" s="853"/>
      <c r="M114" s="853"/>
      <c r="N114" s="854"/>
    </row>
    <row r="115" spans="2:14" ht="30" customHeight="1">
      <c r="B115" s="855" t="s">
        <v>2325</v>
      </c>
      <c r="C115" s="856"/>
      <c r="D115" s="856"/>
      <c r="E115" s="856"/>
      <c r="F115" s="856"/>
      <c r="G115" s="856"/>
      <c r="H115" s="856"/>
      <c r="I115" s="856"/>
      <c r="J115" s="856"/>
      <c r="K115" s="856"/>
      <c r="L115" s="856"/>
      <c r="M115" s="856"/>
      <c r="N115" s="857"/>
    </row>
    <row r="116" spans="2:14">
      <c r="B116" s="855"/>
      <c r="C116" s="856"/>
      <c r="D116" s="856"/>
      <c r="E116" s="856"/>
      <c r="F116" s="856"/>
      <c r="G116" s="856"/>
      <c r="H116" s="856"/>
      <c r="I116" s="856"/>
      <c r="J116" s="856"/>
      <c r="K116" s="856"/>
      <c r="L116" s="856"/>
      <c r="M116" s="856"/>
      <c r="N116" s="857"/>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1"/>
      <c r="K126" s="791"/>
      <c r="L126" s="791"/>
      <c r="M126" s="791"/>
      <c r="N126" s="792"/>
    </row>
    <row r="127" spans="2:14" ht="15" thickBot="1">
      <c r="B127" s="269" t="s">
        <v>2327</v>
      </c>
      <c r="C127" s="401"/>
      <c r="D127" s="401"/>
      <c r="E127" s="63"/>
      <c r="F127" s="63"/>
      <c r="G127" s="63"/>
      <c r="H127" s="63"/>
      <c r="I127" s="63"/>
      <c r="J127" s="793"/>
      <c r="K127" s="793"/>
      <c r="L127" s="793"/>
      <c r="M127" s="793"/>
      <c r="N127"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279">
        <v>6.25</v>
      </c>
      <c r="N36" s="280">
        <f t="shared" ref="N36:N41" si="0">K36/M36</f>
        <v>303.04493094424737</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v>
      </c>
      <c r="N37" s="280">
        <f t="shared" si="0"/>
        <v>1458.141010185398</v>
      </c>
    </row>
    <row r="38" spans="1:14">
      <c r="A38" t="s">
        <v>184</v>
      </c>
      <c r="B38" s="827" t="str">
        <f>VLOOKUP(A38,EQUIPOS!A8:D154,3,FALSE)</f>
        <v>Cortadora de pavimento, Máxima profundidad de corte: 160 mm. Capacidad de disco: desde 12´´ hasta 18´´ de diámetro. Peso operacional: 135 kg, 13.5 hp de potencia</v>
      </c>
      <c r="C38" s="828"/>
      <c r="D38" s="828"/>
      <c r="E38" s="828"/>
      <c r="F38" s="828"/>
      <c r="G38" s="828"/>
      <c r="H38" s="829"/>
      <c r="I38" s="275"/>
      <c r="J38" s="276"/>
      <c r="K38" s="277">
        <f>VLOOKUP(A38,EQUIPOS!A8:D165,4,FALSE)</f>
        <v>14903.166471790684</v>
      </c>
      <c r="L38" s="278"/>
      <c r="M38" s="279">
        <v>3.75</v>
      </c>
      <c r="N38" s="280">
        <f t="shared" si="0"/>
        <v>3974.1777258108491</v>
      </c>
    </row>
    <row r="39" spans="1:14">
      <c r="A39" t="s">
        <v>228</v>
      </c>
      <c r="B39" s="827" t="str">
        <f>VLOOKUP(A39,EQUIPOS!A9:D154,3,FALSE)</f>
        <v xml:space="preserve">Formaleta metálica (concreto hidráulico)
</v>
      </c>
      <c r="C39" s="828"/>
      <c r="D39" s="828"/>
      <c r="E39" s="828"/>
      <c r="F39" s="828"/>
      <c r="G39" s="828"/>
      <c r="H39" s="829"/>
      <c r="I39" s="275"/>
      <c r="J39" s="276"/>
      <c r="K39" s="277">
        <f>VLOOKUP(A39,EQUIPOS!A9:D166,4,FALSE)</f>
        <v>2764.3199431717026</v>
      </c>
      <c r="L39" s="278"/>
      <c r="M39" s="279">
        <v>6.25</v>
      </c>
      <c r="N39" s="280">
        <f t="shared" si="0"/>
        <v>442.29119090747241</v>
      </c>
    </row>
    <row r="40" spans="1:14">
      <c r="A40" t="s">
        <v>301</v>
      </c>
      <c r="B40" s="827" t="str">
        <f>VLOOKUP(A40,EQUIPOS!A10:D154,3,FALSE)</f>
        <v>Regla vibratoria, de longitud de 3 a 5 m, motor de 3600 rpm, potencia 6 HP</v>
      </c>
      <c r="C40" s="828"/>
      <c r="D40" s="828"/>
      <c r="E40" s="828"/>
      <c r="F40" s="828"/>
      <c r="G40" s="828"/>
      <c r="H40" s="829"/>
      <c r="I40" s="275"/>
      <c r="J40" s="276"/>
      <c r="K40" s="277">
        <f>VLOOKUP(A40,EQUIPOS!A10:D167,4,FALSE)</f>
        <v>7059.8362891904089</v>
      </c>
      <c r="L40" s="278"/>
      <c r="M40" s="279">
        <v>6.25</v>
      </c>
      <c r="N40" s="280">
        <f t="shared" si="0"/>
        <v>1129.5738062704654</v>
      </c>
    </row>
    <row r="41" spans="1:14">
      <c r="A41" t="s">
        <v>363</v>
      </c>
      <c r="B41" s="827" t="str">
        <f>VLOOKUP(A41,EQUIPOS!A11:D155,3,FALSE)</f>
        <v>Vibrador de concreto, Motor de 3 hp a 18.000 rpm Mangueras de 4 mt</v>
      </c>
      <c r="C41" s="828"/>
      <c r="D41" s="828"/>
      <c r="E41" s="828"/>
      <c r="F41" s="828"/>
      <c r="G41" s="828"/>
      <c r="H41" s="829"/>
      <c r="I41" s="275"/>
      <c r="J41" s="276"/>
      <c r="K41" s="277">
        <f>VLOOKUP(A41,EQUIPOS!A11:D168,4,FALSE)</f>
        <v>6361.6078089033663</v>
      </c>
      <c r="L41" s="278"/>
      <c r="M41" s="279">
        <v>6.25</v>
      </c>
      <c r="N41" s="280">
        <f t="shared" si="0"/>
        <v>1017.8572494245386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N83*M46</f>
        <v>919.20969370980004</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9244.2956072527704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3058.3344137858981</v>
      </c>
      <c r="N53" s="280">
        <f>K53*M53</f>
        <v>18760.616195677383</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2775.6324944462367</v>
      </c>
      <c r="N54" s="280">
        <f>K54*M54</f>
        <v>1028.0120349800877</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916.3</v>
      </c>
      <c r="N55" s="280">
        <f>K55*M55</f>
        <v>1018.1111111111111</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5751.0594110429429</v>
      </c>
      <c r="N56" s="280">
        <f>K56*M56</f>
        <v>6390.0660122699364</v>
      </c>
    </row>
    <row r="57" spans="1:14">
      <c r="A57" s="150" t="s">
        <v>849</v>
      </c>
      <c r="B57" s="809" t="str">
        <f>VLOOKUP(A57,MATERIALES!A7:D373,3,FALSE)</f>
        <v>Antisol blanco (presentación 20 kg)</v>
      </c>
      <c r="C57" s="810" t="e">
        <f>VLOOKUP(B57,MATERIALES!B7:E373,3,FALSE)</f>
        <v>#N/A</v>
      </c>
      <c r="D57" s="810" t="e">
        <f>VLOOKUP(C57,MATERIALES!C7:F373,3,FALSE)</f>
        <v>#N/A</v>
      </c>
      <c r="E57" s="810" t="e">
        <f>VLOOKUP(D57,MATERIALES!D7:G373,3,FALSE)</f>
        <v>#N/A</v>
      </c>
      <c r="F57" s="810" t="e">
        <f>VLOOKUP(E57,MATERIALES!E7:H373,3,FALSE)</f>
        <v>#N/A</v>
      </c>
      <c r="G57" s="810" t="e">
        <f>VLOOKUP(F57,MATERIALES!F7:I373,3,FALSE)</f>
        <v>#N/A</v>
      </c>
      <c r="H57" s="810" t="e">
        <f>VLOOKUP(G57,MATERIALES!G7:J373,3,FALSE)</f>
        <v>#N/A</v>
      </c>
      <c r="I57" s="810" t="e">
        <f>VLOOKUP(H57,MATERIALES!H7:K373,3,FALSE)</f>
        <v>#N/A</v>
      </c>
      <c r="J57" s="319" t="str">
        <f>VLOOKUP(A57,MATERIALES!A11:D649,2,FALSE)</f>
        <v>kg</v>
      </c>
      <c r="K57" s="50">
        <v>1.1200000000000001</v>
      </c>
      <c r="L57" s="818">
        <f>VLOOKUP(A57,MATERIALES!A4:D373,4,FALSE)</f>
        <v>5674.768391023571</v>
      </c>
      <c r="M57" s="819"/>
      <c r="N57" s="280">
        <f>K57*L57</f>
        <v>6355.7405979464002</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463662.71461656428</v>
      </c>
      <c r="N58" s="280">
        <f>K58*M58</f>
        <v>468299.34176272992</v>
      </c>
    </row>
    <row r="59" spans="1:14">
      <c r="B59" s="324"/>
      <c r="C59" s="325"/>
      <c r="D59" s="325"/>
      <c r="E59" s="325"/>
      <c r="F59" s="325"/>
      <c r="G59" s="325"/>
      <c r="H59" s="325"/>
      <c r="I59" s="325"/>
      <c r="J59" s="50"/>
      <c r="K59" s="50"/>
      <c r="L59" s="326"/>
      <c r="M59" s="327"/>
      <c r="N59" s="51"/>
    </row>
    <row r="60" spans="1:14" ht="15" thickBot="1">
      <c r="B60" s="317"/>
      <c r="C60" s="318"/>
      <c r="D60" s="318"/>
      <c r="E60" s="318"/>
      <c r="F60" s="318"/>
      <c r="G60" s="318"/>
      <c r="H60" s="318"/>
      <c r="I60" s="318"/>
      <c r="J60" s="132"/>
      <c r="K60" s="132"/>
      <c r="L60" s="333"/>
      <c r="M60" s="332"/>
      <c r="N60" s="133"/>
    </row>
    <row r="61" spans="1:14" ht="15" thickBot="1">
      <c r="B61" s="814" t="s">
        <v>1037</v>
      </c>
      <c r="C61" s="815"/>
      <c r="D61" s="815"/>
      <c r="E61" s="815"/>
      <c r="F61" s="815"/>
      <c r="G61" s="815"/>
      <c r="H61" s="815"/>
      <c r="I61" s="815"/>
      <c r="J61" s="815"/>
      <c r="K61" s="815"/>
      <c r="L61" s="815"/>
      <c r="M61" s="816"/>
      <c r="N61" s="402">
        <f>SUM(N53:N60)</f>
        <v>501851.88771471486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17" t="s">
        <v>1045</v>
      </c>
      <c r="M65" s="79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18">
        <f>VLOOKUP(A66,TRANSPORTE!A5:D117,4,FALSE)</f>
        <v>1313.2164027577846</v>
      </c>
      <c r="M66" s="819"/>
      <c r="N66" s="295">
        <f>K66*L66</f>
        <v>1326.3485667853624</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 thickBot="1">
      <c r="B71" s="455"/>
      <c r="C71" s="456"/>
      <c r="D71" s="456"/>
      <c r="E71" s="456"/>
      <c r="F71" s="456"/>
      <c r="G71" s="456"/>
      <c r="H71" s="54"/>
      <c r="I71" s="132"/>
      <c r="J71" s="132"/>
      <c r="K71" s="132"/>
      <c r="L71" s="803"/>
      <c r="M71" s="804"/>
      <c r="N71" s="133"/>
    </row>
    <row r="72" spans="1:15" ht="15" thickBot="1">
      <c r="B72" s="820" t="s">
        <v>1037</v>
      </c>
      <c r="C72" s="821"/>
      <c r="D72" s="821"/>
      <c r="E72" s="821"/>
      <c r="F72" s="821"/>
      <c r="G72" s="821"/>
      <c r="H72" s="821"/>
      <c r="I72" s="821"/>
      <c r="J72" s="821"/>
      <c r="K72" s="821"/>
      <c r="L72" s="821"/>
      <c r="M72" s="822"/>
      <c r="N72" s="110">
        <f>N66+N67+N68+N69+N70</f>
        <v>1326.3485667853624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0" t="s">
        <v>1047</v>
      </c>
      <c r="C76" s="841"/>
      <c r="D76" s="841"/>
      <c r="E76" s="841"/>
      <c r="F76" s="841"/>
      <c r="G76" s="841"/>
      <c r="H76" s="841"/>
      <c r="I76" s="79" t="s">
        <v>1048</v>
      </c>
      <c r="J76" s="81" t="s">
        <v>1494</v>
      </c>
      <c r="K76" s="80" t="s">
        <v>1050</v>
      </c>
      <c r="L76" s="842" t="s">
        <v>1034</v>
      </c>
      <c r="M76" s="843"/>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 thickBot="1">
      <c r="B82" s="801"/>
      <c r="C82" s="802"/>
      <c r="D82" s="802"/>
      <c r="E82" s="802"/>
      <c r="F82" s="802"/>
      <c r="G82" s="802"/>
      <c r="H82" s="802"/>
      <c r="I82" s="132"/>
      <c r="J82" s="132"/>
      <c r="K82" s="132"/>
      <c r="L82" s="902"/>
      <c r="M82" s="902"/>
      <c r="N82" s="133"/>
    </row>
    <row r="83" spans="1:14" ht="15" thickBot="1">
      <c r="B83" s="820" t="s">
        <v>1037</v>
      </c>
      <c r="C83" s="821"/>
      <c r="D83" s="821"/>
      <c r="E83" s="821"/>
      <c r="F83" s="821"/>
      <c r="G83" s="821"/>
      <c r="H83" s="821"/>
      <c r="I83" s="821"/>
      <c r="J83" s="821"/>
      <c r="K83" s="821"/>
      <c r="L83" s="821"/>
      <c r="M83" s="822"/>
      <c r="N83" s="468">
        <f>SUM(N77:N82)</f>
        <v>9192.0969370980001</v>
      </c>
    </row>
    <row r="84" spans="1:14" ht="15" thickBot="1">
      <c r="B84" s="39"/>
      <c r="C84" s="40"/>
      <c r="D84" s="40"/>
      <c r="E84" s="40"/>
      <c r="F84" s="40"/>
      <c r="G84" s="40"/>
      <c r="H84" s="40"/>
      <c r="I84" s="40"/>
      <c r="J84" s="40"/>
      <c r="K84" s="40"/>
      <c r="L84" s="40"/>
      <c r="M84" s="40"/>
      <c r="N84" s="41"/>
    </row>
    <row r="85" spans="1:14" ht="15" thickBot="1">
      <c r="B85" s="814" t="s">
        <v>1051</v>
      </c>
      <c r="C85" s="815"/>
      <c r="D85" s="815"/>
      <c r="E85" s="815"/>
      <c r="F85" s="815"/>
      <c r="G85" s="815"/>
      <c r="H85" s="815"/>
      <c r="I85" s="815"/>
      <c r="J85" s="815"/>
      <c r="K85" s="815"/>
      <c r="L85" s="815"/>
      <c r="M85" s="816"/>
      <c r="N85" s="105">
        <f>N48+N61+N72+N83</f>
        <v>521614.62882585096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104322.92576517019</v>
      </c>
      <c r="M90" s="849"/>
      <c r="N90" s="57"/>
    </row>
    <row r="91" spans="1:14">
      <c r="B91" s="95" t="s">
        <v>1057</v>
      </c>
      <c r="C91" s="96"/>
      <c r="D91" s="96"/>
      <c r="E91" s="96"/>
      <c r="F91" s="96"/>
      <c r="G91" s="96"/>
      <c r="H91" s="96"/>
      <c r="I91" s="93"/>
      <c r="J91" s="94"/>
      <c r="K91" s="312">
        <v>0.05</v>
      </c>
      <c r="L91" s="848">
        <f>N85*K91</f>
        <v>26080.731441292548</v>
      </c>
      <c r="M91" s="849"/>
      <c r="N91" s="57"/>
    </row>
    <row r="92" spans="1:14" ht="15" thickBot="1">
      <c r="B92" s="97" t="s">
        <v>1058</v>
      </c>
      <c r="C92" s="98"/>
      <c r="D92" s="98"/>
      <c r="E92" s="98"/>
      <c r="F92" s="98"/>
      <c r="G92" s="98"/>
      <c r="H92" s="98"/>
      <c r="I92" s="99"/>
      <c r="J92" s="100"/>
      <c r="K92" s="313">
        <v>0.05</v>
      </c>
      <c r="L92" s="850">
        <f>N85*K92</f>
        <v>26080.731441292548</v>
      </c>
      <c r="M92" s="851"/>
      <c r="N92" s="57"/>
    </row>
    <row r="93" spans="1:14" ht="15" thickBot="1">
      <c r="B93" s="814" t="s">
        <v>1037</v>
      </c>
      <c r="C93" s="815"/>
      <c r="D93" s="815"/>
      <c r="E93" s="815"/>
      <c r="F93" s="815"/>
      <c r="G93" s="815"/>
      <c r="H93" s="815"/>
      <c r="I93" s="815"/>
      <c r="J93" s="815"/>
      <c r="K93" s="815"/>
      <c r="L93" s="815"/>
      <c r="M93" s="816"/>
      <c r="N93" s="58">
        <f>L90+L91+L92</f>
        <v>156484.38864775529</v>
      </c>
    </row>
    <row r="94" spans="1:14" ht="15" thickBot="1">
      <c r="B94" s="39"/>
      <c r="C94" s="40"/>
      <c r="D94" s="40"/>
      <c r="E94" s="40"/>
      <c r="F94" s="40"/>
      <c r="G94" s="40"/>
      <c r="H94" s="40"/>
      <c r="I94" s="40"/>
      <c r="J94" s="40"/>
      <c r="K94" s="40"/>
      <c r="L94" s="40"/>
      <c r="M94" s="40"/>
      <c r="N94" s="41"/>
    </row>
    <row r="95" spans="1:14" ht="15" thickBot="1">
      <c r="A95" t="s">
        <v>2122</v>
      </c>
      <c r="B95" s="814" t="s">
        <v>1059</v>
      </c>
      <c r="C95" s="815"/>
      <c r="D95" s="815"/>
      <c r="E95" s="815"/>
      <c r="F95" s="815"/>
      <c r="G95" s="815"/>
      <c r="H95" s="815"/>
      <c r="I95" s="815"/>
      <c r="J95" s="815"/>
      <c r="K95" s="815"/>
      <c r="L95" s="815"/>
      <c r="M95" s="816"/>
      <c r="N95" s="196">
        <f>N85+N93</f>
        <v>678099.01747360628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2" t="s">
        <v>2324</v>
      </c>
      <c r="C112" s="853"/>
      <c r="D112" s="853"/>
      <c r="E112" s="853"/>
      <c r="F112" s="853"/>
      <c r="G112" s="853"/>
      <c r="H112" s="853"/>
      <c r="I112" s="853"/>
      <c r="J112" s="853"/>
      <c r="K112" s="853"/>
      <c r="L112" s="853"/>
      <c r="M112" s="853"/>
      <c r="N112" s="854"/>
    </row>
    <row r="113" spans="2:14" ht="15" customHeight="1">
      <c r="B113" s="852"/>
      <c r="C113" s="853"/>
      <c r="D113" s="853"/>
      <c r="E113" s="853"/>
      <c r="F113" s="853"/>
      <c r="G113" s="853"/>
      <c r="H113" s="853"/>
      <c r="I113" s="853"/>
      <c r="J113" s="853"/>
      <c r="K113" s="853"/>
      <c r="L113" s="853"/>
      <c r="M113" s="853"/>
      <c r="N113" s="854"/>
    </row>
    <row r="114" spans="2:14" ht="30" customHeight="1">
      <c r="B114" s="855" t="s">
        <v>2325</v>
      </c>
      <c r="C114" s="856"/>
      <c r="D114" s="856"/>
      <c r="E114" s="856"/>
      <c r="F114" s="856"/>
      <c r="G114" s="856"/>
      <c r="H114" s="856"/>
      <c r="I114" s="856"/>
      <c r="J114" s="856"/>
      <c r="K114" s="856"/>
      <c r="L114" s="856"/>
      <c r="M114" s="856"/>
      <c r="N114" s="857"/>
    </row>
    <row r="115" spans="2:14">
      <c r="B115" s="855"/>
      <c r="C115" s="856"/>
      <c r="D115" s="856"/>
      <c r="E115" s="856"/>
      <c r="F115" s="856"/>
      <c r="G115" s="856"/>
      <c r="H115" s="856"/>
      <c r="I115" s="856"/>
      <c r="J115" s="856"/>
      <c r="K115" s="856"/>
      <c r="L115" s="856"/>
      <c r="M115" s="856"/>
      <c r="N115" s="857"/>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1"/>
      <c r="K125" s="791"/>
      <c r="L125" s="791"/>
      <c r="M125" s="791"/>
      <c r="N125" s="792"/>
    </row>
    <row r="126" spans="2:14" ht="15.75" customHeight="1" thickBot="1">
      <c r="B126" s="269" t="s">
        <v>2327</v>
      </c>
      <c r="C126" s="401"/>
      <c r="D126" s="401"/>
      <c r="E126" s="63"/>
      <c r="F126" s="63"/>
      <c r="G126" s="63"/>
      <c r="H126" s="63"/>
      <c r="I126" s="63"/>
      <c r="J126" s="793"/>
      <c r="K126" s="793"/>
      <c r="L126" s="793"/>
      <c r="M126" s="793"/>
      <c r="N126" s="79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5" hidden="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279">
        <v>6.25</v>
      </c>
      <c r="N36" s="280">
        <f t="shared" ref="N36:N41" si="0">K36/M36</f>
        <v>303.04493094424737</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72907.050509269902</v>
      </c>
      <c r="L37" s="278"/>
      <c r="M37" s="279">
        <v>50</v>
      </c>
      <c r="N37" s="280">
        <f t="shared" si="0"/>
        <v>1458.141010185398</v>
      </c>
    </row>
    <row r="38" spans="1:14">
      <c r="A38" t="s">
        <v>184</v>
      </c>
      <c r="B38" s="827" t="str">
        <f>VLOOKUP(A38,EQUIPOS!A8:D154,3,FALSE)</f>
        <v>Cortadora de pavimento, Máxima profundidad de corte: 160 mm. Capacidad de disco: desde 12´´ hasta 18´´ de diámetro. Peso operacional: 135 kg, 13.5 hp de potencia</v>
      </c>
      <c r="C38" s="828"/>
      <c r="D38" s="828"/>
      <c r="E38" s="828"/>
      <c r="F38" s="828"/>
      <c r="G38" s="828"/>
      <c r="H38" s="829"/>
      <c r="I38" s="275"/>
      <c r="J38" s="276"/>
      <c r="K38" s="277">
        <f>VLOOKUP(A38,EQUIPOS!A8:D165,4,FALSE)</f>
        <v>14903.166471790684</v>
      </c>
      <c r="L38" s="278"/>
      <c r="M38" s="279">
        <v>3.75</v>
      </c>
      <c r="N38" s="280">
        <f t="shared" si="0"/>
        <v>3974.1777258108491</v>
      </c>
    </row>
    <row r="39" spans="1:14">
      <c r="A39" t="s">
        <v>228</v>
      </c>
      <c r="B39" s="827" t="str">
        <f>VLOOKUP(A39,EQUIPOS!A9:D154,3,FALSE)</f>
        <v xml:space="preserve">Formaleta metálica (concreto hidráulico)
</v>
      </c>
      <c r="C39" s="828"/>
      <c r="D39" s="828"/>
      <c r="E39" s="828"/>
      <c r="F39" s="828"/>
      <c r="G39" s="828"/>
      <c r="H39" s="829"/>
      <c r="I39" s="275"/>
      <c r="J39" s="276"/>
      <c r="K39" s="277">
        <f>VLOOKUP(A39,EQUIPOS!A9:D166,4,FALSE)</f>
        <v>2764.3199431717026</v>
      </c>
      <c r="L39" s="278"/>
      <c r="M39" s="279">
        <v>6.25</v>
      </c>
      <c r="N39" s="280">
        <f t="shared" si="0"/>
        <v>442.29119090747241</v>
      </c>
    </row>
    <row r="40" spans="1:14">
      <c r="A40" t="s">
        <v>301</v>
      </c>
      <c r="B40" s="827" t="str">
        <f>VLOOKUP(A40,EQUIPOS!A10:D154,3,FALSE)</f>
        <v>Regla vibratoria, de longitud de 3 a 5 m, motor de 3600 rpm, potencia 6 HP</v>
      </c>
      <c r="C40" s="828"/>
      <c r="D40" s="828"/>
      <c r="E40" s="828"/>
      <c r="F40" s="828"/>
      <c r="G40" s="828"/>
      <c r="H40" s="829"/>
      <c r="I40" s="275"/>
      <c r="J40" s="276"/>
      <c r="K40" s="277">
        <f>VLOOKUP(A40,EQUIPOS!A10:D167,4,FALSE)</f>
        <v>7059.8362891904089</v>
      </c>
      <c r="L40" s="278"/>
      <c r="M40" s="279">
        <v>6.25</v>
      </c>
      <c r="N40" s="280">
        <f t="shared" si="0"/>
        <v>1129.5738062704654</v>
      </c>
    </row>
    <row r="41" spans="1:14">
      <c r="A41" t="s">
        <v>363</v>
      </c>
      <c r="B41" s="827" t="str">
        <f>VLOOKUP(A41,EQUIPOS!A11:D155,3,FALSE)</f>
        <v>Vibrador de concreto, Motor de 3 hp a 18.000 rpm Mangueras de 4 mt</v>
      </c>
      <c r="C41" s="828"/>
      <c r="D41" s="828"/>
      <c r="E41" s="828"/>
      <c r="F41" s="828"/>
      <c r="G41" s="828"/>
      <c r="H41" s="829"/>
      <c r="I41" s="275"/>
      <c r="J41" s="276"/>
      <c r="K41" s="277">
        <f>VLOOKUP(A41,EQUIPOS!A11:D168,4,FALSE)</f>
        <v>6361.6078089033663</v>
      </c>
      <c r="L41" s="278"/>
      <c r="M41" s="279">
        <v>6.25</v>
      </c>
      <c r="N41" s="280">
        <f t="shared" si="0"/>
        <v>1017.8572494245386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N83*M46</f>
        <v>919.20969370980004</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SUM(N36:N47)</f>
        <v>9244.2956072527704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3058.3344137858981</v>
      </c>
      <c r="N53" s="280">
        <f>K53*M53</f>
        <v>18760.616195677383</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13539.36</v>
      </c>
      <c r="N54" s="280">
        <f>K54*M54</f>
        <v>15164.083200000003</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2775.6324944462367</v>
      </c>
      <c r="N55" s="280">
        <f>K55*M55</f>
        <v>1028.0120349800877</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916.3</v>
      </c>
      <c r="N56" s="280">
        <f>K56*M56</f>
        <v>1018.1111111111111</v>
      </c>
    </row>
    <row r="57" spans="1:14">
      <c r="A57" s="150" t="s">
        <v>684</v>
      </c>
      <c r="B57" s="809" t="str">
        <f>VLOOKUP(A57,MATERIALES!A7:D373,3,FALSE)</f>
        <v>Sello de silicona o sellador autonivelante</v>
      </c>
      <c r="C57" s="810" t="e">
        <f>VLOOKUP(B57,MATERIALES!B7:E373,3,FALSE)</f>
        <v>#N/A</v>
      </c>
      <c r="D57" s="810" t="e">
        <f>VLOOKUP(C57,MATERIALES!C7:F373,3,FALSE)</f>
        <v>#N/A</v>
      </c>
      <c r="E57" s="810" t="e">
        <f>VLOOKUP(D57,MATERIALES!D7:G373,3,FALSE)</f>
        <v>#N/A</v>
      </c>
      <c r="F57" s="810" t="e">
        <f>VLOOKUP(E57,MATERIALES!E7:H373,3,FALSE)</f>
        <v>#N/A</v>
      </c>
      <c r="G57" s="810" t="e">
        <f>VLOOKUP(F57,MATERIALES!F7:I373,3,FALSE)</f>
        <v>#N/A</v>
      </c>
      <c r="H57" s="810" t="e">
        <f>VLOOKUP(G57,MATERIALES!G7:J373,3,FALSE)</f>
        <v>#N/A</v>
      </c>
      <c r="I57" s="810" t="e">
        <f>VLOOKUP(H57,MATERIALES!H7:K373,3,FALSE)</f>
        <v>#N/A</v>
      </c>
      <c r="J57" s="319" t="s">
        <v>144</v>
      </c>
      <c r="K57" s="50">
        <v>1.1111111111111112</v>
      </c>
      <c r="L57" s="818">
        <f>VLOOKUP(A57,MATERIALES!A4:D373,4,FALSE)</f>
        <v>5751.0594110429429</v>
      </c>
      <c r="M57" s="819"/>
      <c r="N57" s="280">
        <f>K57*L57</f>
        <v>6390.0660122699364</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5674.768391023571</v>
      </c>
      <c r="N58" s="280">
        <f>K58*M58</f>
        <v>6355.7405979464002</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463662.71461656428</v>
      </c>
      <c r="N59" s="280">
        <f>K59*M59</f>
        <v>468299.34176272992</v>
      </c>
    </row>
    <row r="60" spans="1:14" ht="15" thickBot="1">
      <c r="B60" s="317"/>
      <c r="C60" s="318"/>
      <c r="D60" s="318"/>
      <c r="E60" s="318"/>
      <c r="F60" s="318"/>
      <c r="G60" s="318"/>
      <c r="H60" s="318"/>
      <c r="I60" s="318"/>
      <c r="J60" s="132"/>
      <c r="K60" s="132"/>
      <c r="L60" s="333"/>
      <c r="M60" s="332"/>
      <c r="N60" s="133"/>
    </row>
    <row r="61" spans="1:14" ht="15" thickBot="1">
      <c r="B61" s="814" t="s">
        <v>1037</v>
      </c>
      <c r="C61" s="815"/>
      <c r="D61" s="815"/>
      <c r="E61" s="815"/>
      <c r="F61" s="815"/>
      <c r="G61" s="815"/>
      <c r="H61" s="815"/>
      <c r="I61" s="815"/>
      <c r="J61" s="815"/>
      <c r="K61" s="815"/>
      <c r="L61" s="815"/>
      <c r="M61" s="816"/>
      <c r="N61" s="402">
        <f>SUM(N53:N60)</f>
        <v>517015.97091471485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17" t="s">
        <v>1045</v>
      </c>
      <c r="M65" s="79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18">
        <f>VLOOKUP(A66,TRANSPORTE!A5:D117,4,FALSE)</f>
        <v>1313.2164027577846</v>
      </c>
      <c r="M66" s="819"/>
      <c r="N66" s="295">
        <f>K66*L66</f>
        <v>1326.3485667853624</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 thickBot="1">
      <c r="B71" s="317"/>
      <c r="C71" s="318"/>
      <c r="D71" s="318"/>
      <c r="E71" s="318"/>
      <c r="F71" s="318"/>
      <c r="G71" s="318"/>
      <c r="H71" s="54"/>
      <c r="I71" s="132"/>
      <c r="J71" s="132"/>
      <c r="K71" s="132"/>
      <c r="L71" s="803"/>
      <c r="M71" s="804"/>
      <c r="N71" s="133"/>
    </row>
    <row r="72" spans="1:15" ht="15" thickBot="1">
      <c r="B72" s="820" t="s">
        <v>1037</v>
      </c>
      <c r="C72" s="821"/>
      <c r="D72" s="821"/>
      <c r="E72" s="821"/>
      <c r="F72" s="821"/>
      <c r="G72" s="821"/>
      <c r="H72" s="821"/>
      <c r="I72" s="821"/>
      <c r="J72" s="821"/>
      <c r="K72" s="821"/>
      <c r="L72" s="821"/>
      <c r="M72" s="822"/>
      <c r="N72" s="110">
        <f>N66+N67+N68+N69+N70</f>
        <v>1326.3485667853624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0" t="s">
        <v>1047</v>
      </c>
      <c r="C76" s="841"/>
      <c r="D76" s="841"/>
      <c r="E76" s="841"/>
      <c r="F76" s="841"/>
      <c r="G76" s="841"/>
      <c r="H76" s="841"/>
      <c r="I76" s="79" t="s">
        <v>1048</v>
      </c>
      <c r="J76" s="81" t="s">
        <v>1494</v>
      </c>
      <c r="K76" s="80" t="s">
        <v>1050</v>
      </c>
      <c r="L76" s="842" t="s">
        <v>1034</v>
      </c>
      <c r="M76" s="843"/>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 thickBot="1">
      <c r="B82" s="801"/>
      <c r="C82" s="802"/>
      <c r="D82" s="802"/>
      <c r="E82" s="802"/>
      <c r="F82" s="802"/>
      <c r="G82" s="802"/>
      <c r="H82" s="802"/>
      <c r="I82" s="132"/>
      <c r="J82" s="132"/>
      <c r="K82" s="132"/>
      <c r="L82" s="902"/>
      <c r="M82" s="902"/>
      <c r="N82" s="51"/>
    </row>
    <row r="83" spans="1:14" ht="15" thickBot="1">
      <c r="B83" s="820" t="s">
        <v>1037</v>
      </c>
      <c r="C83" s="821"/>
      <c r="D83" s="821"/>
      <c r="E83" s="821"/>
      <c r="F83" s="821"/>
      <c r="G83" s="821"/>
      <c r="H83" s="821"/>
      <c r="I83" s="821"/>
      <c r="J83" s="821"/>
      <c r="K83" s="821"/>
      <c r="L83" s="821"/>
      <c r="M83" s="822"/>
      <c r="N83" s="309">
        <f>SUM(N77:N82)</f>
        <v>9192.0969370980001</v>
      </c>
    </row>
    <row r="84" spans="1:14" ht="15" thickBot="1">
      <c r="B84" s="39"/>
      <c r="C84" s="40"/>
      <c r="D84" s="40"/>
      <c r="E84" s="40"/>
      <c r="F84" s="40"/>
      <c r="G84" s="40"/>
      <c r="H84" s="40"/>
      <c r="I84" s="40"/>
      <c r="J84" s="40"/>
      <c r="K84" s="40"/>
      <c r="L84" s="40"/>
      <c r="M84" s="40"/>
      <c r="N84" s="41"/>
    </row>
    <row r="85" spans="1:14" ht="15" thickBot="1">
      <c r="B85" s="814" t="s">
        <v>1051</v>
      </c>
      <c r="C85" s="815"/>
      <c r="D85" s="815"/>
      <c r="E85" s="815"/>
      <c r="F85" s="815"/>
      <c r="G85" s="815"/>
      <c r="H85" s="815"/>
      <c r="I85" s="815"/>
      <c r="J85" s="815"/>
      <c r="K85" s="815"/>
      <c r="L85" s="815"/>
      <c r="M85" s="816"/>
      <c r="N85" s="105">
        <f>N48+N61+N72+N83</f>
        <v>536778.71202585089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107355.74240517018</v>
      </c>
      <c r="M90" s="849"/>
      <c r="N90" s="57"/>
    </row>
    <row r="91" spans="1:14">
      <c r="B91" s="95" t="s">
        <v>1057</v>
      </c>
      <c r="C91" s="96"/>
      <c r="D91" s="96"/>
      <c r="E91" s="96"/>
      <c r="F91" s="96"/>
      <c r="G91" s="96"/>
      <c r="H91" s="96"/>
      <c r="I91" s="93"/>
      <c r="J91" s="94"/>
      <c r="K91" s="312">
        <v>0.05</v>
      </c>
      <c r="L91" s="848">
        <f>N85*K91</f>
        <v>26838.935601292545</v>
      </c>
      <c r="M91" s="849"/>
      <c r="N91" s="57"/>
    </row>
    <row r="92" spans="1:14" ht="15" thickBot="1">
      <c r="B92" s="97" t="s">
        <v>1058</v>
      </c>
      <c r="C92" s="98"/>
      <c r="D92" s="98"/>
      <c r="E92" s="98"/>
      <c r="F92" s="98"/>
      <c r="G92" s="98"/>
      <c r="H92" s="98"/>
      <c r="I92" s="99"/>
      <c r="J92" s="100"/>
      <c r="K92" s="313">
        <v>0.05</v>
      </c>
      <c r="L92" s="850">
        <f>N85*K92</f>
        <v>26838.935601292545</v>
      </c>
      <c r="M92" s="851"/>
      <c r="N92" s="57"/>
    </row>
    <row r="93" spans="1:14" ht="15" thickBot="1">
      <c r="B93" s="814" t="s">
        <v>1037</v>
      </c>
      <c r="C93" s="815"/>
      <c r="D93" s="815"/>
      <c r="E93" s="815"/>
      <c r="F93" s="815"/>
      <c r="G93" s="815"/>
      <c r="H93" s="815"/>
      <c r="I93" s="815"/>
      <c r="J93" s="815"/>
      <c r="K93" s="815"/>
      <c r="L93" s="815"/>
      <c r="M93" s="816"/>
      <c r="N93" s="58">
        <f>L90+L91+L92</f>
        <v>161033.61360775528</v>
      </c>
    </row>
    <row r="94" spans="1:14" ht="15" thickBot="1">
      <c r="B94" s="39"/>
      <c r="C94" s="40"/>
      <c r="D94" s="40"/>
      <c r="E94" s="40"/>
      <c r="F94" s="40"/>
      <c r="G94" s="40"/>
      <c r="H94" s="40"/>
      <c r="I94" s="40"/>
      <c r="J94" s="40"/>
      <c r="K94" s="40"/>
      <c r="L94" s="40"/>
      <c r="M94" s="40"/>
      <c r="N94" s="41"/>
    </row>
    <row r="95" spans="1:14" ht="15" thickBot="1">
      <c r="A95" t="s">
        <v>2122</v>
      </c>
      <c r="B95" s="814" t="s">
        <v>1059</v>
      </c>
      <c r="C95" s="815"/>
      <c r="D95" s="815"/>
      <c r="E95" s="815"/>
      <c r="F95" s="815"/>
      <c r="G95" s="815"/>
      <c r="H95" s="815"/>
      <c r="I95" s="815"/>
      <c r="J95" s="815"/>
      <c r="K95" s="815"/>
      <c r="L95" s="815"/>
      <c r="M95" s="816"/>
      <c r="N95" s="196">
        <f>N85+N93</f>
        <v>697812.32563360617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2" t="s">
        <v>2324</v>
      </c>
      <c r="C112" s="853"/>
      <c r="D112" s="853"/>
      <c r="E112" s="853"/>
      <c r="F112" s="853"/>
      <c r="G112" s="853"/>
      <c r="H112" s="853"/>
      <c r="I112" s="853"/>
      <c r="J112" s="853"/>
      <c r="K112" s="853"/>
      <c r="L112" s="853"/>
      <c r="M112" s="853"/>
      <c r="N112" s="854"/>
    </row>
    <row r="113" spans="2:14" ht="15" customHeight="1">
      <c r="B113" s="852"/>
      <c r="C113" s="853"/>
      <c r="D113" s="853"/>
      <c r="E113" s="853"/>
      <c r="F113" s="853"/>
      <c r="G113" s="853"/>
      <c r="H113" s="853"/>
      <c r="I113" s="853"/>
      <c r="J113" s="853"/>
      <c r="K113" s="853"/>
      <c r="L113" s="853"/>
      <c r="M113" s="853"/>
      <c r="N113" s="854"/>
    </row>
    <row r="114" spans="2:14" ht="30" customHeight="1">
      <c r="B114" s="855" t="s">
        <v>2325</v>
      </c>
      <c r="C114" s="856"/>
      <c r="D114" s="856"/>
      <c r="E114" s="856"/>
      <c r="F114" s="856"/>
      <c r="G114" s="856"/>
      <c r="H114" s="856"/>
      <c r="I114" s="856"/>
      <c r="J114" s="856"/>
      <c r="K114" s="856"/>
      <c r="L114" s="856"/>
      <c r="M114" s="856"/>
      <c r="N114" s="857"/>
    </row>
    <row r="115" spans="2:14">
      <c r="B115" s="855"/>
      <c r="C115" s="856"/>
      <c r="D115" s="856"/>
      <c r="E115" s="856"/>
      <c r="F115" s="856"/>
      <c r="G115" s="856"/>
      <c r="H115" s="856"/>
      <c r="I115" s="856"/>
      <c r="J115" s="856"/>
      <c r="K115" s="856"/>
      <c r="L115" s="856"/>
      <c r="M115" s="856"/>
      <c r="N115" s="857"/>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1"/>
      <c r="K125" s="791"/>
      <c r="L125" s="791"/>
      <c r="M125" s="791"/>
      <c r="N125" s="792"/>
    </row>
    <row r="126" spans="2:14" ht="15.75" customHeight="1" thickBot="1">
      <c r="B126" s="269" t="s">
        <v>2327</v>
      </c>
      <c r="C126" s="401"/>
      <c r="D126" s="401"/>
      <c r="E126" s="63"/>
      <c r="F126" s="63"/>
      <c r="G126" s="63"/>
      <c r="H126" s="63"/>
      <c r="I126" s="63"/>
      <c r="J126" s="793"/>
      <c r="K126" s="793"/>
      <c r="L126" s="793"/>
      <c r="M126" s="793"/>
      <c r="N126" s="79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29.25" customHeight="1" thickBot="1">
      <c r="A31" s="163" t="s">
        <v>1929</v>
      </c>
      <c r="B31" s="86" t="s">
        <v>1177</v>
      </c>
      <c r="C31" s="954" t="s">
        <v>1709</v>
      </c>
      <c r="D31" s="955"/>
      <c r="E31" s="955"/>
      <c r="F31" s="955"/>
      <c r="G31" s="955"/>
      <c r="H31" s="955"/>
      <c r="I31" s="955"/>
      <c r="J31" s="955"/>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c r="C42" s="835"/>
      <c r="D42" s="835"/>
      <c r="E42" s="44"/>
      <c r="F42" s="45"/>
      <c r="G42" s="45"/>
      <c r="H42" s="46"/>
      <c r="I42" s="42"/>
      <c r="J42" s="43"/>
      <c r="K42" s="287"/>
      <c r="L42" s="284"/>
      <c r="M42" s="409"/>
      <c r="N42" s="352"/>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561.98969970939595</v>
      </c>
      <c r="N49" s="280">
        <f>K49*M49</f>
        <v>561.98969970939595</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561.98969970939595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N44+N54+N65+N76</f>
        <v>561.98969970939595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112.3979399418792</v>
      </c>
      <c r="M83" s="849"/>
      <c r="N83" s="57"/>
    </row>
    <row r="84" spans="1:14">
      <c r="B84" s="95" t="s">
        <v>1057</v>
      </c>
      <c r="C84" s="96"/>
      <c r="D84" s="96"/>
      <c r="E84" s="96"/>
      <c r="F84" s="96"/>
      <c r="G84" s="96"/>
      <c r="H84" s="96"/>
      <c r="I84" s="93"/>
      <c r="J84" s="94"/>
      <c r="K84" s="312">
        <v>0.05</v>
      </c>
      <c r="L84" s="848">
        <f>N78*K84</f>
        <v>28.0994849854698</v>
      </c>
      <c r="M84" s="849"/>
      <c r="N84" s="57"/>
    </row>
    <row r="85" spans="1:14" ht="15" thickBot="1">
      <c r="B85" s="97" t="s">
        <v>1058</v>
      </c>
      <c r="C85" s="98"/>
      <c r="D85" s="98"/>
      <c r="E85" s="98"/>
      <c r="F85" s="98"/>
      <c r="G85" s="98"/>
      <c r="H85" s="98"/>
      <c r="I85" s="99"/>
      <c r="J85" s="100"/>
      <c r="K85" s="313">
        <v>0.05</v>
      </c>
      <c r="L85" s="850">
        <f>N78*K85</f>
        <v>28.0994849854698</v>
      </c>
      <c r="M85" s="851"/>
      <c r="N85" s="57"/>
    </row>
    <row r="86" spans="1:14" ht="15" thickBot="1">
      <c r="B86" s="814" t="s">
        <v>1037</v>
      </c>
      <c r="C86" s="815"/>
      <c r="D86" s="815"/>
      <c r="E86" s="815"/>
      <c r="F86" s="815"/>
      <c r="G86" s="815"/>
      <c r="H86" s="815"/>
      <c r="I86" s="815"/>
      <c r="J86" s="815"/>
      <c r="K86" s="815"/>
      <c r="L86" s="815"/>
      <c r="M86" s="816"/>
      <c r="N86" s="58">
        <f>L83+L84+L85</f>
        <v>168.59690991281883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730.58660962221484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9.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1710</v>
      </c>
      <c r="C31" s="954" t="s">
        <v>2146</v>
      </c>
      <c r="D31" s="955"/>
      <c r="E31" s="955"/>
      <c r="F31" s="955"/>
      <c r="G31" s="955"/>
      <c r="H31" s="955"/>
      <c r="I31" s="955"/>
      <c r="J31" s="955"/>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c r="C42" s="835"/>
      <c r="D42" s="835"/>
      <c r="E42" s="44"/>
      <c r="F42" s="45"/>
      <c r="G42" s="45"/>
      <c r="H42" s="46"/>
      <c r="I42" s="42"/>
      <c r="J42" s="43"/>
      <c r="K42" s="287"/>
      <c r="L42" s="284"/>
      <c r="M42" s="409"/>
      <c r="N42" s="352"/>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553.69733442040661</v>
      </c>
      <c r="N49" s="280">
        <f>K49*M49</f>
        <v>553.69733442040661</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553.69733442040661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N44+N54+N65+N76</f>
        <v>553.69733442040661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110.73946688408132</v>
      </c>
      <c r="M83" s="849"/>
      <c r="N83" s="57"/>
    </row>
    <row r="84" spans="1:14">
      <c r="B84" s="95" t="s">
        <v>1057</v>
      </c>
      <c r="C84" s="96"/>
      <c r="D84" s="96"/>
      <c r="E84" s="96"/>
      <c r="F84" s="96"/>
      <c r="G84" s="96"/>
      <c r="H84" s="96"/>
      <c r="I84" s="93"/>
      <c r="J84" s="94"/>
      <c r="K84" s="312">
        <v>0.05</v>
      </c>
      <c r="L84" s="848">
        <f>N78*K84</f>
        <v>27.684866721020331</v>
      </c>
      <c r="M84" s="849"/>
      <c r="N84" s="57"/>
    </row>
    <row r="85" spans="1:14" ht="15" thickBot="1">
      <c r="B85" s="97" t="s">
        <v>1058</v>
      </c>
      <c r="C85" s="98"/>
      <c r="D85" s="98"/>
      <c r="E85" s="98"/>
      <c r="F85" s="98"/>
      <c r="G85" s="98"/>
      <c r="H85" s="98"/>
      <c r="I85" s="99"/>
      <c r="J85" s="100"/>
      <c r="K85" s="313">
        <v>0.05</v>
      </c>
      <c r="L85" s="850">
        <f>N78*K85</f>
        <v>27.684866721020331</v>
      </c>
      <c r="M85" s="851"/>
      <c r="N85" s="57"/>
    </row>
    <row r="86" spans="1:14" ht="15" thickBot="1">
      <c r="B86" s="814" t="s">
        <v>1037</v>
      </c>
      <c r="C86" s="815"/>
      <c r="D86" s="815"/>
      <c r="E86" s="815"/>
      <c r="F86" s="815"/>
      <c r="G86" s="815"/>
      <c r="H86" s="815"/>
      <c r="I86" s="815"/>
      <c r="J86" s="815"/>
      <c r="K86" s="815"/>
      <c r="L86" s="815"/>
      <c r="M86" s="816"/>
      <c r="N86" s="58">
        <f>L83+L84+L85</f>
        <v>166.10920032612199</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719.80653474652854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41.25" customHeight="1" thickBot="1">
      <c r="A31" t="s">
        <v>1929</v>
      </c>
      <c r="B31" s="86" t="s">
        <v>1711</v>
      </c>
      <c r="C31" s="954" t="s">
        <v>2147</v>
      </c>
      <c r="D31" s="955"/>
      <c r="E31" s="955"/>
      <c r="F31" s="955"/>
      <c r="G31" s="955"/>
      <c r="H31" s="955"/>
      <c r="I31" s="955"/>
      <c r="J31" s="955"/>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c r="C42" s="835"/>
      <c r="D42" s="835"/>
      <c r="E42" s="44"/>
      <c r="F42" s="45"/>
      <c r="G42" s="45"/>
      <c r="H42" s="46"/>
      <c r="I42" s="42"/>
      <c r="J42" s="43"/>
      <c r="K42" s="287"/>
      <c r="L42" s="284"/>
      <c r="M42" s="409"/>
      <c r="N42" s="352"/>
    </row>
    <row r="43" spans="1:14" ht="15" thickBot="1">
      <c r="B43" s="827"/>
      <c r="C43" s="828"/>
      <c r="D43" s="828"/>
      <c r="E43" s="828"/>
      <c r="F43" s="828"/>
      <c r="G43" s="828"/>
      <c r="H43" s="829"/>
      <c r="I43" s="836"/>
      <c r="J43" s="837"/>
      <c r="K43" s="47"/>
      <c r="L43" s="838"/>
      <c r="M43" s="839"/>
      <c r="N43" s="111"/>
    </row>
    <row r="44" spans="1:14" ht="1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423.35392399999995</v>
      </c>
      <c r="N49" s="280">
        <f>K49*M49</f>
        <v>423.35392399999995</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 thickBot="1">
      <c r="B53" s="809"/>
      <c r="C53" s="810"/>
      <c r="D53" s="810"/>
      <c r="E53" s="810"/>
      <c r="F53" s="810"/>
      <c r="G53" s="810"/>
      <c r="H53" s="810"/>
      <c r="I53" s="811"/>
      <c r="J53" s="48"/>
      <c r="K53" s="50"/>
      <c r="L53" s="812"/>
      <c r="M53" s="813"/>
      <c r="N53" s="51"/>
    </row>
    <row r="54" spans="1:14" ht="15" thickBot="1">
      <c r="B54" s="814" t="s">
        <v>1037</v>
      </c>
      <c r="C54" s="815"/>
      <c r="D54" s="815"/>
      <c r="E54" s="815"/>
      <c r="F54" s="815"/>
      <c r="G54" s="815"/>
      <c r="H54" s="815"/>
      <c r="I54" s="815"/>
      <c r="J54" s="815"/>
      <c r="K54" s="815"/>
      <c r="L54" s="815"/>
      <c r="M54" s="816"/>
      <c r="N54" s="402">
        <f>SUM(N49:N53)</f>
        <v>423.35392399999995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2:15" ht="1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801"/>
      <c r="C75" s="802"/>
      <c r="D75" s="802"/>
      <c r="E75" s="802"/>
      <c r="F75" s="802"/>
      <c r="G75" s="802"/>
      <c r="H75" s="802"/>
      <c r="I75" s="132"/>
      <c r="J75" s="132"/>
      <c r="K75" s="132"/>
      <c r="L75" s="902"/>
      <c r="M75" s="902"/>
      <c r="N75" s="51"/>
    </row>
    <row r="76" spans="2:15" ht="15" thickBot="1">
      <c r="B76" s="820" t="s">
        <v>1037</v>
      </c>
      <c r="C76" s="821"/>
      <c r="D76" s="821"/>
      <c r="E76" s="821"/>
      <c r="F76" s="821"/>
      <c r="G76" s="821"/>
      <c r="H76" s="821"/>
      <c r="I76" s="821"/>
      <c r="J76" s="821"/>
      <c r="K76" s="821"/>
      <c r="L76" s="821"/>
      <c r="M76" s="822"/>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N44+N54+N65+N76</f>
        <v>423.35392399999995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84.670784799999993</v>
      </c>
      <c r="M83" s="849"/>
      <c r="N83" s="57"/>
    </row>
    <row r="84" spans="1:14">
      <c r="B84" s="95" t="s">
        <v>1057</v>
      </c>
      <c r="C84" s="96"/>
      <c r="D84" s="96"/>
      <c r="E84" s="96"/>
      <c r="F84" s="96"/>
      <c r="G84" s="96"/>
      <c r="H84" s="96"/>
      <c r="I84" s="93"/>
      <c r="J84" s="94"/>
      <c r="K84" s="312">
        <v>0.05</v>
      </c>
      <c r="L84" s="848">
        <f>N78*K84</f>
        <v>21.167696199999998</v>
      </c>
      <c r="M84" s="849"/>
      <c r="N84" s="57"/>
    </row>
    <row r="85" spans="1:14" ht="15" thickBot="1">
      <c r="B85" s="97" t="s">
        <v>1058</v>
      </c>
      <c r="C85" s="98"/>
      <c r="D85" s="98"/>
      <c r="E85" s="98"/>
      <c r="F85" s="98"/>
      <c r="G85" s="98"/>
      <c r="H85" s="98"/>
      <c r="I85" s="99"/>
      <c r="J85" s="100"/>
      <c r="K85" s="313">
        <v>0.05</v>
      </c>
      <c r="L85" s="850">
        <f>N78*K85</f>
        <v>21.167696199999998</v>
      </c>
      <c r="M85" s="851"/>
      <c r="N85" s="57"/>
    </row>
    <row r="86" spans="1:14" ht="15" thickBot="1">
      <c r="B86" s="814" t="s">
        <v>1037</v>
      </c>
      <c r="C86" s="815"/>
      <c r="D86" s="815"/>
      <c r="E86" s="815"/>
      <c r="F86" s="815"/>
      <c r="G86" s="815"/>
      <c r="H86" s="815"/>
      <c r="I86" s="815"/>
      <c r="J86" s="815"/>
      <c r="K86" s="815"/>
      <c r="L86" s="815"/>
      <c r="M86" s="816"/>
      <c r="N86" s="58">
        <f>L83+L84+L85</f>
        <v>127.00617719999998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550.36010119999992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279">
        <v>30</v>
      </c>
      <c r="N36" s="280">
        <f>K36/M36</f>
        <v>63.134360613384864</v>
      </c>
    </row>
    <row r="37" spans="1:14">
      <c r="A37" t="s">
        <v>363</v>
      </c>
      <c r="B37" s="827" t="str">
        <f>VLOOKUP(A37,EQUIPOS!A7:D154,3,FALSE)</f>
        <v>Vibrador de concreto, Motor de 3 hp a 18.000 rpm Mangueras de 4 mt</v>
      </c>
      <c r="C37" s="828"/>
      <c r="D37" s="828"/>
      <c r="E37" s="828"/>
      <c r="F37" s="828"/>
      <c r="G37" s="828"/>
      <c r="H37" s="829"/>
      <c r="I37" s="275"/>
      <c r="J37" s="276"/>
      <c r="K37" s="277">
        <f>VLOOKUP(A37,EQUIPOS!A7:D164,4,FALSE)</f>
        <v>6361.6078089033663</v>
      </c>
      <c r="L37" s="278"/>
      <c r="M37" s="279">
        <v>30</v>
      </c>
      <c r="N37" s="280">
        <f>K37/M37</f>
        <v>212.0535936301122</v>
      </c>
    </row>
    <row r="38" spans="1:14">
      <c r="A38" t="s">
        <v>228</v>
      </c>
      <c r="B38" s="827" t="str">
        <f>VLOOKUP(A38,EQUIPOS!A8:D154,3,FALSE)</f>
        <v xml:space="preserve">Formaleta metálica (concreto hidráulico)
</v>
      </c>
      <c r="C38" s="828"/>
      <c r="D38" s="828"/>
      <c r="E38" s="828"/>
      <c r="F38" s="828"/>
      <c r="G38" s="828"/>
      <c r="H38" s="829"/>
      <c r="I38" s="830"/>
      <c r="J38" s="811"/>
      <c r="K38" s="277">
        <f>VLOOKUP(A38,EQUIPOS!A8:D165,4,FALSE)</f>
        <v>2764.3199431717026</v>
      </c>
      <c r="L38" s="831">
        <v>0.33329999999999999</v>
      </c>
      <c r="M38" s="832"/>
      <c r="N38" s="280">
        <f>K38/L38</f>
        <v>8293.7892084359519</v>
      </c>
    </row>
    <row r="39" spans="1:14">
      <c r="B39" s="827"/>
      <c r="C39" s="828"/>
      <c r="D39" s="828"/>
      <c r="E39" s="828"/>
      <c r="F39" s="828"/>
      <c r="G39" s="828"/>
      <c r="H39" s="829"/>
      <c r="I39" s="42"/>
      <c r="J39" s="43"/>
      <c r="K39" s="277"/>
      <c r="L39" s="284"/>
      <c r="M39" s="285"/>
      <c r="N39" s="280"/>
    </row>
    <row r="40" spans="1:14">
      <c r="B40" s="328"/>
      <c r="C40" s="329"/>
      <c r="D40" s="329"/>
      <c r="E40" s="331"/>
      <c r="F40" s="331"/>
      <c r="G40" s="331"/>
      <c r="H40" s="131"/>
      <c r="I40" s="42"/>
      <c r="J40" s="43"/>
      <c r="K40" s="282"/>
      <c r="L40" s="284"/>
      <c r="M40" s="285"/>
      <c r="N40" s="286"/>
    </row>
    <row r="41" spans="1:14">
      <c r="B41" s="834" t="s">
        <v>1036</v>
      </c>
      <c r="C41" s="835"/>
      <c r="D41" s="835"/>
      <c r="E41" s="44"/>
      <c r="F41" s="45"/>
      <c r="G41" s="45"/>
      <c r="H41" s="46"/>
      <c r="I41" s="42"/>
      <c r="J41" s="43"/>
      <c r="K41" s="287"/>
      <c r="L41" s="284"/>
      <c r="M41" s="409">
        <v>0.1</v>
      </c>
      <c r="N41" s="352">
        <f>N72*M41</f>
        <v>212.78002169208332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8781.7571843715323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463662.71461656428</v>
      </c>
      <c r="N48" s="280">
        <f>K48*M48</f>
        <v>468299.34176272992</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 thickBot="1">
      <c r="B51" s="809"/>
      <c r="C51" s="810"/>
      <c r="D51" s="810"/>
      <c r="E51" s="810"/>
      <c r="F51" s="810"/>
      <c r="G51" s="810"/>
      <c r="H51" s="810"/>
      <c r="I51" s="811"/>
      <c r="J51" s="48"/>
      <c r="K51" s="50"/>
      <c r="L51" s="812"/>
      <c r="M51" s="813"/>
      <c r="N51" s="51"/>
    </row>
    <row r="52" spans="1:14" ht="15" thickBot="1">
      <c r="B52" s="814" t="s">
        <v>1037</v>
      </c>
      <c r="C52" s="815"/>
      <c r="D52" s="815"/>
      <c r="E52" s="815"/>
      <c r="F52" s="815"/>
      <c r="G52" s="815"/>
      <c r="H52" s="815"/>
      <c r="I52" s="815"/>
      <c r="J52" s="815"/>
      <c r="K52" s="815"/>
      <c r="L52" s="815"/>
      <c r="M52" s="816"/>
      <c r="N52" s="402">
        <f>SUM(N48:N51)</f>
        <v>468299.34176272992</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1" t="s">
        <v>1041</v>
      </c>
      <c r="C56" s="322"/>
      <c r="D56" s="322"/>
      <c r="E56" s="322"/>
      <c r="F56" s="322"/>
      <c r="G56" s="322"/>
      <c r="H56" s="79" t="s">
        <v>1029</v>
      </c>
      <c r="I56" s="80" t="s">
        <v>1042</v>
      </c>
      <c r="J56" s="81" t="s">
        <v>1043</v>
      </c>
      <c r="K56" s="79" t="s">
        <v>1044</v>
      </c>
      <c r="L56" s="817" t="s">
        <v>1045</v>
      </c>
      <c r="M56" s="790"/>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818">
        <f>VLOOKUP(A57,TRANSPORTE!A5:D117,4,FALSE)</f>
        <v>1313.2164027577846</v>
      </c>
      <c r="M57" s="819"/>
      <c r="N57" s="295">
        <f>K57*L57</f>
        <v>1326.3485667853624</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 thickBot="1">
      <c r="B61" s="455"/>
      <c r="C61" s="456"/>
      <c r="D61" s="456"/>
      <c r="E61" s="456"/>
      <c r="F61" s="456"/>
      <c r="G61" s="456"/>
      <c r="H61" s="54"/>
      <c r="I61" s="132"/>
      <c r="J61" s="132"/>
      <c r="K61" s="132"/>
      <c r="L61" s="803"/>
      <c r="M61" s="804"/>
      <c r="N61" s="133"/>
    </row>
    <row r="62" spans="1:14" ht="15" thickBot="1">
      <c r="B62" s="820" t="s">
        <v>1037</v>
      </c>
      <c r="C62" s="821"/>
      <c r="D62" s="821"/>
      <c r="E62" s="821"/>
      <c r="F62" s="821"/>
      <c r="G62" s="821"/>
      <c r="H62" s="821"/>
      <c r="I62" s="821"/>
      <c r="J62" s="821"/>
      <c r="K62" s="821"/>
      <c r="L62" s="821"/>
      <c r="M62" s="822"/>
      <c r="N62" s="110">
        <f>SUM(N57:N61)</f>
        <v>1326.3485667853624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0" t="s">
        <v>1047</v>
      </c>
      <c r="C66" s="841"/>
      <c r="D66" s="841"/>
      <c r="E66" s="841"/>
      <c r="F66" s="841"/>
      <c r="G66" s="841"/>
      <c r="H66" s="841"/>
      <c r="I66" s="79" t="s">
        <v>1048</v>
      </c>
      <c r="J66" s="81" t="s">
        <v>1494</v>
      </c>
      <c r="K66" s="80" t="s">
        <v>1050</v>
      </c>
      <c r="L66" s="842" t="s">
        <v>1034</v>
      </c>
      <c r="M66" s="843"/>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 thickBot="1">
      <c r="B71" s="801"/>
      <c r="C71" s="802"/>
      <c r="D71" s="802"/>
      <c r="E71" s="802"/>
      <c r="F71" s="802"/>
      <c r="G71" s="802"/>
      <c r="H71" s="802"/>
      <c r="I71" s="132"/>
      <c r="J71" s="132"/>
      <c r="K71" s="132"/>
      <c r="L71" s="902"/>
      <c r="M71" s="902"/>
      <c r="N71" s="51"/>
    </row>
    <row r="72" spans="1:15" ht="15" thickBot="1">
      <c r="B72" s="820" t="s">
        <v>1037</v>
      </c>
      <c r="C72" s="821"/>
      <c r="D72" s="821"/>
      <c r="E72" s="821"/>
      <c r="F72" s="821"/>
      <c r="G72" s="821"/>
      <c r="H72" s="821"/>
      <c r="I72" s="821"/>
      <c r="J72" s="821"/>
      <c r="K72" s="821"/>
      <c r="L72" s="821"/>
      <c r="M72" s="822"/>
      <c r="N72" s="309">
        <f>SUM(N67:N71)</f>
        <v>2127.800216920833</v>
      </c>
    </row>
    <row r="73" spans="1:15" ht="15" thickBot="1">
      <c r="B73" s="39"/>
      <c r="C73" s="40"/>
      <c r="D73" s="40"/>
      <c r="E73" s="40"/>
      <c r="F73" s="40"/>
      <c r="G73" s="40"/>
      <c r="H73" s="40"/>
      <c r="I73" s="40"/>
      <c r="J73" s="40"/>
      <c r="K73" s="40"/>
      <c r="L73" s="40"/>
      <c r="M73" s="40"/>
      <c r="N73" s="41"/>
    </row>
    <row r="74" spans="1:15" ht="15" thickBot="1">
      <c r="B74" s="814" t="s">
        <v>1051</v>
      </c>
      <c r="C74" s="815"/>
      <c r="D74" s="815"/>
      <c r="E74" s="815"/>
      <c r="F74" s="815"/>
      <c r="G74" s="815"/>
      <c r="H74" s="815"/>
      <c r="I74" s="815"/>
      <c r="J74" s="815"/>
      <c r="K74" s="815"/>
      <c r="L74" s="815"/>
      <c r="M74" s="816"/>
      <c r="N74" s="105">
        <f>N43+N52+N62+N72</f>
        <v>480535.24773080763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05" t="s">
        <v>1053</v>
      </c>
      <c r="C78" s="806"/>
      <c r="D78" s="806"/>
      <c r="E78" s="806"/>
      <c r="F78" s="806"/>
      <c r="G78" s="806"/>
      <c r="H78" s="806"/>
      <c r="I78" s="322"/>
      <c r="J78" s="342"/>
      <c r="K78" s="310" t="s">
        <v>1054</v>
      </c>
      <c r="L78" s="844" t="s">
        <v>1055</v>
      </c>
      <c r="M78" s="845"/>
      <c r="N78" s="311"/>
    </row>
    <row r="79" spans="1:15">
      <c r="B79" s="846" t="s">
        <v>1056</v>
      </c>
      <c r="C79" s="847"/>
      <c r="D79" s="847"/>
      <c r="E79" s="847"/>
      <c r="F79" s="847"/>
      <c r="G79" s="847"/>
      <c r="H79" s="847"/>
      <c r="I79" s="93"/>
      <c r="J79" s="94"/>
      <c r="K79" s="312">
        <v>0.2</v>
      </c>
      <c r="L79" s="848">
        <f>N74*K79</f>
        <v>96107.049546161536</v>
      </c>
      <c r="M79" s="849"/>
      <c r="N79" s="57"/>
    </row>
    <row r="80" spans="1:15">
      <c r="B80" s="95" t="s">
        <v>1057</v>
      </c>
      <c r="C80" s="96"/>
      <c r="D80" s="96"/>
      <c r="E80" s="96"/>
      <c r="F80" s="96"/>
      <c r="G80" s="96"/>
      <c r="H80" s="96"/>
      <c r="I80" s="93"/>
      <c r="J80" s="94"/>
      <c r="K80" s="312">
        <v>0.05</v>
      </c>
      <c r="L80" s="848">
        <f>N74*K80</f>
        <v>24026.762386540384</v>
      </c>
      <c r="M80" s="849"/>
      <c r="N80" s="57"/>
    </row>
    <row r="81" spans="1:14" ht="15" thickBot="1">
      <c r="B81" s="97" t="s">
        <v>1058</v>
      </c>
      <c r="C81" s="98"/>
      <c r="D81" s="98"/>
      <c r="E81" s="98"/>
      <c r="F81" s="98"/>
      <c r="G81" s="98"/>
      <c r="H81" s="98"/>
      <c r="I81" s="99"/>
      <c r="J81" s="100"/>
      <c r="K81" s="313">
        <v>0.05</v>
      </c>
      <c r="L81" s="850">
        <f>N74*K81</f>
        <v>24026.762386540384</v>
      </c>
      <c r="M81" s="851"/>
      <c r="N81" s="57"/>
    </row>
    <row r="82" spans="1:14" ht="15" thickBot="1">
      <c r="B82" s="814" t="s">
        <v>1037</v>
      </c>
      <c r="C82" s="815"/>
      <c r="D82" s="815"/>
      <c r="E82" s="815"/>
      <c r="F82" s="815"/>
      <c r="G82" s="815"/>
      <c r="H82" s="815"/>
      <c r="I82" s="815"/>
      <c r="J82" s="815"/>
      <c r="K82" s="815"/>
      <c r="L82" s="815"/>
      <c r="M82" s="816"/>
      <c r="N82" s="58">
        <f>L79+L80+L81</f>
        <v>144160.5743192423</v>
      </c>
    </row>
    <row r="83" spans="1:14" ht="15" thickBot="1">
      <c r="B83" s="39"/>
      <c r="C83" s="40"/>
      <c r="D83" s="40"/>
      <c r="E83" s="40"/>
      <c r="F83" s="40"/>
      <c r="G83" s="40"/>
      <c r="H83" s="40"/>
      <c r="I83" s="40"/>
      <c r="J83" s="40"/>
      <c r="K83" s="40"/>
      <c r="L83" s="40"/>
      <c r="M83" s="40"/>
      <c r="N83" s="41"/>
    </row>
    <row r="84" spans="1:14" ht="15" thickBot="1">
      <c r="A84" t="s">
        <v>2122</v>
      </c>
      <c r="B84" s="814" t="s">
        <v>1059</v>
      </c>
      <c r="C84" s="815"/>
      <c r="D84" s="815"/>
      <c r="E84" s="815"/>
      <c r="F84" s="815"/>
      <c r="G84" s="815"/>
      <c r="H84" s="815"/>
      <c r="I84" s="815"/>
      <c r="J84" s="815"/>
      <c r="K84" s="815"/>
      <c r="L84" s="815"/>
      <c r="M84" s="816"/>
      <c r="N84" s="196">
        <f>N74+N82</f>
        <v>624695.8220500499</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6" t="s">
        <v>2324</v>
      </c>
      <c r="C101" s="957"/>
      <c r="D101" s="957"/>
      <c r="E101" s="957"/>
      <c r="F101" s="957"/>
      <c r="G101" s="957"/>
      <c r="H101" s="957"/>
      <c r="I101" s="957"/>
      <c r="J101" s="957"/>
      <c r="K101" s="957"/>
      <c r="L101" s="957"/>
      <c r="M101" s="957"/>
      <c r="N101" s="958"/>
    </row>
    <row r="102" spans="2:14" ht="15" customHeight="1">
      <c r="B102" s="956"/>
      <c r="C102" s="957"/>
      <c r="D102" s="957"/>
      <c r="E102" s="957"/>
      <c r="F102" s="957"/>
      <c r="G102" s="957"/>
      <c r="H102" s="957"/>
      <c r="I102" s="957"/>
      <c r="J102" s="957"/>
      <c r="K102" s="957"/>
      <c r="L102" s="957"/>
      <c r="M102" s="957"/>
      <c r="N102" s="958"/>
    </row>
    <row r="103" spans="2:14" ht="30" customHeight="1">
      <c r="B103" s="959" t="s">
        <v>2325</v>
      </c>
      <c r="C103" s="960"/>
      <c r="D103" s="960"/>
      <c r="E103" s="960"/>
      <c r="F103" s="960"/>
      <c r="G103" s="960"/>
      <c r="H103" s="960"/>
      <c r="I103" s="960"/>
      <c r="J103" s="960"/>
      <c r="K103" s="960"/>
      <c r="L103" s="960"/>
      <c r="M103" s="960"/>
      <c r="N103" s="961"/>
    </row>
    <row r="104" spans="2:14">
      <c r="B104" s="959"/>
      <c r="C104" s="960"/>
      <c r="D104" s="960"/>
      <c r="E104" s="960"/>
      <c r="F104" s="960"/>
      <c r="G104" s="960"/>
      <c r="H104" s="960"/>
      <c r="I104" s="960"/>
      <c r="J104" s="960"/>
      <c r="K104" s="960"/>
      <c r="L104" s="960"/>
      <c r="M104" s="960"/>
      <c r="N104" s="961"/>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2"/>
      <c r="K114" s="962"/>
      <c r="L114" s="962"/>
      <c r="M114" s="962"/>
      <c r="N114" s="963"/>
    </row>
    <row r="115" spans="2:14" ht="15" thickBot="1">
      <c r="B115" s="427" t="s">
        <v>2327</v>
      </c>
      <c r="C115" s="428"/>
      <c r="D115" s="428"/>
      <c r="E115" s="267"/>
      <c r="F115" s="267"/>
      <c r="G115" s="267"/>
      <c r="H115" s="267"/>
      <c r="I115" s="267"/>
      <c r="J115" s="964"/>
      <c r="K115" s="964"/>
      <c r="L115" s="964"/>
      <c r="M115" s="964"/>
      <c r="N115" s="96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279">
        <v>37.5</v>
      </c>
      <c r="N36" s="280">
        <f>K36/M36</f>
        <v>171.33355555555553</v>
      </c>
    </row>
    <row r="37" spans="1:14">
      <c r="B37" s="827"/>
      <c r="C37" s="828"/>
      <c r="D37" s="828"/>
      <c r="E37" s="833"/>
      <c r="F37" s="828"/>
      <c r="G37" s="828"/>
      <c r="H37" s="829"/>
      <c r="I37" s="42"/>
      <c r="J37" s="43"/>
      <c r="K37" s="282"/>
      <c r="L37" s="284"/>
      <c r="M37" s="285"/>
      <c r="N37" s="286"/>
    </row>
    <row r="38" spans="1:14">
      <c r="B38" s="834" t="s">
        <v>1036</v>
      </c>
      <c r="C38" s="835"/>
      <c r="D38" s="835"/>
      <c r="E38" s="44"/>
      <c r="F38" s="45"/>
      <c r="G38" s="45"/>
      <c r="H38" s="46"/>
      <c r="I38" s="42"/>
      <c r="J38" s="43"/>
      <c r="K38" s="287"/>
      <c r="L38" s="284"/>
      <c r="M38" s="477">
        <v>0.1</v>
      </c>
      <c r="N38" s="352">
        <f>N72*M38</f>
        <v>1021.344104122</v>
      </c>
    </row>
    <row r="39" spans="1:14" ht="15" thickBot="1">
      <c r="B39" s="827"/>
      <c r="C39" s="828"/>
      <c r="D39" s="828"/>
      <c r="E39" s="828"/>
      <c r="F39" s="828"/>
      <c r="G39" s="828"/>
      <c r="H39" s="829"/>
      <c r="I39" s="836"/>
      <c r="J39" s="837"/>
      <c r="K39" s="47"/>
      <c r="L39" s="838"/>
      <c r="M39" s="839"/>
      <c r="N39" s="111"/>
    </row>
    <row r="40" spans="1:14" ht="15" thickBot="1">
      <c r="B40" s="814" t="s">
        <v>1037</v>
      </c>
      <c r="C40" s="815"/>
      <c r="D40" s="815"/>
      <c r="E40" s="815"/>
      <c r="F40" s="815"/>
      <c r="G40" s="815"/>
      <c r="H40" s="815"/>
      <c r="I40" s="815"/>
      <c r="J40" s="815"/>
      <c r="K40" s="815"/>
      <c r="L40" s="815"/>
      <c r="M40" s="816"/>
      <c r="N40" s="402">
        <f>SUM(N36:N39)</f>
        <v>1192.6776596775555</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05" t="s">
        <v>1028</v>
      </c>
      <c r="C44" s="806"/>
      <c r="D44" s="806"/>
      <c r="E44" s="806"/>
      <c r="F44" s="806"/>
      <c r="G44" s="806"/>
      <c r="H44" s="806"/>
      <c r="I44" s="807"/>
      <c r="J44" s="323" t="s">
        <v>1029</v>
      </c>
      <c r="K44" s="91" t="s">
        <v>1030</v>
      </c>
      <c r="L44" s="808" t="s">
        <v>1039</v>
      </c>
      <c r="M44" s="807"/>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54500</v>
      </c>
      <c r="N45" s="280">
        <f>K45*M45</f>
        <v>56135</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59976</v>
      </c>
      <c r="N46" s="280">
        <f>K46*M46</f>
        <v>599.76</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38009.236690345482</v>
      </c>
      <c r="N47" s="280">
        <f>K47*M47</f>
        <v>1900.4618345172742</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445027.1545398772</v>
      </c>
      <c r="N48" s="280">
        <f>K48*M48</f>
        <v>4450.2715453987721</v>
      </c>
    </row>
    <row r="49" spans="1:14" ht="15" thickBot="1">
      <c r="B49" s="317"/>
      <c r="C49" s="318"/>
      <c r="D49" s="318"/>
      <c r="E49" s="318"/>
      <c r="F49" s="318"/>
      <c r="G49" s="318"/>
      <c r="H49" s="318"/>
      <c r="I49" s="318"/>
      <c r="J49" s="132"/>
      <c r="K49" s="132"/>
      <c r="L49" s="333"/>
      <c r="M49" s="332"/>
      <c r="N49" s="133"/>
    </row>
    <row r="50" spans="1:14" ht="15" thickBot="1">
      <c r="B50" s="814" t="s">
        <v>1037</v>
      </c>
      <c r="C50" s="815"/>
      <c r="D50" s="815"/>
      <c r="E50" s="815"/>
      <c r="F50" s="815"/>
      <c r="G50" s="815"/>
      <c r="H50" s="815"/>
      <c r="I50" s="815"/>
      <c r="J50" s="815"/>
      <c r="K50" s="815"/>
      <c r="L50" s="815"/>
      <c r="M50" s="816"/>
      <c r="N50" s="402">
        <f>SUM(N45:N49)</f>
        <v>63085.493379916043</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1" t="s">
        <v>1041</v>
      </c>
      <c r="C54" s="322"/>
      <c r="D54" s="322"/>
      <c r="E54" s="322"/>
      <c r="F54" s="322"/>
      <c r="G54" s="322"/>
      <c r="H54" s="79" t="s">
        <v>1029</v>
      </c>
      <c r="I54" s="80" t="s">
        <v>1042</v>
      </c>
      <c r="J54" s="81" t="s">
        <v>1043</v>
      </c>
      <c r="K54" s="79" t="s">
        <v>1044</v>
      </c>
      <c r="L54" s="817" t="s">
        <v>1045</v>
      </c>
      <c r="M54" s="790"/>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818">
        <f>VLOOKUP(A55,TRANSPORTE!A5:D117,4,FALSE)</f>
        <v>1049.3586379590647</v>
      </c>
      <c r="M55" s="819"/>
      <c r="N55" s="295">
        <f>K55*L55</f>
        <v>965.4099469223396</v>
      </c>
    </row>
    <row r="56" spans="1:14">
      <c r="A56" t="s">
        <v>1311</v>
      </c>
      <c r="B56" s="52" t="str">
        <f>VLOOKUP(A56,TRANSPORTE!A6:D117,3,FALSE)</f>
        <v>Transporte de Arena</v>
      </c>
      <c r="C56" s="53"/>
      <c r="D56" s="53"/>
      <c r="E56" s="53"/>
      <c r="F56" s="53"/>
      <c r="G56" s="53"/>
      <c r="H56" s="319" t="s">
        <v>1552</v>
      </c>
      <c r="I56" s="287">
        <v>0.01</v>
      </c>
      <c r="J56" s="294">
        <v>1</v>
      </c>
      <c r="K56" s="287">
        <f>I56*J56</f>
        <v>0.01</v>
      </c>
      <c r="L56" s="818">
        <f>VLOOKUP(A56,TRANSPORTE!A6:D117,4,FALSE)</f>
        <v>1313.2164027577846</v>
      </c>
      <c r="M56" s="819"/>
      <c r="N56" s="295">
        <f>K56*L56</f>
        <v>13.132164027577847</v>
      </c>
    </row>
    <row r="57" spans="1:14">
      <c r="A57" t="s">
        <v>1311</v>
      </c>
      <c r="B57" s="52" t="str">
        <f>VLOOKUP(A57,TRANSPORTE!A6:D117,3,FALSE)</f>
        <v>Transporte de Arena</v>
      </c>
      <c r="C57" s="53"/>
      <c r="D57" s="53"/>
      <c r="E57" s="53"/>
      <c r="F57" s="53"/>
      <c r="G57" s="53"/>
      <c r="H57" s="319" t="s">
        <v>1552</v>
      </c>
      <c r="I57" s="287">
        <v>0.05</v>
      </c>
      <c r="J57" s="294">
        <v>1</v>
      </c>
      <c r="K57" s="287">
        <f>I57*J57</f>
        <v>0.05</v>
      </c>
      <c r="L57" s="818">
        <f>VLOOKUP(A57,TRANSPORTE!A6:D118,4,FALSE)</f>
        <v>1313.2164027577846</v>
      </c>
      <c r="M57" s="819"/>
      <c r="N57" s="295">
        <f>K57*L57</f>
        <v>65.660820137889232</v>
      </c>
    </row>
    <row r="58" spans="1:14">
      <c r="B58" s="52"/>
      <c r="C58" s="53"/>
      <c r="D58" s="53"/>
      <c r="E58" s="53"/>
      <c r="F58" s="53"/>
      <c r="G58" s="53"/>
      <c r="H58" s="319"/>
      <c r="I58" s="287"/>
      <c r="J58" s="294"/>
      <c r="K58" s="287"/>
      <c r="L58" s="818"/>
      <c r="M58" s="819"/>
      <c r="N58" s="295"/>
    </row>
    <row r="59" spans="1:14">
      <c r="B59" s="52"/>
      <c r="C59" s="53"/>
      <c r="D59" s="53"/>
      <c r="E59" s="53"/>
      <c r="F59" s="53"/>
      <c r="G59" s="53"/>
      <c r="H59" s="296"/>
      <c r="I59" s="287"/>
      <c r="J59" s="287"/>
      <c r="K59" s="287"/>
      <c r="L59" s="297"/>
      <c r="M59" s="298"/>
      <c r="N59" s="299"/>
    </row>
    <row r="60" spans="1:14" ht="15" thickBot="1">
      <c r="B60" s="317"/>
      <c r="C60" s="318"/>
      <c r="D60" s="318"/>
      <c r="E60" s="318"/>
      <c r="F60" s="318"/>
      <c r="G60" s="318"/>
      <c r="H60" s="54"/>
      <c r="I60" s="132"/>
      <c r="J60" s="132"/>
      <c r="K60" s="132"/>
      <c r="L60" s="803"/>
      <c r="M60" s="804"/>
      <c r="N60" s="133"/>
    </row>
    <row r="61" spans="1:14" ht="15" thickBot="1">
      <c r="B61" s="820" t="s">
        <v>1037</v>
      </c>
      <c r="C61" s="821"/>
      <c r="D61" s="821"/>
      <c r="E61" s="821"/>
      <c r="F61" s="821"/>
      <c r="G61" s="821"/>
      <c r="H61" s="821"/>
      <c r="I61" s="821"/>
      <c r="J61" s="821"/>
      <c r="K61" s="821"/>
      <c r="L61" s="821"/>
      <c r="M61" s="822"/>
      <c r="N61" s="110">
        <f>N55+N56+N57+N58+N59</f>
        <v>1044.2029310878065</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0" t="s">
        <v>1047</v>
      </c>
      <c r="C65" s="841"/>
      <c r="D65" s="841"/>
      <c r="E65" s="841"/>
      <c r="F65" s="841"/>
      <c r="G65" s="841"/>
      <c r="H65" s="841"/>
      <c r="I65" s="79" t="s">
        <v>1048</v>
      </c>
      <c r="J65" s="81" t="s">
        <v>1494</v>
      </c>
      <c r="K65" s="80" t="s">
        <v>1050</v>
      </c>
      <c r="L65" s="842" t="s">
        <v>1034</v>
      </c>
      <c r="M65" s="843"/>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 thickBot="1">
      <c r="B71" s="801"/>
      <c r="C71" s="802"/>
      <c r="D71" s="802"/>
      <c r="E71" s="802"/>
      <c r="F71" s="802"/>
      <c r="G71" s="802"/>
      <c r="H71" s="802"/>
      <c r="I71" s="132"/>
      <c r="J71" s="132"/>
      <c r="K71" s="132"/>
      <c r="L71" s="902"/>
      <c r="M71" s="902"/>
      <c r="N71" s="51"/>
    </row>
    <row r="72" spans="1:15" ht="15" thickBot="1">
      <c r="B72" s="820" t="s">
        <v>1037</v>
      </c>
      <c r="C72" s="821"/>
      <c r="D72" s="821"/>
      <c r="E72" s="821"/>
      <c r="F72" s="821"/>
      <c r="G72" s="821"/>
      <c r="H72" s="821"/>
      <c r="I72" s="821"/>
      <c r="J72" s="821"/>
      <c r="K72" s="821"/>
      <c r="L72" s="821"/>
      <c r="M72" s="822"/>
      <c r="N72" s="309">
        <f>SUM(N66:N71)</f>
        <v>10213.44104122</v>
      </c>
    </row>
    <row r="73" spans="1:15" ht="15" thickBot="1">
      <c r="B73" s="39"/>
      <c r="C73" s="40"/>
      <c r="D73" s="40"/>
      <c r="E73" s="40"/>
      <c r="F73" s="40"/>
      <c r="G73" s="40"/>
      <c r="H73" s="40"/>
      <c r="I73" s="40"/>
      <c r="J73" s="40"/>
      <c r="K73" s="40"/>
      <c r="L73" s="40"/>
      <c r="M73" s="40"/>
      <c r="N73" s="41"/>
    </row>
    <row r="74" spans="1:15" ht="15" thickBot="1">
      <c r="B74" s="814" t="s">
        <v>1051</v>
      </c>
      <c r="C74" s="815"/>
      <c r="D74" s="815"/>
      <c r="E74" s="815"/>
      <c r="F74" s="815"/>
      <c r="G74" s="815"/>
      <c r="H74" s="815"/>
      <c r="I74" s="815"/>
      <c r="J74" s="815"/>
      <c r="K74" s="815"/>
      <c r="L74" s="815"/>
      <c r="M74" s="816"/>
      <c r="N74" s="105">
        <f>N40+N50+N61+N72</f>
        <v>75535.815011901403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05" t="s">
        <v>1053</v>
      </c>
      <c r="C78" s="806"/>
      <c r="D78" s="806"/>
      <c r="E78" s="806"/>
      <c r="F78" s="806"/>
      <c r="G78" s="806"/>
      <c r="H78" s="806"/>
      <c r="I78" s="322"/>
      <c r="J78" s="342"/>
      <c r="K78" s="310" t="s">
        <v>1054</v>
      </c>
      <c r="L78" s="844" t="s">
        <v>1055</v>
      </c>
      <c r="M78" s="845"/>
      <c r="N78" s="311"/>
    </row>
    <row r="79" spans="1:15">
      <c r="B79" s="846" t="s">
        <v>1056</v>
      </c>
      <c r="C79" s="847"/>
      <c r="D79" s="847"/>
      <c r="E79" s="847"/>
      <c r="F79" s="847"/>
      <c r="G79" s="847"/>
      <c r="H79" s="847"/>
      <c r="I79" s="93"/>
      <c r="J79" s="94"/>
      <c r="K79" s="312">
        <v>0.2</v>
      </c>
      <c r="L79" s="848">
        <f>N74*K79</f>
        <v>15107.163002380281</v>
      </c>
      <c r="M79" s="849"/>
      <c r="N79" s="57"/>
    </row>
    <row r="80" spans="1:15">
      <c r="B80" s="95" t="s">
        <v>1057</v>
      </c>
      <c r="C80" s="96"/>
      <c r="D80" s="96"/>
      <c r="E80" s="96"/>
      <c r="F80" s="96"/>
      <c r="G80" s="96"/>
      <c r="H80" s="96"/>
      <c r="I80" s="93"/>
      <c r="J80" s="94"/>
      <c r="K80" s="312">
        <v>0.05</v>
      </c>
      <c r="L80" s="848">
        <f>N74*K80</f>
        <v>3776.7907505950702</v>
      </c>
      <c r="M80" s="849"/>
      <c r="N80" s="57"/>
    </row>
    <row r="81" spans="1:14" ht="15" thickBot="1">
      <c r="B81" s="97" t="s">
        <v>1058</v>
      </c>
      <c r="C81" s="98"/>
      <c r="D81" s="98"/>
      <c r="E81" s="98"/>
      <c r="F81" s="98"/>
      <c r="G81" s="98"/>
      <c r="H81" s="98"/>
      <c r="I81" s="99"/>
      <c r="J81" s="100"/>
      <c r="K81" s="313">
        <v>0.05</v>
      </c>
      <c r="L81" s="850">
        <f>N74*K81</f>
        <v>3776.7907505950702</v>
      </c>
      <c r="M81" s="851"/>
      <c r="N81" s="57"/>
    </row>
    <row r="82" spans="1:14" ht="15" thickBot="1">
      <c r="B82" s="814" t="s">
        <v>1037</v>
      </c>
      <c r="C82" s="815"/>
      <c r="D82" s="815"/>
      <c r="E82" s="815"/>
      <c r="F82" s="815"/>
      <c r="G82" s="815"/>
      <c r="H82" s="815"/>
      <c r="I82" s="815"/>
      <c r="J82" s="815"/>
      <c r="K82" s="815"/>
      <c r="L82" s="815"/>
      <c r="M82" s="816"/>
      <c r="N82" s="58">
        <f>L79+L80+L81</f>
        <v>22660.744503570422</v>
      </c>
    </row>
    <row r="83" spans="1:14" ht="15" thickBot="1">
      <c r="B83" s="39"/>
      <c r="C83" s="40"/>
      <c r="D83" s="40"/>
      <c r="E83" s="40"/>
      <c r="F83" s="40"/>
      <c r="G83" s="40"/>
      <c r="H83" s="40"/>
      <c r="I83" s="40"/>
      <c r="J83" s="40"/>
      <c r="K83" s="40"/>
      <c r="L83" s="40"/>
      <c r="M83" s="40"/>
      <c r="N83" s="41"/>
    </row>
    <row r="84" spans="1:14" ht="15" thickBot="1">
      <c r="A84" t="s">
        <v>2122</v>
      </c>
      <c r="B84" s="814" t="s">
        <v>1059</v>
      </c>
      <c r="C84" s="815"/>
      <c r="D84" s="815"/>
      <c r="E84" s="815"/>
      <c r="F84" s="815"/>
      <c r="G84" s="815"/>
      <c r="H84" s="815"/>
      <c r="I84" s="815"/>
      <c r="J84" s="815"/>
      <c r="K84" s="815"/>
      <c r="L84" s="815"/>
      <c r="M84" s="816"/>
      <c r="N84" s="196">
        <f>N74+N82</f>
        <v>98196.559515471832</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6" t="s">
        <v>2324</v>
      </c>
      <c r="C101" s="957"/>
      <c r="D101" s="957"/>
      <c r="E101" s="957"/>
      <c r="F101" s="957"/>
      <c r="G101" s="957"/>
      <c r="H101" s="957"/>
      <c r="I101" s="957"/>
      <c r="J101" s="957"/>
      <c r="K101" s="957"/>
      <c r="L101" s="957"/>
      <c r="M101" s="957"/>
      <c r="N101" s="958"/>
    </row>
    <row r="102" spans="2:14" ht="15" customHeight="1">
      <c r="B102" s="956"/>
      <c r="C102" s="957"/>
      <c r="D102" s="957"/>
      <c r="E102" s="957"/>
      <c r="F102" s="957"/>
      <c r="G102" s="957"/>
      <c r="H102" s="957"/>
      <c r="I102" s="957"/>
      <c r="J102" s="957"/>
      <c r="K102" s="957"/>
      <c r="L102" s="957"/>
      <c r="M102" s="957"/>
      <c r="N102" s="958"/>
    </row>
    <row r="103" spans="2:14" ht="30" customHeight="1">
      <c r="B103" s="959" t="s">
        <v>2325</v>
      </c>
      <c r="C103" s="960"/>
      <c r="D103" s="960"/>
      <c r="E103" s="960"/>
      <c r="F103" s="960"/>
      <c r="G103" s="960"/>
      <c r="H103" s="960"/>
      <c r="I103" s="960"/>
      <c r="J103" s="960"/>
      <c r="K103" s="960"/>
      <c r="L103" s="960"/>
      <c r="M103" s="960"/>
      <c r="N103" s="961"/>
    </row>
    <row r="104" spans="2:14">
      <c r="B104" s="959"/>
      <c r="C104" s="960"/>
      <c r="D104" s="960"/>
      <c r="E104" s="960"/>
      <c r="F104" s="960"/>
      <c r="G104" s="960"/>
      <c r="H104" s="960"/>
      <c r="I104" s="960"/>
      <c r="J104" s="960"/>
      <c r="K104" s="960"/>
      <c r="L104" s="960"/>
      <c r="M104" s="960"/>
      <c r="N104" s="961"/>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2"/>
      <c r="K114" s="962"/>
      <c r="L114" s="962"/>
      <c r="M114" s="962"/>
      <c r="N114" s="963"/>
    </row>
    <row r="115" spans="2:14" ht="15" thickBot="1">
      <c r="B115" s="427" t="s">
        <v>2327</v>
      </c>
      <c r="C115" s="428"/>
      <c r="D115" s="428"/>
      <c r="E115" s="267"/>
      <c r="F115" s="267"/>
      <c r="G115" s="267"/>
      <c r="H115" s="267"/>
      <c r="I115" s="267"/>
      <c r="J115" s="964"/>
      <c r="K115" s="964"/>
      <c r="L115" s="964"/>
      <c r="M115" s="964"/>
      <c r="N115" s="96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102822.75994715888</v>
      </c>
      <c r="L36" s="278"/>
      <c r="M36" s="279">
        <v>35</v>
      </c>
      <c r="N36" s="280">
        <f>K36/M36</f>
        <v>2937.7931413473966</v>
      </c>
    </row>
    <row r="37" spans="1:14">
      <c r="A37" s="119" t="s">
        <v>312</v>
      </c>
      <c r="B37" s="827" t="str">
        <f>VLOOKUP(A37,EQUIPOS!A7:D154,3,FALSE)</f>
        <v>Retroexcavadora sobre oruga, potencia 138 HP, balde de 1,5 m3.</v>
      </c>
      <c r="C37" s="828"/>
      <c r="D37" s="828"/>
      <c r="E37" s="828"/>
      <c r="F37" s="828"/>
      <c r="G37" s="828"/>
      <c r="H37" s="829"/>
      <c r="I37" s="429"/>
      <c r="J37" s="430"/>
      <c r="K37" s="277">
        <f>VLOOKUP(A37,EQUIPOS!A7:D164,4,FALSE)</f>
        <v>204166.00254035468</v>
      </c>
      <c r="L37" s="343"/>
      <c r="M37" s="344">
        <v>35</v>
      </c>
      <c r="N37" s="280">
        <f>K37/M37</f>
        <v>5833.3143582958483</v>
      </c>
    </row>
    <row r="38" spans="1:14">
      <c r="A38" s="119"/>
      <c r="B38" s="328"/>
      <c r="C38" s="329"/>
      <c r="D38" s="329"/>
      <c r="E38" s="331"/>
      <c r="F38" s="329"/>
      <c r="G38" s="329"/>
      <c r="H38" s="330"/>
      <c r="I38" s="336"/>
      <c r="J38" s="338"/>
      <c r="K38" s="277"/>
      <c r="L38" s="431"/>
      <c r="M38" s="432"/>
      <c r="N38" s="280"/>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0.01</v>
      </c>
      <c r="N40" s="352">
        <f>N73*M40</f>
        <v>7.2953150294428575</v>
      </c>
    </row>
    <row r="41" spans="1:14" ht="15" thickBot="1">
      <c r="B41" s="827"/>
      <c r="C41" s="828"/>
      <c r="D41" s="828"/>
      <c r="E41" s="828"/>
      <c r="F41" s="828"/>
      <c r="G41" s="828"/>
      <c r="H41" s="829"/>
      <c r="I41" s="836"/>
      <c r="J41" s="837"/>
      <c r="K41" s="47"/>
      <c r="L41" s="838"/>
      <c r="M41" s="839"/>
      <c r="N41" s="111"/>
    </row>
    <row r="42" spans="1:14" ht="15" thickBot="1">
      <c r="B42" s="814" t="s">
        <v>1037</v>
      </c>
      <c r="C42" s="815"/>
      <c r="D42" s="815"/>
      <c r="E42" s="815"/>
      <c r="F42" s="815"/>
      <c r="G42" s="815"/>
      <c r="H42" s="815"/>
      <c r="I42" s="815"/>
      <c r="J42" s="815"/>
      <c r="K42" s="815"/>
      <c r="L42" s="815"/>
      <c r="M42" s="816"/>
      <c r="N42" s="402">
        <f>SUM(N36:N41)</f>
        <v>8778.4028146726887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5255.3540613496925</v>
      </c>
      <c r="N47" s="280">
        <f>K47*M47</f>
        <v>6831.9602797546004</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 thickBot="1">
      <c r="B50" s="317"/>
      <c r="C50" s="318"/>
      <c r="D50" s="318"/>
      <c r="E50" s="318"/>
      <c r="F50" s="318"/>
      <c r="G50" s="318"/>
      <c r="H50" s="318"/>
      <c r="I50" s="318"/>
      <c r="J50" s="132"/>
      <c r="K50" s="132"/>
      <c r="L50" s="333"/>
      <c r="M50" s="332"/>
      <c r="N50" s="133"/>
    </row>
    <row r="51" spans="1:14" ht="15" thickBot="1">
      <c r="B51" s="814" t="s">
        <v>1037</v>
      </c>
      <c r="C51" s="815"/>
      <c r="D51" s="815"/>
      <c r="E51" s="815"/>
      <c r="F51" s="815"/>
      <c r="G51" s="815"/>
      <c r="H51" s="815"/>
      <c r="I51" s="815"/>
      <c r="J51" s="815"/>
      <c r="K51" s="815"/>
      <c r="L51" s="815"/>
      <c r="M51" s="816"/>
      <c r="N51" s="402">
        <f>SUM(N47:N50)</f>
        <v>6831.9602797546004</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1" t="s">
        <v>1041</v>
      </c>
      <c r="C55" s="322"/>
      <c r="D55" s="322"/>
      <c r="E55" s="322"/>
      <c r="F55" s="322"/>
      <c r="G55" s="322"/>
      <c r="H55" s="79" t="s">
        <v>1029</v>
      </c>
      <c r="I55" s="80" t="s">
        <v>1042</v>
      </c>
      <c r="J55" s="81" t="s">
        <v>1043</v>
      </c>
      <c r="K55" s="79" t="s">
        <v>1044</v>
      </c>
      <c r="L55" s="817" t="s">
        <v>1045</v>
      </c>
      <c r="M55" s="790"/>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818">
        <f>VLOOKUP(A56,TRANSPORTE!A5:D117,4,FALSE)</f>
        <v>1313.2164027577846</v>
      </c>
      <c r="M56" s="819"/>
      <c r="N56" s="295">
        <f>K56*L56</f>
        <v>1707.18132358512</v>
      </c>
    </row>
    <row r="57" spans="1:14">
      <c r="B57" s="52"/>
      <c r="C57" s="53"/>
      <c r="D57" s="53"/>
      <c r="E57" s="53"/>
      <c r="F57" s="53"/>
      <c r="G57" s="53"/>
      <c r="H57" s="319"/>
      <c r="I57" s="287"/>
      <c r="J57" s="294"/>
      <c r="K57" s="287"/>
      <c r="L57" s="818"/>
      <c r="M57" s="819"/>
      <c r="N57" s="295"/>
    </row>
    <row r="58" spans="1:14">
      <c r="B58" s="52"/>
      <c r="C58" s="53"/>
      <c r="D58" s="53"/>
      <c r="E58" s="53"/>
      <c r="F58" s="53"/>
      <c r="G58" s="53"/>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296"/>
      <c r="I60" s="287"/>
      <c r="J60" s="287"/>
      <c r="K60" s="287"/>
      <c r="L60" s="297"/>
      <c r="M60" s="298"/>
      <c r="N60" s="299"/>
    </row>
    <row r="61" spans="1:14" ht="15" thickBot="1">
      <c r="B61" s="455"/>
      <c r="C61" s="456"/>
      <c r="D61" s="456"/>
      <c r="E61" s="456"/>
      <c r="F61" s="456"/>
      <c r="G61" s="456"/>
      <c r="H61" s="54"/>
      <c r="I61" s="132"/>
      <c r="J61" s="132"/>
      <c r="K61" s="132"/>
      <c r="L61" s="803"/>
      <c r="M61" s="804"/>
      <c r="N61" s="133"/>
    </row>
    <row r="62" spans="1:14" ht="15" thickBot="1">
      <c r="B62" s="820" t="s">
        <v>1037</v>
      </c>
      <c r="C62" s="821"/>
      <c r="D62" s="821"/>
      <c r="E62" s="821"/>
      <c r="F62" s="821"/>
      <c r="G62" s="821"/>
      <c r="H62" s="821"/>
      <c r="I62" s="821"/>
      <c r="J62" s="821"/>
      <c r="K62" s="821"/>
      <c r="L62" s="821"/>
      <c r="M62" s="822"/>
      <c r="N62" s="110">
        <f>N56+N57+N58+N59+N60</f>
        <v>1707.18132358512</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0" t="s">
        <v>1047</v>
      </c>
      <c r="C66" s="841"/>
      <c r="D66" s="841"/>
      <c r="E66" s="841"/>
      <c r="F66" s="841"/>
      <c r="G66" s="841"/>
      <c r="H66" s="841"/>
      <c r="I66" s="79" t="s">
        <v>1048</v>
      </c>
      <c r="J66" s="81" t="s">
        <v>1494</v>
      </c>
      <c r="K66" s="80" t="s">
        <v>1050</v>
      </c>
      <c r="L66" s="842" t="s">
        <v>1034</v>
      </c>
      <c r="M66" s="843"/>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 thickBot="1">
      <c r="B72" s="801"/>
      <c r="C72" s="802"/>
      <c r="D72" s="802"/>
      <c r="E72" s="802"/>
      <c r="F72" s="802"/>
      <c r="G72" s="802"/>
      <c r="H72" s="802"/>
      <c r="I72" s="132"/>
      <c r="J72" s="132"/>
      <c r="K72" s="132"/>
      <c r="L72" s="902"/>
      <c r="M72" s="902"/>
      <c r="N72" s="51"/>
    </row>
    <row r="73" spans="1:15" ht="15" thickBot="1">
      <c r="B73" s="820" t="s">
        <v>1037</v>
      </c>
      <c r="C73" s="821"/>
      <c r="D73" s="821"/>
      <c r="E73" s="821"/>
      <c r="F73" s="821"/>
      <c r="G73" s="821"/>
      <c r="H73" s="821"/>
      <c r="I73" s="821"/>
      <c r="J73" s="821"/>
      <c r="K73" s="821"/>
      <c r="L73" s="821"/>
      <c r="M73" s="822"/>
      <c r="N73" s="309">
        <f>SUM(N67:N72)</f>
        <v>729.53150294428576</v>
      </c>
    </row>
    <row r="74" spans="1:15" ht="15" thickBot="1">
      <c r="B74" s="39"/>
      <c r="C74" s="40"/>
      <c r="D74" s="40"/>
      <c r="E74" s="40"/>
      <c r="F74" s="40"/>
      <c r="G74" s="40"/>
      <c r="H74" s="40"/>
      <c r="I74" s="40"/>
      <c r="J74" s="40"/>
      <c r="K74" s="40"/>
      <c r="L74" s="40"/>
      <c r="M74" s="40"/>
      <c r="N74" s="41"/>
    </row>
    <row r="75" spans="1:15" ht="15" thickBot="1">
      <c r="B75" s="814" t="s">
        <v>1051</v>
      </c>
      <c r="C75" s="815"/>
      <c r="D75" s="815"/>
      <c r="E75" s="815"/>
      <c r="F75" s="815"/>
      <c r="G75" s="815"/>
      <c r="H75" s="815"/>
      <c r="I75" s="815"/>
      <c r="J75" s="815"/>
      <c r="K75" s="815"/>
      <c r="L75" s="815"/>
      <c r="M75" s="816"/>
      <c r="N75" s="105">
        <f>N42+N51+N62+N73</f>
        <v>18047.075920956693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05" t="s">
        <v>1053</v>
      </c>
      <c r="C79" s="806"/>
      <c r="D79" s="806"/>
      <c r="E79" s="806"/>
      <c r="F79" s="806"/>
      <c r="G79" s="806"/>
      <c r="H79" s="806"/>
      <c r="I79" s="322"/>
      <c r="J79" s="342"/>
      <c r="K79" s="310" t="s">
        <v>1054</v>
      </c>
      <c r="L79" s="844" t="s">
        <v>1055</v>
      </c>
      <c r="M79" s="845"/>
      <c r="N79" s="311"/>
    </row>
    <row r="80" spans="1:15">
      <c r="B80" s="846" t="s">
        <v>1056</v>
      </c>
      <c r="C80" s="847"/>
      <c r="D80" s="847"/>
      <c r="E80" s="847"/>
      <c r="F80" s="847"/>
      <c r="G80" s="847"/>
      <c r="H80" s="847"/>
      <c r="I80" s="93"/>
      <c r="J80" s="94"/>
      <c r="K80" s="312">
        <v>0.2</v>
      </c>
      <c r="L80" s="848">
        <f>N75*K80</f>
        <v>3609.415184191339</v>
      </c>
      <c r="M80" s="849"/>
      <c r="N80" s="57"/>
    </row>
    <row r="81" spans="1:14">
      <c r="B81" s="95" t="s">
        <v>1057</v>
      </c>
      <c r="C81" s="96"/>
      <c r="D81" s="96"/>
      <c r="E81" s="96"/>
      <c r="F81" s="96"/>
      <c r="G81" s="96"/>
      <c r="H81" s="96"/>
      <c r="I81" s="93"/>
      <c r="J81" s="94"/>
      <c r="K81" s="312">
        <v>0.05</v>
      </c>
      <c r="L81" s="848">
        <f>N75*K81</f>
        <v>902.35379604783475</v>
      </c>
      <c r="M81" s="849"/>
      <c r="N81" s="57"/>
    </row>
    <row r="82" spans="1:14" ht="15" thickBot="1">
      <c r="B82" s="97" t="s">
        <v>1058</v>
      </c>
      <c r="C82" s="98"/>
      <c r="D82" s="98"/>
      <c r="E82" s="98"/>
      <c r="F82" s="98"/>
      <c r="G82" s="98"/>
      <c r="H82" s="98"/>
      <c r="I82" s="99"/>
      <c r="J82" s="100"/>
      <c r="K82" s="313">
        <v>0.05</v>
      </c>
      <c r="L82" s="850">
        <f>N75*K82</f>
        <v>902.35379604783475</v>
      </c>
      <c r="M82" s="851"/>
      <c r="N82" s="57"/>
    </row>
    <row r="83" spans="1:14" ht="15" thickBot="1">
      <c r="B83" s="814" t="s">
        <v>1037</v>
      </c>
      <c r="C83" s="815"/>
      <c r="D83" s="815"/>
      <c r="E83" s="815"/>
      <c r="F83" s="815"/>
      <c r="G83" s="815"/>
      <c r="H83" s="815"/>
      <c r="I83" s="815"/>
      <c r="J83" s="815"/>
      <c r="K83" s="815"/>
      <c r="L83" s="815"/>
      <c r="M83" s="816"/>
      <c r="N83" s="58">
        <f>L80+L81+L82</f>
        <v>5414.1227762870094</v>
      </c>
    </row>
    <row r="84" spans="1:14" ht="15" thickBot="1">
      <c r="B84" s="39"/>
      <c r="C84" s="40"/>
      <c r="D84" s="40"/>
      <c r="E84" s="40"/>
      <c r="F84" s="40"/>
      <c r="G84" s="40"/>
      <c r="H84" s="40"/>
      <c r="I84" s="40"/>
      <c r="J84" s="40"/>
      <c r="K84" s="40"/>
      <c r="L84" s="40"/>
      <c r="M84" s="40"/>
      <c r="N84" s="41"/>
    </row>
    <row r="85" spans="1:14" ht="15" thickBot="1">
      <c r="A85" t="s">
        <v>2122</v>
      </c>
      <c r="B85" s="814" t="s">
        <v>1059</v>
      </c>
      <c r="C85" s="815"/>
      <c r="D85" s="815"/>
      <c r="E85" s="815"/>
      <c r="F85" s="815"/>
      <c r="G85" s="815"/>
      <c r="H85" s="815"/>
      <c r="I85" s="815"/>
      <c r="J85" s="815"/>
      <c r="K85" s="815"/>
      <c r="L85" s="815"/>
      <c r="M85" s="816"/>
      <c r="N85" s="196">
        <f>N75+N83</f>
        <v>23461.198697243701</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6" t="s">
        <v>2324</v>
      </c>
      <c r="C102" s="957"/>
      <c r="D102" s="957"/>
      <c r="E102" s="957"/>
      <c r="F102" s="957"/>
      <c r="G102" s="957"/>
      <c r="H102" s="957"/>
      <c r="I102" s="957"/>
      <c r="J102" s="957"/>
      <c r="K102" s="957"/>
      <c r="L102" s="957"/>
      <c r="M102" s="957"/>
      <c r="N102" s="958"/>
    </row>
    <row r="103" spans="2:14" ht="15" customHeight="1">
      <c r="B103" s="956"/>
      <c r="C103" s="957"/>
      <c r="D103" s="957"/>
      <c r="E103" s="957"/>
      <c r="F103" s="957"/>
      <c r="G103" s="957"/>
      <c r="H103" s="957"/>
      <c r="I103" s="957"/>
      <c r="J103" s="957"/>
      <c r="K103" s="957"/>
      <c r="L103" s="957"/>
      <c r="M103" s="957"/>
      <c r="N103" s="958"/>
    </row>
    <row r="104" spans="2:14" ht="30" customHeight="1">
      <c r="B104" s="959" t="s">
        <v>2325</v>
      </c>
      <c r="C104" s="960"/>
      <c r="D104" s="960"/>
      <c r="E104" s="960"/>
      <c r="F104" s="960"/>
      <c r="G104" s="960"/>
      <c r="H104" s="960"/>
      <c r="I104" s="960"/>
      <c r="J104" s="960"/>
      <c r="K104" s="960"/>
      <c r="L104" s="960"/>
      <c r="M104" s="960"/>
      <c r="N104" s="961"/>
    </row>
    <row r="105" spans="2:14">
      <c r="B105" s="959"/>
      <c r="C105" s="960"/>
      <c r="D105" s="960"/>
      <c r="E105" s="960"/>
      <c r="F105" s="960"/>
      <c r="G105" s="960"/>
      <c r="H105" s="960"/>
      <c r="I105" s="960"/>
      <c r="J105" s="960"/>
      <c r="K105" s="960"/>
      <c r="L105" s="960"/>
      <c r="M105" s="960"/>
      <c r="N105" s="961"/>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2"/>
      <c r="K115" s="962"/>
      <c r="L115" s="962"/>
      <c r="M115" s="962"/>
      <c r="N115" s="963"/>
    </row>
    <row r="116" spans="2:14" ht="15" thickBot="1">
      <c r="B116" s="427" t="s">
        <v>2327</v>
      </c>
      <c r="C116" s="428"/>
      <c r="D116" s="428"/>
      <c r="E116" s="267"/>
      <c r="F116" s="267"/>
      <c r="G116" s="267"/>
      <c r="H116" s="267"/>
      <c r="I116" s="267"/>
      <c r="J116" s="964"/>
      <c r="K116" s="964"/>
      <c r="L116" s="964"/>
      <c r="M116" s="964"/>
      <c r="N116" s="96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102822.75994715888</v>
      </c>
      <c r="L36" s="278"/>
      <c r="M36" s="279">
        <v>2.5</v>
      </c>
      <c r="N36" s="280">
        <f>K36/M36</f>
        <v>41129.103978863553</v>
      </c>
    </row>
    <row r="37" spans="1:14">
      <c r="A37" s="119" t="s">
        <v>129</v>
      </c>
      <c r="B37" s="827" t="str">
        <f>VLOOKUP(A37,EQUIPOS!A7:D154,3,FALSE)</f>
        <v xml:space="preserve">Buldozer, Potencia al volante de 140 HP, motor de 2200 RPM, longitud de hoja 4,80m. </v>
      </c>
      <c r="C37" s="828"/>
      <c r="D37" s="828"/>
      <c r="E37" s="828"/>
      <c r="F37" s="828"/>
      <c r="G37" s="828"/>
      <c r="H37" s="829"/>
      <c r="I37" s="429"/>
      <c r="J37" s="430"/>
      <c r="K37" s="277">
        <f>VLOOKUP(A37,EQUIPOS!A7:D164,4,FALSE)</f>
        <v>209416.64718090207</v>
      </c>
      <c r="L37" s="343"/>
      <c r="M37" s="344">
        <v>100</v>
      </c>
      <c r="N37" s="280">
        <f>K37/M37</f>
        <v>2094.1664718090205</v>
      </c>
    </row>
    <row r="38" spans="1:14">
      <c r="A38" s="119" t="s">
        <v>312</v>
      </c>
      <c r="B38" s="827" t="str">
        <f>VLOOKUP(A38,EQUIPOS!A8:D154,3,FALSE)</f>
        <v>Retroexcavadora sobre oruga, potencia 138 HP, balde de 1,5 m3.</v>
      </c>
      <c r="C38" s="828"/>
      <c r="D38" s="828"/>
      <c r="E38" s="828"/>
      <c r="F38" s="828"/>
      <c r="G38" s="828"/>
      <c r="H38" s="829"/>
      <c r="I38" s="336"/>
      <c r="J38" s="338"/>
      <c r="K38" s="277">
        <f>VLOOKUP(A38,EQUIPOS!A8:D165,4,FALSE)</f>
        <v>204166.00254035468</v>
      </c>
      <c r="L38" s="431"/>
      <c r="M38" s="432">
        <v>16</v>
      </c>
      <c r="N38" s="280">
        <f>K38/M38</f>
        <v>12760.375158772167</v>
      </c>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0.01</v>
      </c>
      <c r="N40" s="352">
        <f>N76*M40</f>
        <v>23.937752440359372</v>
      </c>
    </row>
    <row r="41" spans="1:14" ht="15" thickBot="1">
      <c r="B41" s="827"/>
      <c r="C41" s="828"/>
      <c r="D41" s="828"/>
      <c r="E41" s="828"/>
      <c r="F41" s="828"/>
      <c r="G41" s="828"/>
      <c r="H41" s="829"/>
      <c r="I41" s="836"/>
      <c r="J41" s="837"/>
      <c r="K41" s="47"/>
      <c r="L41" s="838"/>
      <c r="M41" s="839"/>
      <c r="N41" s="111"/>
    </row>
    <row r="42" spans="1:14" ht="15" thickBot="1">
      <c r="B42" s="814" t="s">
        <v>1037</v>
      </c>
      <c r="C42" s="815"/>
      <c r="D42" s="815"/>
      <c r="E42" s="815"/>
      <c r="F42" s="815"/>
      <c r="G42" s="815"/>
      <c r="H42" s="815"/>
      <c r="I42" s="815"/>
      <c r="J42" s="815"/>
      <c r="K42" s="815"/>
      <c r="L42" s="815"/>
      <c r="M42" s="816"/>
      <c r="N42" s="402">
        <f>SUM(N36:N41)</f>
        <v>56007.583361885096</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5440.5378007749405</v>
      </c>
      <c r="N47" s="280">
        <f>K47*M47</f>
        <v>1632.1613402324822</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1468.4722638036806</v>
      </c>
      <c r="N48" s="280">
        <f t="shared" ref="N48:N53" si="0">K48*M48</f>
        <v>4405.4167914110421</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12626.612863703373</v>
      </c>
      <c r="N49" s="280">
        <f t="shared" si="0"/>
        <v>3156.6532159258431</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888.32153374233098</v>
      </c>
      <c r="N50" s="280">
        <f t="shared" si="0"/>
        <v>888.32153374233098</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862.00089570552132</v>
      </c>
      <c r="N51" s="280">
        <f t="shared" si="0"/>
        <v>862.00089570552132</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6140.3855153374216</v>
      </c>
      <c r="N52" s="280">
        <f t="shared" si="0"/>
        <v>2812.2965660245391</v>
      </c>
    </row>
    <row r="53" spans="1:14" ht="1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5255.3540613496925</v>
      </c>
      <c r="N53" s="280">
        <f t="shared" si="0"/>
        <v>6831.9602797546004</v>
      </c>
    </row>
    <row r="54" spans="1:14" ht="15" thickBot="1">
      <c r="B54" s="814" t="s">
        <v>1037</v>
      </c>
      <c r="C54" s="815"/>
      <c r="D54" s="815"/>
      <c r="E54" s="815"/>
      <c r="F54" s="815"/>
      <c r="G54" s="815"/>
      <c r="H54" s="815"/>
      <c r="I54" s="815"/>
      <c r="J54" s="815"/>
      <c r="K54" s="815"/>
      <c r="L54" s="815"/>
      <c r="M54" s="816"/>
      <c r="N54" s="402">
        <f>SUM(N47:N53)</f>
        <v>20588.810622796358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18">
        <f>VLOOKUP(A59,TRANSPORTE!A5:D117,4,FALSE)</f>
        <v>1313.2164027577846</v>
      </c>
      <c r="M59" s="819"/>
      <c r="N59" s="295">
        <f>K59*L59</f>
        <v>1707.18132358512</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14" t="s">
        <v>1037</v>
      </c>
      <c r="C76" s="815"/>
      <c r="D76" s="815"/>
      <c r="E76" s="815"/>
      <c r="F76" s="815"/>
      <c r="G76" s="815"/>
      <c r="H76" s="815"/>
      <c r="I76" s="821"/>
      <c r="J76" s="821"/>
      <c r="K76" s="821"/>
      <c r="L76" s="821"/>
      <c r="M76" s="822"/>
      <c r="N76" s="309">
        <f>SUM(N70:N75)</f>
        <v>2393.7752440359372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N42+N54+N65+N76</f>
        <v>80697.350552302509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16139.470110460503</v>
      </c>
      <c r="M83" s="849"/>
      <c r="N83" s="57"/>
    </row>
    <row r="84" spans="1:14">
      <c r="B84" s="95" t="s">
        <v>1057</v>
      </c>
      <c r="C84" s="96"/>
      <c r="D84" s="96"/>
      <c r="E84" s="96"/>
      <c r="F84" s="96"/>
      <c r="G84" s="96"/>
      <c r="H84" s="96"/>
      <c r="I84" s="93"/>
      <c r="J84" s="94"/>
      <c r="K84" s="312">
        <v>0.05</v>
      </c>
      <c r="L84" s="848">
        <f>N78*K84</f>
        <v>4034.8675276151257</v>
      </c>
      <c r="M84" s="849"/>
      <c r="N84" s="57"/>
    </row>
    <row r="85" spans="1:14" ht="15" thickBot="1">
      <c r="B85" s="97" t="s">
        <v>1058</v>
      </c>
      <c r="C85" s="98"/>
      <c r="D85" s="98"/>
      <c r="E85" s="98"/>
      <c r="F85" s="98"/>
      <c r="G85" s="98"/>
      <c r="H85" s="98"/>
      <c r="I85" s="99"/>
      <c r="J85" s="100"/>
      <c r="K85" s="313">
        <v>0.05</v>
      </c>
      <c r="L85" s="850">
        <f>N78*K85</f>
        <v>4034.8675276151257</v>
      </c>
      <c r="M85" s="851"/>
      <c r="N85" s="57"/>
    </row>
    <row r="86" spans="1:14" ht="15" thickBot="1">
      <c r="B86" s="814" t="s">
        <v>1037</v>
      </c>
      <c r="C86" s="815"/>
      <c r="D86" s="815"/>
      <c r="E86" s="815"/>
      <c r="F86" s="815"/>
      <c r="G86" s="815"/>
      <c r="H86" s="815"/>
      <c r="I86" s="815"/>
      <c r="J86" s="815"/>
      <c r="K86" s="815"/>
      <c r="L86" s="815"/>
      <c r="M86" s="816"/>
      <c r="N86" s="58">
        <f>L83+L84+L85</f>
        <v>24209.205165690753</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104906.55571799327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102822.75994715888</v>
      </c>
      <c r="L36" s="278"/>
      <c r="M36" s="344">
        <v>2.5</v>
      </c>
      <c r="N36" s="280">
        <f>K36/M36</f>
        <v>41129.103978863553</v>
      </c>
    </row>
    <row r="37" spans="1:14">
      <c r="A37" s="119" t="s">
        <v>129</v>
      </c>
      <c r="B37" s="827" t="str">
        <f>VLOOKUP(A37,EQUIPOS!A7:D154,3,FALSE)</f>
        <v xml:space="preserve">Buldozer, Potencia al volante de 140 HP, motor de 2200 RPM, longitud de hoja 4,80m. </v>
      </c>
      <c r="C37" s="828"/>
      <c r="D37" s="828"/>
      <c r="E37" s="828"/>
      <c r="F37" s="828"/>
      <c r="G37" s="828"/>
      <c r="H37" s="829"/>
      <c r="I37" s="429"/>
      <c r="J37" s="430"/>
      <c r="K37" s="277">
        <f>VLOOKUP(A37,EQUIPOS!A7:D164,4,FALSE)</f>
        <v>209416.64718090207</v>
      </c>
      <c r="L37" s="343"/>
      <c r="M37" s="344">
        <v>100</v>
      </c>
      <c r="N37" s="280">
        <f>K37/M37</f>
        <v>2094.1664718090205</v>
      </c>
    </row>
    <row r="38" spans="1:14">
      <c r="A38" s="119" t="s">
        <v>261</v>
      </c>
      <c r="B38" s="827" t="str">
        <f>VLOOKUP(A38,EQUIPOS!A8:D154,3,FALSE)</f>
        <v xml:space="preserve">Motobomba 3 PULGADAS (incluye operario)
</v>
      </c>
      <c r="C38" s="828"/>
      <c r="D38" s="828"/>
      <c r="E38" s="828"/>
      <c r="F38" s="828"/>
      <c r="G38" s="828"/>
      <c r="H38" s="829"/>
      <c r="I38" s="336"/>
      <c r="J38" s="338"/>
      <c r="K38" s="277">
        <f>VLOOKUP(A38,EQUIPOS!A8:D165,4,FALSE)</f>
        <v>10031.359989504161</v>
      </c>
      <c r="L38" s="431"/>
      <c r="M38" s="432">
        <v>8</v>
      </c>
      <c r="N38" s="280">
        <f>K38/M38</f>
        <v>1253.9199986880201</v>
      </c>
    </row>
    <row r="39" spans="1:14">
      <c r="A39" t="s">
        <v>312</v>
      </c>
      <c r="B39" s="827" t="str">
        <f>VLOOKUP(A39,EQUIPOS!A9:D154,3,FALSE)</f>
        <v>Retroexcavadora sobre oruga, potencia 138 HP, balde de 1,5 m3.</v>
      </c>
      <c r="C39" s="828"/>
      <c r="D39" s="828"/>
      <c r="E39" s="828"/>
      <c r="F39" s="828"/>
      <c r="G39" s="828"/>
      <c r="H39" s="829"/>
      <c r="I39" s="42"/>
      <c r="J39" s="43"/>
      <c r="K39" s="277">
        <f>VLOOKUP(A39,EQUIPOS!A9:D166,4,FALSE)</f>
        <v>204166.00254035468</v>
      </c>
      <c r="L39" s="284"/>
      <c r="M39" s="344">
        <v>8</v>
      </c>
      <c r="N39" s="280">
        <f>K39/M39</f>
        <v>25520.750317544334</v>
      </c>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N78*M41</f>
        <v>204.2688208244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70202.209587729332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5440.5378007749405</v>
      </c>
      <c r="N48" s="280">
        <f>K48*M48</f>
        <v>1632.1613402324822</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1468.4722638036806</v>
      </c>
      <c r="N49" s="280">
        <f t="shared" ref="N49:N54" si="0">K49*M49</f>
        <v>4405.4167914110421</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12626.612863703373</v>
      </c>
      <c r="N50" s="280">
        <f t="shared" si="0"/>
        <v>3156.6532159258431</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888.32153374233098</v>
      </c>
      <c r="N51" s="280">
        <f t="shared" si="0"/>
        <v>888.32153374233098</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862.00089570552132</v>
      </c>
      <c r="N52" s="280">
        <f t="shared" si="0"/>
        <v>862.00089570552132</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6140.3855153374216</v>
      </c>
      <c r="N53" s="280">
        <f>K53*M53</f>
        <v>2812.2965660245391</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5255.3540613496925</v>
      </c>
      <c r="N54" s="280">
        <f t="shared" si="0"/>
        <v>6831.9602797546004</v>
      </c>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20588.810622796358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818">
        <f>VLOOKUP(A61,TRANSPORTE!A5:D117,4,FALSE)</f>
        <v>1313.2164027577846</v>
      </c>
      <c r="M61" s="819"/>
      <c r="N61" s="295">
        <f>K61*L61</f>
        <v>1707.18132358512</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1707.18132358512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20" t="s">
        <v>1037</v>
      </c>
      <c r="C78" s="821"/>
      <c r="D78" s="821"/>
      <c r="E78" s="821"/>
      <c r="F78" s="821"/>
      <c r="G78" s="821"/>
      <c r="H78" s="821"/>
      <c r="I78" s="821"/>
      <c r="J78" s="821"/>
      <c r="K78" s="821"/>
      <c r="L78" s="821"/>
      <c r="M78" s="822"/>
      <c r="N78" s="309">
        <f>SUM(N72:N77)</f>
        <v>20426.882082439999</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112925.08361655081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22585.016723310164</v>
      </c>
      <c r="M85" s="849"/>
      <c r="N85" s="57"/>
    </row>
    <row r="86" spans="1:14">
      <c r="B86" s="95" t="s">
        <v>1057</v>
      </c>
      <c r="C86" s="96"/>
      <c r="D86" s="96"/>
      <c r="E86" s="96"/>
      <c r="F86" s="96"/>
      <c r="G86" s="96"/>
      <c r="H86" s="96"/>
      <c r="I86" s="93"/>
      <c r="J86" s="94"/>
      <c r="K86" s="312">
        <v>0.05</v>
      </c>
      <c r="L86" s="848">
        <f>N80*K86</f>
        <v>5646.2541808275409</v>
      </c>
      <c r="M86" s="849"/>
      <c r="N86" s="57"/>
    </row>
    <row r="87" spans="1:14" ht="15" thickBot="1">
      <c r="B87" s="97" t="s">
        <v>1058</v>
      </c>
      <c r="C87" s="98"/>
      <c r="D87" s="98"/>
      <c r="E87" s="98"/>
      <c r="F87" s="98"/>
      <c r="G87" s="98"/>
      <c r="H87" s="98"/>
      <c r="I87" s="99"/>
      <c r="J87" s="100"/>
      <c r="K87" s="313">
        <v>0.05</v>
      </c>
      <c r="L87" s="850">
        <f>N80*K87</f>
        <v>5646.2541808275409</v>
      </c>
      <c r="M87" s="851"/>
      <c r="N87" s="57"/>
    </row>
    <row r="88" spans="1:14" ht="15" thickBot="1">
      <c r="B88" s="814" t="s">
        <v>1037</v>
      </c>
      <c r="C88" s="815"/>
      <c r="D88" s="815"/>
      <c r="E88" s="815"/>
      <c r="F88" s="815"/>
      <c r="G88" s="815"/>
      <c r="H88" s="815"/>
      <c r="I88" s="815"/>
      <c r="J88" s="815"/>
      <c r="K88" s="815"/>
      <c r="L88" s="815"/>
      <c r="M88" s="816"/>
      <c r="N88" s="58">
        <f>L85+L86+L87</f>
        <v>33877.525084965244</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146802.60870151606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2.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209416.64718090207</v>
      </c>
      <c r="L36" s="278"/>
      <c r="M36" s="344">
        <v>100</v>
      </c>
      <c r="N36" s="280">
        <f>K36/M36</f>
        <v>2094.1664718090205</v>
      </c>
    </row>
    <row r="37" spans="1:14">
      <c r="A37" s="119" t="s">
        <v>312</v>
      </c>
      <c r="B37" s="827" t="str">
        <f>VLOOKUP(A37,EQUIPOS!A7:D154,3,FALSE)</f>
        <v>Retroexcavadora sobre oruga, potencia 138 HP, balde de 1,5 m3.</v>
      </c>
      <c r="C37" s="828"/>
      <c r="D37" s="828"/>
      <c r="E37" s="828"/>
      <c r="F37" s="828"/>
      <c r="G37" s="828"/>
      <c r="H37" s="829"/>
      <c r="I37" s="429"/>
      <c r="J37" s="430"/>
      <c r="K37" s="277">
        <f>VLOOKUP(A37,EQUIPOS!A7:D164,4,FALSE)</f>
        <v>204166.00254035468</v>
      </c>
      <c r="L37" s="343"/>
      <c r="M37" s="344">
        <v>35</v>
      </c>
      <c r="N37" s="280">
        <f>K37/M37</f>
        <v>5833.3143582958483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7.2953150294428575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7934.7761451343113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5255.3540613496925</v>
      </c>
      <c r="N48" s="280">
        <f>K48*M48</f>
        <v>6831.9602797546004</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f>K54*M54</f>
        <v>0</v>
      </c>
    </row>
    <row r="55" spans="1:14" ht="15" thickBot="1">
      <c r="B55" s="814" t="s">
        <v>1037</v>
      </c>
      <c r="C55" s="815"/>
      <c r="D55" s="815"/>
      <c r="E55" s="815"/>
      <c r="F55" s="815"/>
      <c r="G55" s="815"/>
      <c r="H55" s="815"/>
      <c r="I55" s="815"/>
      <c r="J55" s="815"/>
      <c r="K55" s="815"/>
      <c r="L55" s="815"/>
      <c r="M55" s="816"/>
      <c r="N55" s="402">
        <f>SUM(N48:N54)</f>
        <v>6831.9602797546004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729.53150294428576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17203.449251418318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3440.6898502836639</v>
      </c>
      <c r="M84" s="849"/>
      <c r="N84" s="57"/>
    </row>
    <row r="85" spans="1:14">
      <c r="B85" s="95" t="s">
        <v>1057</v>
      </c>
      <c r="C85" s="96"/>
      <c r="D85" s="96"/>
      <c r="E85" s="96"/>
      <c r="F85" s="96"/>
      <c r="G85" s="96"/>
      <c r="H85" s="96"/>
      <c r="I85" s="93"/>
      <c r="J85" s="94"/>
      <c r="K85" s="312">
        <v>0.05</v>
      </c>
      <c r="L85" s="848">
        <f>N79*K85</f>
        <v>860.17246257091597</v>
      </c>
      <c r="M85" s="849"/>
      <c r="N85" s="57"/>
    </row>
    <row r="86" spans="1:14" ht="15" thickBot="1">
      <c r="B86" s="97" t="s">
        <v>1058</v>
      </c>
      <c r="C86" s="98"/>
      <c r="D86" s="98"/>
      <c r="E86" s="98"/>
      <c r="F86" s="98"/>
      <c r="G86" s="98"/>
      <c r="H86" s="98"/>
      <c r="I86" s="99"/>
      <c r="J86" s="100"/>
      <c r="K86" s="313">
        <v>0.05</v>
      </c>
      <c r="L86" s="850">
        <f>N79*K86</f>
        <v>860.17246257091597</v>
      </c>
      <c r="M86" s="851"/>
      <c r="N86" s="57"/>
    </row>
    <row r="87" spans="1:14" ht="15" thickBot="1">
      <c r="B87" s="814" t="s">
        <v>1037</v>
      </c>
      <c r="C87" s="815"/>
      <c r="D87" s="815"/>
      <c r="E87" s="815"/>
      <c r="F87" s="815"/>
      <c r="G87" s="815"/>
      <c r="H87" s="815"/>
      <c r="I87" s="815"/>
      <c r="J87" s="815"/>
      <c r="K87" s="815"/>
      <c r="L87" s="815"/>
      <c r="M87" s="816"/>
      <c r="N87" s="58">
        <f>L84+L85+L86</f>
        <v>5161.0347754254954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22364.484026843813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75" customHeight="1" thickBot="1">
      <c r="B29" s="77" t="s">
        <v>1027</v>
      </c>
      <c r="C29" s="823" t="s">
        <v>1028</v>
      </c>
      <c r="D29" s="824"/>
      <c r="E29" s="824"/>
      <c r="F29" s="824"/>
      <c r="G29" s="824"/>
      <c r="H29" s="824"/>
      <c r="I29" s="824"/>
      <c r="J29" s="78"/>
      <c r="K29" s="350" t="s">
        <v>2321</v>
      </c>
      <c r="L29" s="825" t="s">
        <v>1029</v>
      </c>
      <c r="M29" s="826"/>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4"/>
      <c r="C33" s="67"/>
      <c r="D33" s="67"/>
      <c r="E33" s="67"/>
      <c r="F33" s="67"/>
      <c r="G33" s="67"/>
      <c r="H33" s="67"/>
      <c r="I33" s="68"/>
      <c r="J33" s="68"/>
      <c r="K33" s="67"/>
      <c r="L33" s="67"/>
      <c r="M33" s="67"/>
      <c r="N33" s="69"/>
    </row>
    <row r="34" spans="1:14">
      <c r="B34" s="795" t="s">
        <v>1028</v>
      </c>
      <c r="C34" s="796"/>
      <c r="D34" s="796"/>
      <c r="E34" s="796"/>
      <c r="F34" s="796"/>
      <c r="G34" s="796"/>
      <c r="H34" s="797"/>
      <c r="I34" s="798" t="s">
        <v>1032</v>
      </c>
      <c r="J34" s="799"/>
      <c r="K34" s="75" t="s">
        <v>1033</v>
      </c>
      <c r="L34" s="800" t="s">
        <v>1034</v>
      </c>
      <c r="M34" s="797"/>
      <c r="N34" s="76" t="s">
        <v>1035</v>
      </c>
    </row>
    <row r="35" spans="1:14">
      <c r="A35" s="119" t="s">
        <v>263</v>
      </c>
      <c r="B35" s="827" t="str">
        <f>VLOOKUP(A35,EQUIPOS!A6:D154,3,FALSE)</f>
        <v xml:space="preserve">Motobomba 4 pulgadas
</v>
      </c>
      <c r="C35" s="828"/>
      <c r="D35" s="828"/>
      <c r="E35" s="828"/>
      <c r="F35" s="828"/>
      <c r="G35" s="828"/>
      <c r="H35" s="829"/>
      <c r="I35" s="275"/>
      <c r="J35" s="276"/>
      <c r="K35" s="277">
        <f>VLOOKUP(A35,EQUIPOS!A6:D163,4,FALSE)</f>
        <v>7344.7845801664853</v>
      </c>
      <c r="L35" s="278"/>
      <c r="M35" s="344">
        <v>21</v>
      </c>
      <c r="N35" s="280">
        <f>K35/M35</f>
        <v>349.75164667459455</v>
      </c>
    </row>
    <row r="36" spans="1:14">
      <c r="A36" s="119" t="s">
        <v>129</v>
      </c>
      <c r="B36" s="827" t="str">
        <f>VLOOKUP(A36,EQUIPOS!A7:D154,3,FALSE)</f>
        <v xml:space="preserve">Buldozer, Potencia al volante de 140 HP, motor de 2200 RPM, longitud de hoja 4,80m. </v>
      </c>
      <c r="C36" s="828"/>
      <c r="D36" s="828"/>
      <c r="E36" s="828"/>
      <c r="F36" s="828"/>
      <c r="G36" s="828"/>
      <c r="H36" s="829"/>
      <c r="I36" s="429"/>
      <c r="J36" s="430"/>
      <c r="K36" s="277">
        <f>VLOOKUP(A36,EQUIPOS!A7:D164,4,FALSE)</f>
        <v>209416.64718090207</v>
      </c>
      <c r="L36" s="343"/>
      <c r="M36" s="344">
        <v>100</v>
      </c>
      <c r="N36" s="280">
        <f>K36/M36</f>
        <v>2094.1664718090205</v>
      </c>
    </row>
    <row r="37" spans="1:14">
      <c r="A37" s="119" t="s">
        <v>312</v>
      </c>
      <c r="B37" s="827" t="str">
        <f>VLOOKUP(A37,EQUIPOS!A8:D154,3,FALSE)</f>
        <v>Retroexcavadora sobre oruga, potencia 138 HP, balde de 1,5 m3.</v>
      </c>
      <c r="C37" s="828"/>
      <c r="D37" s="828"/>
      <c r="E37" s="828"/>
      <c r="F37" s="828"/>
      <c r="G37" s="828"/>
      <c r="H37" s="829"/>
      <c r="I37" s="336"/>
      <c r="J37" s="338"/>
      <c r="K37" s="277">
        <f>VLOOKUP(A37,EQUIPOS!A8:D165,4,FALSE)</f>
        <v>204166.00254035468</v>
      </c>
      <c r="L37" s="431"/>
      <c r="M37" s="432">
        <v>21</v>
      </c>
      <c r="N37" s="280">
        <f>K37/M37</f>
        <v>9722.1905971597462</v>
      </c>
    </row>
    <row r="38" spans="1:14">
      <c r="B38" s="827"/>
      <c r="C38" s="828"/>
      <c r="D38" s="828"/>
      <c r="E38" s="828"/>
      <c r="F38" s="828"/>
      <c r="G38" s="828"/>
      <c r="H38" s="829"/>
      <c r="I38" s="42"/>
      <c r="J38" s="43"/>
      <c r="K38" s="277"/>
      <c r="L38" s="284"/>
      <c r="M38" s="344"/>
      <c r="N38" s="280"/>
    </row>
    <row r="39" spans="1:14">
      <c r="B39" s="328"/>
      <c r="C39" s="329"/>
      <c r="D39" s="329"/>
      <c r="E39" s="329"/>
      <c r="F39" s="331"/>
      <c r="G39" s="331"/>
      <c r="H39" s="131"/>
      <c r="I39" s="42"/>
      <c r="J39" s="43"/>
      <c r="K39" s="277"/>
      <c r="L39" s="284"/>
      <c r="M39" s="285"/>
      <c r="N39" s="281"/>
    </row>
    <row r="40" spans="1:14">
      <c r="B40" s="834" t="s">
        <v>1036</v>
      </c>
      <c r="C40" s="835"/>
      <c r="D40" s="835"/>
      <c r="E40" s="44"/>
      <c r="F40" s="45"/>
      <c r="G40" s="45"/>
      <c r="H40" s="46"/>
      <c r="I40" s="42"/>
      <c r="J40" s="43"/>
      <c r="K40" s="287"/>
      <c r="L40" s="284"/>
      <c r="M40" s="409">
        <v>0.01</v>
      </c>
      <c r="N40" s="352">
        <f>N76*M40</f>
        <v>12.158858382404762</v>
      </c>
    </row>
    <row r="41" spans="1:14" ht="15" thickBot="1">
      <c r="B41" s="827"/>
      <c r="C41" s="828"/>
      <c r="D41" s="828"/>
      <c r="E41" s="828"/>
      <c r="F41" s="828"/>
      <c r="G41" s="828"/>
      <c r="H41" s="829"/>
      <c r="I41" s="836"/>
      <c r="J41" s="837"/>
      <c r="K41" s="47"/>
      <c r="L41" s="838"/>
      <c r="M41" s="839"/>
      <c r="N41" s="111"/>
    </row>
    <row r="42" spans="1:14" ht="15" thickBot="1">
      <c r="B42" s="814" t="s">
        <v>1037</v>
      </c>
      <c r="C42" s="815"/>
      <c r="D42" s="815"/>
      <c r="E42" s="815"/>
      <c r="F42" s="815"/>
      <c r="G42" s="815"/>
      <c r="H42" s="815"/>
      <c r="I42" s="815"/>
      <c r="J42" s="815"/>
      <c r="K42" s="815"/>
      <c r="L42" s="815"/>
      <c r="M42" s="816"/>
      <c r="N42" s="402">
        <f>SUM(N35:N41)</f>
        <v>12178.267574025765</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5255.3540613496925</v>
      </c>
      <c r="N47" s="280">
        <f>K47*M47</f>
        <v>6831.9602797546004</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 thickBot="1">
      <c r="B53" s="49"/>
      <c r="C53" s="318"/>
      <c r="D53" s="318"/>
      <c r="E53" s="318"/>
      <c r="F53" s="318"/>
      <c r="G53" s="318"/>
      <c r="H53" s="318"/>
      <c r="I53" s="318"/>
      <c r="J53" s="443"/>
      <c r="K53" s="132"/>
      <c r="L53" s="333"/>
      <c r="M53" s="410"/>
      <c r="N53" s="280"/>
    </row>
    <row r="54" spans="1:14" ht="15" thickBot="1">
      <c r="B54" s="814" t="s">
        <v>1037</v>
      </c>
      <c r="C54" s="815"/>
      <c r="D54" s="815"/>
      <c r="E54" s="815"/>
      <c r="F54" s="815"/>
      <c r="G54" s="815"/>
      <c r="H54" s="815"/>
      <c r="I54" s="815"/>
      <c r="J54" s="815"/>
      <c r="K54" s="815"/>
      <c r="L54" s="815"/>
      <c r="M54" s="816"/>
      <c r="N54" s="402">
        <f>SUM(N47:N53)</f>
        <v>6831.9602797546004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18">
        <f>VLOOKUP(A59,TRANSPORTE!A5:D117,4,FALSE)</f>
        <v>1313.2164027577846</v>
      </c>
      <c r="M59" s="819"/>
      <c r="N59" s="295">
        <f>K59*L59</f>
        <v>1707.18132358512</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1707.18132358512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133"/>
    </row>
    <row r="76" spans="1:15" ht="15" thickBot="1">
      <c r="B76" s="820" t="s">
        <v>1037</v>
      </c>
      <c r="C76" s="821"/>
      <c r="D76" s="821"/>
      <c r="E76" s="821"/>
      <c r="F76" s="821"/>
      <c r="G76" s="821"/>
      <c r="H76" s="821"/>
      <c r="I76" s="821"/>
      <c r="J76" s="821"/>
      <c r="K76" s="821"/>
      <c r="L76" s="821"/>
      <c r="M76" s="822"/>
      <c r="N76" s="468">
        <f>SUM(N70:N75)</f>
        <v>1215.8858382404762</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N42+N54+N65+N76</f>
        <v>21933.29501560596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4386.6590031211917</v>
      </c>
      <c r="M83" s="849"/>
      <c r="N83" s="57"/>
    </row>
    <row r="84" spans="1:14">
      <c r="B84" s="95" t="s">
        <v>1057</v>
      </c>
      <c r="C84" s="96"/>
      <c r="D84" s="96"/>
      <c r="E84" s="96"/>
      <c r="F84" s="96"/>
      <c r="G84" s="96"/>
      <c r="H84" s="96"/>
      <c r="I84" s="93"/>
      <c r="J84" s="94"/>
      <c r="K84" s="312">
        <v>0.05</v>
      </c>
      <c r="L84" s="848">
        <f>N78*K84</f>
        <v>1096.6647507802979</v>
      </c>
      <c r="M84" s="849"/>
      <c r="N84" s="57"/>
    </row>
    <row r="85" spans="1:14" ht="15" thickBot="1">
      <c r="B85" s="97" t="s">
        <v>1058</v>
      </c>
      <c r="C85" s="98"/>
      <c r="D85" s="98"/>
      <c r="E85" s="98"/>
      <c r="F85" s="98"/>
      <c r="G85" s="98"/>
      <c r="H85" s="98"/>
      <c r="I85" s="99"/>
      <c r="J85" s="100"/>
      <c r="K85" s="313">
        <v>0.05</v>
      </c>
      <c r="L85" s="850">
        <f>N78*K85</f>
        <v>1096.6647507802979</v>
      </c>
      <c r="M85" s="851"/>
      <c r="N85" s="57"/>
    </row>
    <row r="86" spans="1:14" ht="15" thickBot="1">
      <c r="B86" s="814" t="s">
        <v>1037</v>
      </c>
      <c r="C86" s="815"/>
      <c r="D86" s="815"/>
      <c r="E86" s="815"/>
      <c r="F86" s="815"/>
      <c r="G86" s="815"/>
      <c r="H86" s="815"/>
      <c r="I86" s="815"/>
      <c r="J86" s="815"/>
      <c r="K86" s="815"/>
      <c r="L86" s="815"/>
      <c r="M86" s="816"/>
      <c r="N86" s="58">
        <f>L83+L84+L85</f>
        <v>6579.9885046817881</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28513.283520287747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344">
        <v>2.5</v>
      </c>
      <c r="N36" s="280">
        <f>K36/M36</f>
        <v>3133.4931425262394</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3516.4971815719891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19230.132323006132</v>
      </c>
      <c r="N48" s="280">
        <f>K48*M48</f>
        <v>24999.172019907972</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50.059586696803315</v>
      </c>
      <c r="N49" s="280">
        <f>K49*M49</f>
        <v>1501.7876009040995</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26500.959620812071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39384.718906884184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7876.9437813768373</v>
      </c>
      <c r="M84" s="849"/>
      <c r="N84" s="57"/>
    </row>
    <row r="85" spans="1:14">
      <c r="B85" s="95" t="s">
        <v>1057</v>
      </c>
      <c r="C85" s="96"/>
      <c r="D85" s="96"/>
      <c r="E85" s="96"/>
      <c r="F85" s="96"/>
      <c r="G85" s="96"/>
      <c r="H85" s="96"/>
      <c r="I85" s="93"/>
      <c r="J85" s="94"/>
      <c r="K85" s="312">
        <v>0.05</v>
      </c>
      <c r="L85" s="848">
        <f>N79*K85</f>
        <v>1969.2359453442093</v>
      </c>
      <c r="M85" s="849"/>
      <c r="N85" s="57"/>
    </row>
    <row r="86" spans="1:14" ht="15" thickBot="1">
      <c r="B86" s="97" t="s">
        <v>1058</v>
      </c>
      <c r="C86" s="98"/>
      <c r="D86" s="98"/>
      <c r="E86" s="98"/>
      <c r="F86" s="98"/>
      <c r="G86" s="98"/>
      <c r="H86" s="98"/>
      <c r="I86" s="99"/>
      <c r="J86" s="100"/>
      <c r="K86" s="313">
        <v>0.05</v>
      </c>
      <c r="L86" s="850">
        <f>N79*K86</f>
        <v>1969.2359453442093</v>
      </c>
      <c r="M86" s="851"/>
      <c r="N86" s="57"/>
    </row>
    <row r="87" spans="1:14" ht="15" thickBot="1">
      <c r="B87" s="814" t="s">
        <v>1037</v>
      </c>
      <c r="C87" s="815"/>
      <c r="D87" s="815"/>
      <c r="E87" s="815"/>
      <c r="F87" s="815"/>
      <c r="G87" s="815"/>
      <c r="H87" s="815"/>
      <c r="I87" s="815"/>
      <c r="J87" s="815"/>
      <c r="K87" s="815"/>
      <c r="L87" s="815"/>
      <c r="M87" s="816"/>
      <c r="N87" s="58">
        <f>L84+L85+L86</f>
        <v>11815.415672065255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51200.134578949437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344">
        <v>2.5</v>
      </c>
      <c r="N36" s="280">
        <f>K36/M36</f>
        <v>3133.4931425262394</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3516.4971815719891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17272.918711656439</v>
      </c>
      <c r="N48" s="280">
        <f>K48*M48</f>
        <v>22454.794325153372</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50.059586696803315</v>
      </c>
      <c r="N49" s="280">
        <f>K49*M49</f>
        <v>1501.7876009040995</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23956.581926057472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51"/>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36840.341212129584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7368.0682424259176</v>
      </c>
      <c r="M84" s="849"/>
      <c r="N84" s="57"/>
    </row>
    <row r="85" spans="1:14">
      <c r="B85" s="95" t="s">
        <v>1057</v>
      </c>
      <c r="C85" s="96"/>
      <c r="D85" s="96"/>
      <c r="E85" s="96"/>
      <c r="F85" s="96"/>
      <c r="G85" s="96"/>
      <c r="H85" s="96"/>
      <c r="I85" s="93"/>
      <c r="J85" s="94"/>
      <c r="K85" s="312">
        <v>0.05</v>
      </c>
      <c r="L85" s="848">
        <f>N79*K85</f>
        <v>1842.0170606064794</v>
      </c>
      <c r="M85" s="849"/>
      <c r="N85" s="57"/>
    </row>
    <row r="86" spans="1:14" ht="15" thickBot="1">
      <c r="B86" s="97" t="s">
        <v>1058</v>
      </c>
      <c r="C86" s="98"/>
      <c r="D86" s="98"/>
      <c r="E86" s="98"/>
      <c r="F86" s="98"/>
      <c r="G86" s="98"/>
      <c r="H86" s="98"/>
      <c r="I86" s="99"/>
      <c r="J86" s="100"/>
      <c r="K86" s="313">
        <v>0.05</v>
      </c>
      <c r="L86" s="850">
        <f>N79*K86</f>
        <v>1842.0170606064794</v>
      </c>
      <c r="M86" s="851"/>
      <c r="N86" s="57"/>
    </row>
    <row r="87" spans="1:14" ht="15" thickBot="1">
      <c r="B87" s="814" t="s">
        <v>1037</v>
      </c>
      <c r="C87" s="815"/>
      <c r="D87" s="815"/>
      <c r="E87" s="815"/>
      <c r="F87" s="815"/>
      <c r="G87" s="815"/>
      <c r="H87" s="815"/>
      <c r="I87" s="815"/>
      <c r="J87" s="815"/>
      <c r="K87" s="815"/>
      <c r="L87" s="815"/>
      <c r="M87" s="816"/>
      <c r="N87" s="58">
        <f>L84+L85+L86</f>
        <v>11052.102363638875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47892.443575768455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344">
        <v>2.5</v>
      </c>
      <c r="N36" s="280">
        <f>K36/M36</f>
        <v>3133.4931425262394</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3516.4971815719891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39270</v>
      </c>
      <c r="N48" s="280">
        <f>K48*M48</f>
        <v>51051</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50.059586696803315</v>
      </c>
      <c r="N49" s="280">
        <f>K49*M49</f>
        <v>1501.7876009040995</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52552.787600904099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65436.546886976212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13087.309377395242</v>
      </c>
      <c r="M84" s="849"/>
      <c r="N84" s="57"/>
    </row>
    <row r="85" spans="1:14">
      <c r="B85" s="95" t="s">
        <v>1057</v>
      </c>
      <c r="C85" s="96"/>
      <c r="D85" s="96"/>
      <c r="E85" s="96"/>
      <c r="F85" s="96"/>
      <c r="G85" s="96"/>
      <c r="H85" s="96"/>
      <c r="I85" s="93"/>
      <c r="J85" s="94"/>
      <c r="K85" s="312">
        <v>0.05</v>
      </c>
      <c r="L85" s="848">
        <f>N79*K85</f>
        <v>3271.8273443488106</v>
      </c>
      <c r="M85" s="849"/>
      <c r="N85" s="57"/>
    </row>
    <row r="86" spans="1:14" ht="15" thickBot="1">
      <c r="B86" s="97" t="s">
        <v>1058</v>
      </c>
      <c r="C86" s="98"/>
      <c r="D86" s="98"/>
      <c r="E86" s="98"/>
      <c r="F86" s="98"/>
      <c r="G86" s="98"/>
      <c r="H86" s="98"/>
      <c r="I86" s="99"/>
      <c r="J86" s="100"/>
      <c r="K86" s="313">
        <v>0.05</v>
      </c>
      <c r="L86" s="850">
        <f>N79*K86</f>
        <v>3271.8273443488106</v>
      </c>
      <c r="M86" s="851"/>
      <c r="N86" s="57"/>
    </row>
    <row r="87" spans="1:14" ht="15" thickBot="1">
      <c r="B87" s="814" t="s">
        <v>1037</v>
      </c>
      <c r="C87" s="815"/>
      <c r="D87" s="815"/>
      <c r="E87" s="815"/>
      <c r="F87" s="815"/>
      <c r="G87" s="815"/>
      <c r="H87" s="815"/>
      <c r="I87" s="815"/>
      <c r="J87" s="815"/>
      <c r="K87" s="815"/>
      <c r="L87" s="815"/>
      <c r="M87" s="816"/>
      <c r="N87" s="58">
        <f>L84+L85+L86</f>
        <v>19630.964066092864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85067.510953069082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7833.7328563155988</v>
      </c>
      <c r="L36" s="278"/>
      <c r="M36" s="344">
        <v>2.5</v>
      </c>
      <c r="N36" s="280">
        <f>K36/M36</f>
        <v>3133.4931425262394</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3516.4971815719891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51191.173421779124</v>
      </c>
      <c r="N48" s="280">
        <f>K48*M48</f>
        <v>66548.525448312867</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50.059586696803315</v>
      </c>
      <c r="N49" s="280">
        <f>K49*M49</f>
        <v>1501.7876009040995</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68050.313049216973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80934.072335289078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16186.814467057817</v>
      </c>
      <c r="M84" s="849"/>
      <c r="N84" s="57"/>
    </row>
    <row r="85" spans="1:14">
      <c r="B85" s="95" t="s">
        <v>1057</v>
      </c>
      <c r="C85" s="96"/>
      <c r="D85" s="96"/>
      <c r="E85" s="96"/>
      <c r="F85" s="96"/>
      <c r="G85" s="96"/>
      <c r="H85" s="96"/>
      <c r="I85" s="93"/>
      <c r="J85" s="94"/>
      <c r="K85" s="312">
        <v>0.05</v>
      </c>
      <c r="L85" s="848">
        <f>N79*K85</f>
        <v>4046.7036167644542</v>
      </c>
      <c r="M85" s="849"/>
      <c r="N85" s="57"/>
    </row>
    <row r="86" spans="1:14" ht="15" thickBot="1">
      <c r="B86" s="97" t="s">
        <v>1058</v>
      </c>
      <c r="C86" s="98"/>
      <c r="D86" s="98"/>
      <c r="E86" s="98"/>
      <c r="F86" s="98"/>
      <c r="G86" s="98"/>
      <c r="H86" s="98"/>
      <c r="I86" s="99"/>
      <c r="J86" s="100"/>
      <c r="K86" s="313">
        <v>0.05</v>
      </c>
      <c r="L86" s="850">
        <f>N79*K86</f>
        <v>4046.7036167644542</v>
      </c>
      <c r="M86" s="851"/>
      <c r="N86" s="57"/>
    </row>
    <row r="87" spans="1:14" ht="15" thickBot="1">
      <c r="B87" s="814" t="s">
        <v>1037</v>
      </c>
      <c r="C87" s="815"/>
      <c r="D87" s="815"/>
      <c r="E87" s="815"/>
      <c r="F87" s="815"/>
      <c r="G87" s="815"/>
      <c r="H87" s="815"/>
      <c r="I87" s="815"/>
      <c r="J87" s="815"/>
      <c r="K87" s="815"/>
      <c r="L87" s="815"/>
      <c r="M87" s="816"/>
      <c r="N87" s="58">
        <f>L84+L85+L86</f>
        <v>24280.221700586724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105214.29403587581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c r="B36" s="827"/>
      <c r="C36" s="828"/>
      <c r="D36" s="828"/>
      <c r="E36" s="828"/>
      <c r="F36" s="828"/>
      <c r="G36" s="828"/>
      <c r="H36" s="829"/>
      <c r="I36" s="275"/>
      <c r="J36" s="276"/>
      <c r="K36" s="277"/>
      <c r="L36" s="278"/>
      <c r="M36" s="344"/>
      <c r="N36" s="280"/>
      <c r="P36" s="112"/>
    </row>
    <row r="37" spans="1:16">
      <c r="A37" s="119"/>
      <c r="B37" s="827"/>
      <c r="C37" s="828"/>
      <c r="D37" s="828"/>
      <c r="E37" s="828"/>
      <c r="F37" s="828"/>
      <c r="G37" s="828"/>
      <c r="H37" s="829"/>
      <c r="I37" s="429"/>
      <c r="J37" s="430"/>
      <c r="K37" s="277"/>
      <c r="L37" s="343"/>
      <c r="M37" s="344"/>
      <c r="N37" s="280"/>
      <c r="P37" s="109"/>
    </row>
    <row r="38" spans="1:16">
      <c r="A38" s="119"/>
      <c r="B38" s="827"/>
      <c r="C38" s="828"/>
      <c r="D38" s="828"/>
      <c r="E38" s="828"/>
      <c r="F38" s="828"/>
      <c r="G38" s="828"/>
      <c r="H38" s="829"/>
      <c r="I38" s="336"/>
      <c r="J38" s="338"/>
      <c r="K38" s="277"/>
      <c r="L38" s="431"/>
      <c r="M38" s="432"/>
      <c r="N38" s="280"/>
      <c r="P38" s="112"/>
    </row>
    <row r="39" spans="1:16">
      <c r="B39" s="827"/>
      <c r="C39" s="828"/>
      <c r="D39" s="828"/>
      <c r="E39" s="828"/>
      <c r="F39" s="828"/>
      <c r="G39" s="828"/>
      <c r="H39" s="82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4" t="s">
        <v>1036</v>
      </c>
      <c r="C41" s="835"/>
      <c r="D41" s="835"/>
      <c r="E41" s="44"/>
      <c r="F41" s="45"/>
      <c r="G41" s="45"/>
      <c r="H41" s="46"/>
      <c r="I41" s="42"/>
      <c r="J41" s="43"/>
      <c r="K41" s="287"/>
      <c r="L41" s="284"/>
      <c r="M41" s="409">
        <v>0.05</v>
      </c>
      <c r="N41" s="352">
        <f>N77*M41</f>
        <v>383.00403904575001</v>
      </c>
      <c r="P41" s="112"/>
    </row>
    <row r="42" spans="1:16" ht="15" thickBot="1">
      <c r="B42" s="827"/>
      <c r="C42" s="828"/>
      <c r="D42" s="828"/>
      <c r="E42" s="828"/>
      <c r="F42" s="828"/>
      <c r="G42" s="828"/>
      <c r="H42" s="829"/>
      <c r="I42" s="836"/>
      <c r="J42" s="837"/>
      <c r="K42" s="47"/>
      <c r="L42" s="838"/>
      <c r="M42" s="839"/>
      <c r="N42" s="111"/>
    </row>
    <row r="43" spans="1:16" ht="15" thickBot="1">
      <c r="B43" s="814" t="s">
        <v>1037</v>
      </c>
      <c r="C43" s="815"/>
      <c r="D43" s="815"/>
      <c r="E43" s="815"/>
      <c r="F43" s="815"/>
      <c r="G43" s="815"/>
      <c r="H43" s="815"/>
      <c r="I43" s="815"/>
      <c r="J43" s="815"/>
      <c r="K43" s="815"/>
      <c r="L43" s="815"/>
      <c r="M43" s="816"/>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49829.354576687103</v>
      </c>
      <c r="N48" s="280">
        <f>K48*M48</f>
        <v>64778.160949693236</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64778.160949693236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74528.427093239108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14905.685418647823</v>
      </c>
      <c r="M84" s="849"/>
      <c r="N84" s="57"/>
    </row>
    <row r="85" spans="1:14">
      <c r="B85" s="95" t="s">
        <v>1057</v>
      </c>
      <c r="C85" s="96"/>
      <c r="D85" s="96"/>
      <c r="E85" s="96"/>
      <c r="F85" s="96"/>
      <c r="G85" s="96"/>
      <c r="H85" s="96"/>
      <c r="I85" s="93"/>
      <c r="J85" s="94"/>
      <c r="K85" s="312">
        <v>0.05</v>
      </c>
      <c r="L85" s="848">
        <f>N79*K85</f>
        <v>3726.4213546619558</v>
      </c>
      <c r="M85" s="849"/>
      <c r="N85" s="57"/>
    </row>
    <row r="86" spans="1:14" ht="15" thickBot="1">
      <c r="B86" s="97" t="s">
        <v>1058</v>
      </c>
      <c r="C86" s="98"/>
      <c r="D86" s="98"/>
      <c r="E86" s="98"/>
      <c r="F86" s="98"/>
      <c r="G86" s="98"/>
      <c r="H86" s="98"/>
      <c r="I86" s="99"/>
      <c r="J86" s="100"/>
      <c r="K86" s="313">
        <v>0.05</v>
      </c>
      <c r="L86" s="850">
        <f>N79*K86</f>
        <v>3726.4213546619558</v>
      </c>
      <c r="M86" s="851"/>
      <c r="N86" s="57"/>
    </row>
    <row r="87" spans="1:14" ht="15" thickBot="1">
      <c r="B87" s="814" t="s">
        <v>1037</v>
      </c>
      <c r="C87" s="815"/>
      <c r="D87" s="815"/>
      <c r="E87" s="815"/>
      <c r="F87" s="815"/>
      <c r="G87" s="815"/>
      <c r="H87" s="815"/>
      <c r="I87" s="815"/>
      <c r="J87" s="815"/>
      <c r="K87" s="815"/>
      <c r="L87" s="815"/>
      <c r="M87" s="816"/>
      <c r="N87" s="58">
        <f>L84+L85+L86</f>
        <v>22358.528127971738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96886.955221210839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c r="B36" s="827"/>
      <c r="C36" s="828"/>
      <c r="D36" s="828"/>
      <c r="E36" s="828"/>
      <c r="F36" s="828"/>
      <c r="G36" s="828"/>
      <c r="H36" s="829"/>
      <c r="I36" s="275"/>
      <c r="J36" s="276"/>
      <c r="K36" s="277"/>
      <c r="L36" s="278"/>
      <c r="M36" s="344"/>
      <c r="N36" s="280"/>
      <c r="P36" s="112"/>
    </row>
    <row r="37" spans="1:16">
      <c r="A37" s="119"/>
      <c r="B37" s="827"/>
      <c r="C37" s="828"/>
      <c r="D37" s="828"/>
      <c r="E37" s="828"/>
      <c r="F37" s="828"/>
      <c r="G37" s="828"/>
      <c r="H37" s="829"/>
      <c r="I37" s="429"/>
      <c r="J37" s="430"/>
      <c r="K37" s="277"/>
      <c r="L37" s="343"/>
      <c r="M37" s="344"/>
      <c r="N37" s="280"/>
      <c r="P37" s="109"/>
    </row>
    <row r="38" spans="1:16">
      <c r="A38" s="119"/>
      <c r="B38" s="827"/>
      <c r="C38" s="828"/>
      <c r="D38" s="828"/>
      <c r="E38" s="828"/>
      <c r="F38" s="828"/>
      <c r="G38" s="828"/>
      <c r="H38" s="829"/>
      <c r="I38" s="336"/>
      <c r="J38" s="338"/>
      <c r="K38" s="277"/>
      <c r="L38" s="431"/>
      <c r="M38" s="432"/>
      <c r="N38" s="280"/>
      <c r="P38" s="112"/>
    </row>
    <row r="39" spans="1:16">
      <c r="B39" s="827"/>
      <c r="C39" s="828"/>
      <c r="D39" s="828"/>
      <c r="E39" s="828"/>
      <c r="F39" s="828"/>
      <c r="G39" s="828"/>
      <c r="H39" s="82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4" t="s">
        <v>1036</v>
      </c>
      <c r="C41" s="835"/>
      <c r="D41" s="835"/>
      <c r="E41" s="44"/>
      <c r="F41" s="45"/>
      <c r="G41" s="45"/>
      <c r="H41" s="46"/>
      <c r="I41" s="42"/>
      <c r="J41" s="43"/>
      <c r="K41" s="287"/>
      <c r="L41" s="284"/>
      <c r="M41" s="409">
        <v>0.05</v>
      </c>
      <c r="N41" s="352">
        <f>N77*M41</f>
        <v>383.00403904575001</v>
      </c>
      <c r="P41" s="112"/>
    </row>
    <row r="42" spans="1:16" ht="15" thickBot="1">
      <c r="B42" s="827"/>
      <c r="C42" s="828"/>
      <c r="D42" s="828"/>
      <c r="E42" s="828"/>
      <c r="F42" s="828"/>
      <c r="G42" s="828"/>
      <c r="H42" s="829"/>
      <c r="I42" s="836"/>
      <c r="J42" s="837"/>
      <c r="K42" s="47"/>
      <c r="L42" s="838"/>
      <c r="M42" s="839"/>
      <c r="N42" s="111"/>
    </row>
    <row r="43" spans="1:16" ht="15" thickBot="1">
      <c r="B43" s="814" t="s">
        <v>1037</v>
      </c>
      <c r="C43" s="815"/>
      <c r="D43" s="815"/>
      <c r="E43" s="815"/>
      <c r="F43" s="815"/>
      <c r="G43" s="815"/>
      <c r="H43" s="815"/>
      <c r="I43" s="815"/>
      <c r="J43" s="815"/>
      <c r="K43" s="815"/>
      <c r="L43" s="815"/>
      <c r="M43" s="816"/>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64504.755322085875</v>
      </c>
      <c r="N48" s="280">
        <f>K48*M48</f>
        <v>83856.181918711634</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83856.181918711634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93606.448062257492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18721.289612451499</v>
      </c>
      <c r="M84" s="849"/>
      <c r="N84" s="57"/>
    </row>
    <row r="85" spans="1:14">
      <c r="B85" s="95" t="s">
        <v>1057</v>
      </c>
      <c r="C85" s="96"/>
      <c r="D85" s="96"/>
      <c r="E85" s="96"/>
      <c r="F85" s="96"/>
      <c r="G85" s="96"/>
      <c r="H85" s="96"/>
      <c r="I85" s="93"/>
      <c r="J85" s="94"/>
      <c r="K85" s="312">
        <v>0.05</v>
      </c>
      <c r="L85" s="848">
        <f>N79*K85</f>
        <v>4680.3224031128748</v>
      </c>
      <c r="M85" s="849"/>
      <c r="N85" s="57"/>
    </row>
    <row r="86" spans="1:14" ht="15" thickBot="1">
      <c r="B86" s="97" t="s">
        <v>1058</v>
      </c>
      <c r="C86" s="98"/>
      <c r="D86" s="98"/>
      <c r="E86" s="98"/>
      <c r="F86" s="98"/>
      <c r="G86" s="98"/>
      <c r="H86" s="98"/>
      <c r="I86" s="99"/>
      <c r="J86" s="100"/>
      <c r="K86" s="313">
        <v>0.05</v>
      </c>
      <c r="L86" s="850">
        <f>N79*K86</f>
        <v>4680.3224031128748</v>
      </c>
      <c r="M86" s="851"/>
      <c r="N86" s="57"/>
    </row>
    <row r="87" spans="1:14" ht="15" thickBot="1">
      <c r="B87" s="814" t="s">
        <v>1037</v>
      </c>
      <c r="C87" s="815"/>
      <c r="D87" s="815"/>
      <c r="E87" s="815"/>
      <c r="F87" s="815"/>
      <c r="G87" s="815"/>
      <c r="H87" s="815"/>
      <c r="I87" s="815"/>
      <c r="J87" s="815"/>
      <c r="K87" s="815"/>
      <c r="L87" s="815"/>
      <c r="M87" s="816"/>
      <c r="N87" s="58">
        <f>L84+L85+L86</f>
        <v>28081.934418677247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121688.38248093474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c r="B36" s="827"/>
      <c r="C36" s="828"/>
      <c r="D36" s="828"/>
      <c r="E36" s="828"/>
      <c r="F36" s="828"/>
      <c r="G36" s="828"/>
      <c r="H36" s="829"/>
      <c r="I36" s="275"/>
      <c r="J36" s="276"/>
      <c r="K36" s="277"/>
      <c r="L36" s="278"/>
      <c r="M36" s="344"/>
      <c r="N36" s="280"/>
      <c r="P36" s="112"/>
    </row>
    <row r="37" spans="1:16">
      <c r="A37" s="119"/>
      <c r="B37" s="827"/>
      <c r="C37" s="828"/>
      <c r="D37" s="828"/>
      <c r="E37" s="828"/>
      <c r="F37" s="828"/>
      <c r="G37" s="828"/>
      <c r="H37" s="829"/>
      <c r="I37" s="429"/>
      <c r="J37" s="430"/>
      <c r="K37" s="277"/>
      <c r="L37" s="343"/>
      <c r="M37" s="344"/>
      <c r="N37" s="280"/>
      <c r="P37" s="109"/>
    </row>
    <row r="38" spans="1:16">
      <c r="A38" s="119"/>
      <c r="B38" s="827"/>
      <c r="C38" s="828"/>
      <c r="D38" s="828"/>
      <c r="E38" s="828"/>
      <c r="F38" s="828"/>
      <c r="G38" s="828"/>
      <c r="H38" s="829"/>
      <c r="I38" s="336"/>
      <c r="J38" s="338"/>
      <c r="K38" s="277"/>
      <c r="L38" s="431"/>
      <c r="M38" s="432"/>
      <c r="N38" s="280"/>
      <c r="P38" s="112"/>
    </row>
    <row r="39" spans="1:16">
      <c r="B39" s="827"/>
      <c r="C39" s="828"/>
      <c r="D39" s="828"/>
      <c r="E39" s="828"/>
      <c r="F39" s="828"/>
      <c r="G39" s="828"/>
      <c r="H39" s="82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4" t="s">
        <v>1036</v>
      </c>
      <c r="C41" s="835"/>
      <c r="D41" s="835"/>
      <c r="E41" s="44"/>
      <c r="F41" s="45"/>
      <c r="G41" s="45"/>
      <c r="H41" s="46"/>
      <c r="I41" s="42"/>
      <c r="J41" s="43"/>
      <c r="K41" s="287"/>
      <c r="L41" s="284"/>
      <c r="M41" s="409">
        <v>0.05</v>
      </c>
      <c r="N41" s="352">
        <f>N77*M41</f>
        <v>255.33602603049999</v>
      </c>
      <c r="P41" s="112"/>
    </row>
    <row r="42" spans="1:16" ht="15" thickBot="1">
      <c r="B42" s="827"/>
      <c r="C42" s="828"/>
      <c r="D42" s="828"/>
      <c r="E42" s="828"/>
      <c r="F42" s="828"/>
      <c r="G42" s="828"/>
      <c r="H42" s="829"/>
      <c r="I42" s="836"/>
      <c r="J42" s="837"/>
      <c r="K42" s="47"/>
      <c r="L42" s="838"/>
      <c r="M42" s="839"/>
      <c r="N42" s="111"/>
    </row>
    <row r="43" spans="1:16" ht="15" thickBot="1">
      <c r="B43" s="814" t="s">
        <v>1037</v>
      </c>
      <c r="C43" s="815"/>
      <c r="D43" s="815"/>
      <c r="E43" s="815"/>
      <c r="F43" s="815"/>
      <c r="G43" s="815"/>
      <c r="H43" s="815"/>
      <c r="I43" s="815"/>
      <c r="J43" s="815"/>
      <c r="K43" s="815"/>
      <c r="L43" s="815"/>
      <c r="M43" s="816"/>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45220</v>
      </c>
      <c r="N48" s="280">
        <f>K48*M48</f>
        <v>58786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58786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1313.2164027577846</v>
      </c>
      <c r="M60" s="819"/>
      <c r="N60" s="295">
        <f>K60*L60</f>
        <v>1707.18132358512</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1707.18132358512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5106.7205206099998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65855.237870225625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13171.047574045126</v>
      </c>
      <c r="M84" s="849"/>
      <c r="N84" s="57"/>
    </row>
    <row r="85" spans="1:14">
      <c r="B85" s="95" t="s">
        <v>1057</v>
      </c>
      <c r="C85" s="96"/>
      <c r="D85" s="96"/>
      <c r="E85" s="96"/>
      <c r="F85" s="96"/>
      <c r="G85" s="96"/>
      <c r="H85" s="96"/>
      <c r="I85" s="93"/>
      <c r="J85" s="94"/>
      <c r="K85" s="312">
        <v>0.05</v>
      </c>
      <c r="L85" s="848">
        <f>N79*K85</f>
        <v>3292.7618935112814</v>
      </c>
      <c r="M85" s="849"/>
      <c r="N85" s="57"/>
    </row>
    <row r="86" spans="1:14" ht="15" thickBot="1">
      <c r="B86" s="97" t="s">
        <v>1058</v>
      </c>
      <c r="C86" s="98"/>
      <c r="D86" s="98"/>
      <c r="E86" s="98"/>
      <c r="F86" s="98"/>
      <c r="G86" s="98"/>
      <c r="H86" s="98"/>
      <c r="I86" s="99"/>
      <c r="J86" s="100"/>
      <c r="K86" s="313">
        <v>0.05</v>
      </c>
      <c r="L86" s="850">
        <f>N79*K86</f>
        <v>3292.7618935112814</v>
      </c>
      <c r="M86" s="851"/>
      <c r="N86" s="57"/>
    </row>
    <row r="87" spans="1:14" ht="15" thickBot="1">
      <c r="B87" s="814" t="s">
        <v>1037</v>
      </c>
      <c r="C87" s="815"/>
      <c r="D87" s="815"/>
      <c r="E87" s="815"/>
      <c r="F87" s="815"/>
      <c r="G87" s="815"/>
      <c r="H87" s="815"/>
      <c r="I87" s="815"/>
      <c r="J87" s="815"/>
      <c r="K87" s="815"/>
      <c r="L87" s="815"/>
      <c r="M87" s="816"/>
      <c r="N87" s="58">
        <f>L84+L85+L86</f>
        <v>19756.571361067687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85611.809231293315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228</v>
      </c>
      <c r="B36" s="827" t="str">
        <f>VLOOKUP(A36,EQUIPOS!A6:D154,3,FALSE)</f>
        <v xml:space="preserve">Formaleta metálica (concreto hidráulico)
</v>
      </c>
      <c r="C36" s="828"/>
      <c r="D36" s="828"/>
      <c r="E36" s="828"/>
      <c r="F36" s="828"/>
      <c r="G36" s="828"/>
      <c r="H36" s="829"/>
      <c r="I36" s="275"/>
      <c r="J36" s="276"/>
      <c r="K36" s="277">
        <f>VLOOKUP(A36,EQUIPOS!A6:D163,4,FALSE)</f>
        <v>2764.3199431717026</v>
      </c>
      <c r="L36" s="278"/>
      <c r="M36" s="279">
        <v>2</v>
      </c>
      <c r="N36" s="280">
        <f>K36/M36</f>
        <v>1382.1599715858513</v>
      </c>
    </row>
    <row r="37" spans="1:14">
      <c r="A37" s="119" t="s">
        <v>282</v>
      </c>
      <c r="B37" s="827" t="str">
        <f>VLOOKUP(A37,EQUIPOS!A7:D154,3,FALSE)</f>
        <v>Piloteadora potencia 250KW, RPM 1800, fuerza elevadora 200KN</v>
      </c>
      <c r="C37" s="828"/>
      <c r="D37" s="828"/>
      <c r="E37" s="828"/>
      <c r="F37" s="828"/>
      <c r="G37" s="828"/>
      <c r="H37" s="829"/>
      <c r="I37" s="429"/>
      <c r="J37" s="430"/>
      <c r="K37" s="277">
        <f>VLOOKUP(A37,EQUIPOS!A7:D164,4,FALSE)</f>
        <v>530754.93782555184</v>
      </c>
      <c r="L37" s="343"/>
      <c r="M37" s="344">
        <v>4</v>
      </c>
      <c r="N37" s="280">
        <f>K37/M37</f>
        <v>132688.73445638796</v>
      </c>
    </row>
    <row r="38" spans="1:14">
      <c r="A38" s="119" t="s">
        <v>363</v>
      </c>
      <c r="B38" s="827" t="str">
        <f>VLOOKUP(A38,EQUIPOS!A8:D154,3,FALSE)</f>
        <v>Vibrador de concreto, Motor de 3 hp a 18.000 rpm Mangueras de 4 mt</v>
      </c>
      <c r="C38" s="828"/>
      <c r="D38" s="828"/>
      <c r="E38" s="828"/>
      <c r="F38" s="828"/>
      <c r="G38" s="828"/>
      <c r="H38" s="829"/>
      <c r="I38" s="336"/>
      <c r="J38" s="338"/>
      <c r="K38" s="277">
        <f>VLOOKUP(A38,EQUIPOS!A8:D165,4,FALSE)</f>
        <v>6361.6078089033663</v>
      </c>
      <c r="L38" s="431"/>
      <c r="M38" s="432">
        <v>2</v>
      </c>
      <c r="N38" s="280">
        <f>K38/M38</f>
        <v>3180.8039044516831</v>
      </c>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0.1</v>
      </c>
      <c r="N40" s="352">
        <f>N76*M40</f>
        <v>1174.5457360179728</v>
      </c>
    </row>
    <row r="41" spans="1:14" ht="15" thickBot="1">
      <c r="B41" s="827"/>
      <c r="C41" s="828"/>
      <c r="D41" s="828"/>
      <c r="E41" s="828"/>
      <c r="F41" s="828"/>
      <c r="G41" s="828"/>
      <c r="H41" s="829"/>
      <c r="I41" s="836"/>
      <c r="J41" s="837"/>
      <c r="K41" s="47"/>
      <c r="L41" s="838"/>
      <c r="M41" s="839"/>
      <c r="N41" s="111"/>
    </row>
    <row r="42" spans="1:14" ht="15" thickBot="1">
      <c r="B42" s="814" t="s">
        <v>1037</v>
      </c>
      <c r="C42" s="815"/>
      <c r="D42" s="815"/>
      <c r="E42" s="815"/>
      <c r="F42" s="815"/>
      <c r="G42" s="815"/>
      <c r="H42" s="815"/>
      <c r="I42" s="815"/>
      <c r="J42" s="815"/>
      <c r="K42" s="815"/>
      <c r="L42" s="815"/>
      <c r="M42" s="816"/>
      <c r="N42" s="402">
        <f>SUM(N36:N41)</f>
        <v>138426.24406844348</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2784.1499704552834</v>
      </c>
      <c r="N47" s="280">
        <f>K47*M47</f>
        <v>33062.394054089833</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5870.25</v>
      </c>
      <c r="N48" s="280">
        <f>K48*M48</f>
        <v>2935.125</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5050</v>
      </c>
      <c r="N49" s="280">
        <f>K49*M49</f>
        <v>2525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475043.64883435576</v>
      </c>
      <c r="N50" s="280">
        <f>K50*M50</f>
        <v>62680.532767125071</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 thickBot="1">
      <c r="B53" s="49"/>
      <c r="C53" s="318"/>
      <c r="D53" s="318"/>
      <c r="E53" s="318"/>
      <c r="F53" s="318"/>
      <c r="G53" s="318"/>
      <c r="H53" s="318"/>
      <c r="I53" s="318"/>
      <c r="J53" s="443"/>
      <c r="K53" s="132"/>
      <c r="L53" s="333"/>
      <c r="M53" s="410"/>
      <c r="N53" s="280"/>
    </row>
    <row r="54" spans="1:14" ht="15" thickBot="1">
      <c r="B54" s="814" t="s">
        <v>1037</v>
      </c>
      <c r="C54" s="815"/>
      <c r="D54" s="815"/>
      <c r="E54" s="815"/>
      <c r="F54" s="815"/>
      <c r="G54" s="815"/>
      <c r="H54" s="815"/>
      <c r="I54" s="815"/>
      <c r="J54" s="815"/>
      <c r="K54" s="815"/>
      <c r="L54" s="815"/>
      <c r="M54" s="816"/>
      <c r="N54" s="402">
        <f>SUM(N47:N53)</f>
        <v>101203.0518212149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18">
        <f>VLOOKUP(A59,TRANSPORTE!A5:D117,4,FALSE)</f>
        <v>56.157972221330304</v>
      </c>
      <c r="M59" s="819"/>
      <c r="N59" s="295">
        <f>K59*L59</f>
        <v>2.8078986110665154</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2.8078986110665154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11745.457360179727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N42+N54+N65+N76</f>
        <v>251377.56114844917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50275.512229689833</v>
      </c>
      <c r="M83" s="849"/>
      <c r="N83" s="57"/>
    </row>
    <row r="84" spans="1:14">
      <c r="B84" s="95" t="s">
        <v>1057</v>
      </c>
      <c r="C84" s="96"/>
      <c r="D84" s="96"/>
      <c r="E84" s="96"/>
      <c r="F84" s="96"/>
      <c r="G84" s="96"/>
      <c r="H84" s="96"/>
      <c r="I84" s="93"/>
      <c r="J84" s="94"/>
      <c r="K84" s="312">
        <v>0.05</v>
      </c>
      <c r="L84" s="848">
        <f>N78*K84</f>
        <v>12568.878057422458</v>
      </c>
      <c r="M84" s="849"/>
      <c r="N84" s="57"/>
    </row>
    <row r="85" spans="1:14" ht="15" thickBot="1">
      <c r="B85" s="97" t="s">
        <v>1058</v>
      </c>
      <c r="C85" s="98"/>
      <c r="D85" s="98"/>
      <c r="E85" s="98"/>
      <c r="F85" s="98"/>
      <c r="G85" s="98"/>
      <c r="H85" s="98"/>
      <c r="I85" s="99"/>
      <c r="J85" s="100"/>
      <c r="K85" s="313">
        <v>0.05</v>
      </c>
      <c r="L85" s="850">
        <f>N78*K85</f>
        <v>12568.878057422458</v>
      </c>
      <c r="M85" s="851"/>
      <c r="N85" s="57"/>
    </row>
    <row r="86" spans="1:14" ht="15" thickBot="1">
      <c r="B86" s="814" t="s">
        <v>1037</v>
      </c>
      <c r="C86" s="815"/>
      <c r="D86" s="815"/>
      <c r="E86" s="815"/>
      <c r="F86" s="815"/>
      <c r="G86" s="815"/>
      <c r="H86" s="815"/>
      <c r="I86" s="815"/>
      <c r="J86" s="815"/>
      <c r="K86" s="815"/>
      <c r="L86" s="815"/>
      <c r="M86" s="816"/>
      <c r="N86" s="58">
        <f>L83+L84+L85</f>
        <v>75413.26834453475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326790.82949298393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15" customHeight="1">
      <c r="B107" s="959" t="s">
        <v>2325</v>
      </c>
      <c r="C107" s="960"/>
      <c r="D107" s="960"/>
      <c r="E107" s="960"/>
      <c r="F107" s="960"/>
      <c r="G107" s="960"/>
      <c r="H107" s="960"/>
      <c r="I107" s="960"/>
      <c r="J107" s="960"/>
      <c r="K107" s="960"/>
      <c r="L107" s="960"/>
      <c r="M107" s="960"/>
      <c r="N107" s="961"/>
    </row>
    <row r="108" spans="2:14" ht="30.75" customHeight="1">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228</v>
      </c>
      <c r="B36" s="827" t="str">
        <f>VLOOKUP(A36,EQUIPOS!A6:D154,3,FALSE)</f>
        <v xml:space="preserve">Formaleta metálica (concreto hidráulico)
</v>
      </c>
      <c r="C36" s="828"/>
      <c r="D36" s="828"/>
      <c r="E36" s="828"/>
      <c r="F36" s="828"/>
      <c r="G36" s="828"/>
      <c r="H36" s="829"/>
      <c r="I36" s="275"/>
      <c r="J36" s="276"/>
      <c r="K36" s="277">
        <f>VLOOKUP(A36,EQUIPOS!A6:D163,4,FALSE)</f>
        <v>2764.3199431717026</v>
      </c>
      <c r="L36" s="278"/>
      <c r="M36" s="279">
        <v>2</v>
      </c>
      <c r="N36" s="280">
        <f>K36/M36</f>
        <v>1382.1599715858513</v>
      </c>
    </row>
    <row r="37" spans="1:14">
      <c r="A37" s="119" t="s">
        <v>282</v>
      </c>
      <c r="B37" s="827" t="str">
        <f>VLOOKUP(A37,EQUIPOS!A7:D154,3,FALSE)</f>
        <v>Piloteadora potencia 250KW, RPM 1800, fuerza elevadora 200KN</v>
      </c>
      <c r="C37" s="828"/>
      <c r="D37" s="828"/>
      <c r="E37" s="828"/>
      <c r="F37" s="828"/>
      <c r="G37" s="828"/>
      <c r="H37" s="829"/>
      <c r="I37" s="429"/>
      <c r="J37" s="430"/>
      <c r="K37" s="277">
        <f>VLOOKUP(A37,EQUIPOS!A7:D164,4,FALSE)</f>
        <v>530754.93782555184</v>
      </c>
      <c r="L37" s="343"/>
      <c r="M37" s="344">
        <v>4</v>
      </c>
      <c r="N37" s="280">
        <f>K37/M37</f>
        <v>132688.73445638796</v>
      </c>
    </row>
    <row r="38" spans="1:14">
      <c r="A38" s="119" t="s">
        <v>363</v>
      </c>
      <c r="B38" s="827" t="str">
        <f>VLOOKUP(A38,EQUIPOS!A8:D154,3,FALSE)</f>
        <v>Vibrador de concreto, Motor de 3 hp a 18.000 rpm Mangueras de 4 mt</v>
      </c>
      <c r="C38" s="828"/>
      <c r="D38" s="828"/>
      <c r="E38" s="828"/>
      <c r="F38" s="828"/>
      <c r="G38" s="828"/>
      <c r="H38" s="829"/>
      <c r="I38" s="336"/>
      <c r="J38" s="338"/>
      <c r="K38" s="277">
        <f>VLOOKUP(A38,EQUIPOS!A8:D165,4,FALSE)</f>
        <v>6361.6078089033663</v>
      </c>
      <c r="L38" s="431"/>
      <c r="M38" s="432">
        <v>2</v>
      </c>
      <c r="N38" s="280">
        <f>K38/M38</f>
        <v>3180.8039044516831</v>
      </c>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0.1</v>
      </c>
      <c r="N40" s="352">
        <f>N76*M40</f>
        <v>1174.5457360179728</v>
      </c>
    </row>
    <row r="41" spans="1:14" ht="15" thickBot="1">
      <c r="B41" s="827"/>
      <c r="C41" s="828"/>
      <c r="D41" s="828"/>
      <c r="E41" s="828"/>
      <c r="F41" s="828"/>
      <c r="G41" s="828"/>
      <c r="H41" s="829"/>
      <c r="I41" s="836"/>
      <c r="J41" s="837"/>
      <c r="K41" s="47"/>
      <c r="L41" s="838"/>
      <c r="M41" s="839"/>
      <c r="N41" s="111"/>
    </row>
    <row r="42" spans="1:14" ht="15" thickBot="1">
      <c r="B42" s="814" t="s">
        <v>1037</v>
      </c>
      <c r="C42" s="815"/>
      <c r="D42" s="815"/>
      <c r="E42" s="815"/>
      <c r="F42" s="815"/>
      <c r="G42" s="815"/>
      <c r="H42" s="815"/>
      <c r="I42" s="815"/>
      <c r="J42" s="815"/>
      <c r="K42" s="815"/>
      <c r="L42" s="815"/>
      <c r="M42" s="816"/>
      <c r="N42" s="402">
        <f>SUM(N36:N41)</f>
        <v>138426.24406844348</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2784.1499704552834</v>
      </c>
      <c r="N47" s="280">
        <f>K47*M47</f>
        <v>33062.394054089833</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5870.25</v>
      </c>
      <c r="N48" s="280">
        <f>K48*M48</f>
        <v>2935.125</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5050</v>
      </c>
      <c r="N49" s="280">
        <f>K49*M49</f>
        <v>2525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475043.64883435576</v>
      </c>
      <c r="N50" s="280">
        <f>K50*M50</f>
        <v>62680.532767125071</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 thickBot="1">
      <c r="B53" s="49"/>
      <c r="C53" s="318"/>
      <c r="D53" s="318"/>
      <c r="E53" s="318"/>
      <c r="F53" s="318"/>
      <c r="G53" s="318"/>
      <c r="H53" s="318"/>
      <c r="I53" s="318"/>
      <c r="J53" s="443"/>
      <c r="K53" s="132"/>
      <c r="L53" s="333"/>
      <c r="M53" s="410"/>
      <c r="N53" s="280"/>
    </row>
    <row r="54" spans="1:14" ht="15" thickBot="1">
      <c r="B54" s="814" t="s">
        <v>1037</v>
      </c>
      <c r="C54" s="815"/>
      <c r="D54" s="815"/>
      <c r="E54" s="815"/>
      <c r="F54" s="815"/>
      <c r="G54" s="815"/>
      <c r="H54" s="815"/>
      <c r="I54" s="815"/>
      <c r="J54" s="815"/>
      <c r="K54" s="815"/>
      <c r="L54" s="815"/>
      <c r="M54" s="816"/>
      <c r="N54" s="402">
        <f>SUM(N47:N53)</f>
        <v>101203.0518212149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18">
        <f>VLOOKUP(A59,TRANSPORTE!A5:D117,4,FALSE)</f>
        <v>56.157972221330304</v>
      </c>
      <c r="M59" s="819"/>
      <c r="N59" s="295">
        <f>K59*L59</f>
        <v>2.8078986110665154</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 thickBot="1">
      <c r="B64" s="455"/>
      <c r="C64" s="456"/>
      <c r="D64" s="456"/>
      <c r="E64" s="456"/>
      <c r="F64" s="456"/>
      <c r="G64" s="456"/>
      <c r="H64" s="54"/>
      <c r="I64" s="132"/>
      <c r="J64" s="132"/>
      <c r="K64" s="132"/>
      <c r="L64" s="803"/>
      <c r="M64" s="804"/>
      <c r="N64" s="133"/>
    </row>
    <row r="65" spans="1:15" ht="15" thickBot="1">
      <c r="B65" s="820" t="s">
        <v>1037</v>
      </c>
      <c r="C65" s="821"/>
      <c r="D65" s="821"/>
      <c r="E65" s="821"/>
      <c r="F65" s="821"/>
      <c r="G65" s="821"/>
      <c r="H65" s="821"/>
      <c r="I65" s="821"/>
      <c r="J65" s="821"/>
      <c r="K65" s="821"/>
      <c r="L65" s="821"/>
      <c r="M65" s="822"/>
      <c r="N65" s="110">
        <f>N59+N60+N61+N62+N63</f>
        <v>2.8078986110665154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843"/>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 thickBot="1">
      <c r="B75" s="801"/>
      <c r="C75" s="802"/>
      <c r="D75" s="802"/>
      <c r="E75" s="802"/>
      <c r="F75" s="802"/>
      <c r="G75" s="802"/>
      <c r="H75" s="802"/>
      <c r="I75" s="132"/>
      <c r="J75" s="132"/>
      <c r="K75" s="132"/>
      <c r="L75" s="902"/>
      <c r="M75" s="902"/>
      <c r="N75" s="51"/>
    </row>
    <row r="76" spans="1:15" ht="15" thickBot="1">
      <c r="B76" s="820" t="s">
        <v>1037</v>
      </c>
      <c r="C76" s="821"/>
      <c r="D76" s="821"/>
      <c r="E76" s="821"/>
      <c r="F76" s="821"/>
      <c r="G76" s="821"/>
      <c r="H76" s="821"/>
      <c r="I76" s="821"/>
      <c r="J76" s="821"/>
      <c r="K76" s="821"/>
      <c r="L76" s="821"/>
      <c r="M76" s="822"/>
      <c r="N76" s="309">
        <f>SUM(N70:N75)</f>
        <v>11745.457360179727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N42+N54+N65+N76</f>
        <v>251377.56114844917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50275.512229689833</v>
      </c>
      <c r="M83" s="849"/>
      <c r="N83" s="57"/>
    </row>
    <row r="84" spans="1:14">
      <c r="B84" s="95" t="s">
        <v>1057</v>
      </c>
      <c r="C84" s="96"/>
      <c r="D84" s="96"/>
      <c r="E84" s="96"/>
      <c r="F84" s="96"/>
      <c r="G84" s="96"/>
      <c r="H84" s="96"/>
      <c r="I84" s="93"/>
      <c r="J84" s="94"/>
      <c r="K84" s="312">
        <v>0.05</v>
      </c>
      <c r="L84" s="848">
        <f>N78*K84</f>
        <v>12568.878057422458</v>
      </c>
      <c r="M84" s="849"/>
      <c r="N84" s="57"/>
    </row>
    <row r="85" spans="1:14" ht="15" thickBot="1">
      <c r="B85" s="97" t="s">
        <v>1058</v>
      </c>
      <c r="C85" s="98"/>
      <c r="D85" s="98"/>
      <c r="E85" s="98"/>
      <c r="F85" s="98"/>
      <c r="G85" s="98"/>
      <c r="H85" s="98"/>
      <c r="I85" s="99"/>
      <c r="J85" s="100"/>
      <c r="K85" s="313">
        <v>0.05</v>
      </c>
      <c r="L85" s="850">
        <f>N78*K85</f>
        <v>12568.878057422458</v>
      </c>
      <c r="M85" s="851"/>
      <c r="N85" s="57"/>
    </row>
    <row r="86" spans="1:14" ht="15" thickBot="1">
      <c r="B86" s="814" t="s">
        <v>1037</v>
      </c>
      <c r="C86" s="815"/>
      <c r="D86" s="815"/>
      <c r="E86" s="815"/>
      <c r="F86" s="815"/>
      <c r="G86" s="815"/>
      <c r="H86" s="815"/>
      <c r="I86" s="815"/>
      <c r="J86" s="815"/>
      <c r="K86" s="815"/>
      <c r="L86" s="815"/>
      <c r="M86" s="816"/>
      <c r="N86" s="58">
        <f>L83+L84+L85</f>
        <v>75413.26834453475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326790.82949298393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243</v>
      </c>
      <c r="B36" s="827" t="str">
        <f>VLOOKUP(A36,EQUIPOS!A6:D154,3,FALSE)</f>
        <v>Grúa 10 ton</v>
      </c>
      <c r="C36" s="828"/>
      <c r="D36" s="828"/>
      <c r="E36" s="828"/>
      <c r="F36" s="828"/>
      <c r="G36" s="828"/>
      <c r="H36" s="829"/>
      <c r="I36" s="275"/>
      <c r="J36" s="276"/>
      <c r="K36" s="277">
        <f>VLOOKUP(A36,EQUIPOS!A6:D163,4,FALSE)</f>
        <v>123140.32071375329</v>
      </c>
      <c r="L36" s="278"/>
      <c r="M36" s="279">
        <v>0.158</v>
      </c>
      <c r="N36" s="280">
        <f t="shared" ref="N36:N44" si="0">K36/M36</f>
        <v>779369.11844147649</v>
      </c>
    </row>
    <row r="37" spans="1:14">
      <c r="A37" s="119" t="s">
        <v>121</v>
      </c>
      <c r="B37" s="827" t="str">
        <f>VLOOKUP(A37,EQUIPOS!A7:D154,3,FALSE)</f>
        <v>Bomba eléctrica para accionar la celda</v>
      </c>
      <c r="C37" s="828"/>
      <c r="D37" s="828"/>
      <c r="E37" s="828"/>
      <c r="F37" s="828"/>
      <c r="G37" s="828"/>
      <c r="H37" s="829"/>
      <c r="I37" s="429"/>
      <c r="J37" s="430"/>
      <c r="K37" s="277">
        <f>VLOOKUP(A37,EQUIPOS!A7:D164,4,FALSE)</f>
        <v>63998.577515003555</v>
      </c>
      <c r="L37" s="343"/>
      <c r="M37" s="344">
        <v>0.158</v>
      </c>
      <c r="N37" s="280">
        <f t="shared" si="0"/>
        <v>405054.28806964273</v>
      </c>
    </row>
    <row r="38" spans="1:14">
      <c r="A38" s="119" t="s">
        <v>217</v>
      </c>
      <c r="B38" s="827" t="str">
        <f>VLOOKUP(A38,EQUIPOS!A8:D154,3,FALSE)</f>
        <v>Equipo de soldadura y de acetileno (incluye soldadura)</v>
      </c>
      <c r="C38" s="828"/>
      <c r="D38" s="828"/>
      <c r="E38" s="828"/>
      <c r="F38" s="828"/>
      <c r="G38" s="828"/>
      <c r="H38" s="829"/>
      <c r="I38" s="429"/>
      <c r="J38" s="430"/>
      <c r="K38" s="446">
        <f>VLOOKUP(A38,EQUIPOS!A8:D165,4,FALSE)</f>
        <v>20239.758438524768</v>
      </c>
      <c r="L38" s="343"/>
      <c r="M38" s="344">
        <v>0.158</v>
      </c>
      <c r="N38" s="280">
        <f t="shared" si="0"/>
        <v>128099.7369526884</v>
      </c>
    </row>
    <row r="39" spans="1:14">
      <c r="A39" s="119" t="s">
        <v>255</v>
      </c>
      <c r="B39" s="827" t="str">
        <f>VLOOKUP(A39,EQUIPOS!A9:D154,3,FALSE)</f>
        <v>Manómetro cable de acero para bajar la celda</v>
      </c>
      <c r="C39" s="828"/>
      <c r="D39" s="828"/>
      <c r="E39" s="828"/>
      <c r="F39" s="828"/>
      <c r="G39" s="828"/>
      <c r="H39" s="829"/>
      <c r="I39" s="429"/>
      <c r="J39" s="430"/>
      <c r="K39" s="446">
        <f>VLOOKUP(A39,EQUIPOS!A9:D166,4,FALSE)</f>
        <v>1603847.5293130719</v>
      </c>
      <c r="L39" s="343"/>
      <c r="M39" s="344">
        <v>0.158</v>
      </c>
      <c r="N39" s="280">
        <f t="shared" si="0"/>
        <v>10150933.729829568</v>
      </c>
    </row>
    <row r="40" spans="1:14">
      <c r="A40" s="119" t="s">
        <v>1732</v>
      </c>
      <c r="B40" s="827" t="str">
        <f>VLOOKUP(A40,EQUIPOS!A10:D154,3,FALSE)</f>
        <v xml:space="preserve">Retroexcavadora sobre llantas 
</v>
      </c>
      <c r="C40" s="828"/>
      <c r="D40" s="828"/>
      <c r="E40" s="828"/>
      <c r="F40" s="828"/>
      <c r="G40" s="828"/>
      <c r="H40" s="829"/>
      <c r="I40" s="429"/>
      <c r="J40" s="430"/>
      <c r="K40" s="446">
        <f>VLOOKUP(A40,EQUIPOS!A10:D167,4,FALSE)</f>
        <v>101657.81182010582</v>
      </c>
      <c r="L40" s="343"/>
      <c r="M40" s="344">
        <v>0.158</v>
      </c>
      <c r="N40" s="280">
        <f t="shared" si="0"/>
        <v>643403.87227915076</v>
      </c>
    </row>
    <row r="41" spans="1:14">
      <c r="A41" s="119" t="s">
        <v>115</v>
      </c>
      <c r="B41" s="827" t="str">
        <f>VLOOKUP(A41,EQUIPOS!A6:D154,3,FALSE)</f>
        <v>Andamiaje para Aplicar la Carga (Equipos Sustituto de la Tara)</v>
      </c>
      <c r="C41" s="828"/>
      <c r="D41" s="828"/>
      <c r="E41" s="828"/>
      <c r="F41" s="828"/>
      <c r="G41" s="828"/>
      <c r="H41" s="829"/>
      <c r="I41" s="429"/>
      <c r="J41" s="430"/>
      <c r="K41" s="446">
        <f>VLOOKUP(A41,EQUIPOS!A6:D154,4,FALSE)</f>
        <v>50591.813882244314</v>
      </c>
      <c r="L41" s="343"/>
      <c r="M41" s="344">
        <v>0.158</v>
      </c>
      <c r="N41" s="280">
        <f t="shared" si="0"/>
        <v>320201.35368509061</v>
      </c>
    </row>
    <row r="42" spans="1:14">
      <c r="A42" s="119" t="s">
        <v>224</v>
      </c>
      <c r="B42" s="827" t="str">
        <f>VLOOKUP(A42,EQUIPOS!A12:D156,3,FALSE)</f>
        <v>Equipo de Medición (Deformimetros Eléctricos, Mecánicos, Celdas de Carga,  Etc.)</v>
      </c>
      <c r="C42" s="828"/>
      <c r="D42" s="828"/>
      <c r="E42" s="828"/>
      <c r="F42" s="828"/>
      <c r="G42" s="828"/>
      <c r="H42" s="829"/>
      <c r="I42" s="336"/>
      <c r="J42" s="338"/>
      <c r="K42" s="446">
        <f>VLOOKUP(A42,EQUIPOS!A12:D169,4,FALSE)</f>
        <v>164882.22948534202</v>
      </c>
      <c r="L42" s="431"/>
      <c r="M42" s="432">
        <v>0.158</v>
      </c>
      <c r="N42" s="280">
        <f t="shared" si="0"/>
        <v>1043558.41446419</v>
      </c>
    </row>
    <row r="43" spans="1:14">
      <c r="A43" t="s">
        <v>335</v>
      </c>
      <c r="B43" s="827" t="str">
        <f>VLOOKUP(A43,EQUIPOS!A13:D157,3,FALSE)</f>
        <v>Tara (Recebo, Agua, Etc.)</v>
      </c>
      <c r="C43" s="828"/>
      <c r="D43" s="828"/>
      <c r="E43" s="828"/>
      <c r="F43" s="828"/>
      <c r="G43" s="828"/>
      <c r="H43" s="829"/>
      <c r="I43" s="42"/>
      <c r="J43" s="43"/>
      <c r="K43" s="446">
        <f>VLOOKUP(A43,EQUIPOS!A13:D170,4,FALSE)</f>
        <v>259318.94567245743</v>
      </c>
      <c r="L43" s="284"/>
      <c r="M43" s="285">
        <v>2.8000000000000001E-2</v>
      </c>
      <c r="N43" s="280">
        <f t="shared" si="0"/>
        <v>9261390.9168734793</v>
      </c>
    </row>
    <row r="44" spans="1:14">
      <c r="A44" t="s">
        <v>216</v>
      </c>
      <c r="B44" s="827" t="str">
        <f>VLOOKUP(A44,EQUIPOS!A14:D158,3,FALSE)</f>
        <v xml:space="preserve">Equipo de topografía Teodolito electrónico con abertura de anteojo de 42 mm. Aumento del anteojo: 30x.Distancia mínima de enfoque: 1.0 m. Precisión: 5´´. Compensador con rango de trabajo ±3´. </v>
      </c>
      <c r="C44" s="828"/>
      <c r="D44" s="828"/>
      <c r="E44" s="828"/>
      <c r="F44" s="828"/>
      <c r="G44" s="828"/>
      <c r="H44" s="829"/>
      <c r="I44" s="42"/>
      <c r="J44" s="43"/>
      <c r="K44" s="446">
        <f>VLOOKUP(A44,EQUIPOS!A14:D171,4,FALSE)</f>
        <v>15878.674471226925</v>
      </c>
      <c r="L44" s="284"/>
      <c r="M44" s="285">
        <v>0.158</v>
      </c>
      <c r="N44" s="281">
        <f t="shared" si="0"/>
        <v>100497.93969130964</v>
      </c>
    </row>
    <row r="45" spans="1:14">
      <c r="B45" s="834" t="s">
        <v>1036</v>
      </c>
      <c r="C45" s="835"/>
      <c r="D45" s="835"/>
      <c r="E45" s="44"/>
      <c r="F45" s="45"/>
      <c r="G45" s="45"/>
      <c r="H45" s="46"/>
      <c r="I45" s="42"/>
      <c r="J45" s="43"/>
      <c r="K45" s="287"/>
      <c r="L45" s="284"/>
      <c r="M45" s="409">
        <v>0.02</v>
      </c>
      <c r="N45" s="352">
        <f>N81*M45</f>
        <v>23612.235743728568</v>
      </c>
    </row>
    <row r="46" spans="1:14" ht="15" thickBot="1">
      <c r="B46" s="827"/>
      <c r="C46" s="828"/>
      <c r="D46" s="828"/>
      <c r="E46" s="828"/>
      <c r="F46" s="828"/>
      <c r="G46" s="828"/>
      <c r="H46" s="829"/>
      <c r="I46" s="836"/>
      <c r="J46" s="837"/>
      <c r="K46" s="47"/>
      <c r="L46" s="838"/>
      <c r="M46" s="839"/>
      <c r="N46" s="111"/>
    </row>
    <row r="47" spans="1:14" ht="15" thickBot="1">
      <c r="B47" s="814" t="s">
        <v>1037</v>
      </c>
      <c r="C47" s="815"/>
      <c r="D47" s="815"/>
      <c r="E47" s="815"/>
      <c r="F47" s="815"/>
      <c r="G47" s="815"/>
      <c r="H47" s="815"/>
      <c r="I47" s="815"/>
      <c r="J47" s="815"/>
      <c r="K47" s="815"/>
      <c r="L47" s="815"/>
      <c r="M47" s="816"/>
      <c r="N47" s="402">
        <f>SUM(N36:N46)</f>
        <v>22856121.606030323</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05" t="s">
        <v>1028</v>
      </c>
      <c r="C51" s="806"/>
      <c r="D51" s="806"/>
      <c r="E51" s="806"/>
      <c r="F51" s="806"/>
      <c r="G51" s="806"/>
      <c r="H51" s="806"/>
      <c r="I51" s="807"/>
      <c r="J51" s="323" t="s">
        <v>1029</v>
      </c>
      <c r="K51" s="91" t="s">
        <v>1030</v>
      </c>
      <c r="L51" s="808" t="s">
        <v>1039</v>
      </c>
      <c r="M51" s="807"/>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22149520.436696313</v>
      </c>
      <c r="N52" s="280">
        <f t="shared" ref="N52:N58" si="1">K52*M52</f>
        <v>22149520.436696313</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76110.017700987461</v>
      </c>
      <c r="N53" s="280">
        <f t="shared" si="1"/>
        <v>2283300.5310296239</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58777.274815950906</v>
      </c>
      <c r="N54" s="280">
        <f t="shared" si="1"/>
        <v>3526636.4889570544</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39860.412920245391</v>
      </c>
      <c r="N55" s="280">
        <f t="shared" si="1"/>
        <v>478324.9550429447</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1464685.3820061346</v>
      </c>
      <c r="N56" s="280">
        <f t="shared" si="1"/>
        <v>2929370.7640122692</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894608.87615337409</v>
      </c>
      <c r="N57" s="280">
        <f t="shared" si="1"/>
        <v>4473044.3807668705</v>
      </c>
    </row>
    <row r="58" spans="1:14" ht="1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19230.132323006132</v>
      </c>
      <c r="N58" s="280">
        <f t="shared" si="1"/>
        <v>1346109.2626104292</v>
      </c>
    </row>
    <row r="59" spans="1:14" ht="15" thickBot="1">
      <c r="B59" s="814" t="s">
        <v>1037</v>
      </c>
      <c r="C59" s="815"/>
      <c r="D59" s="815"/>
      <c r="E59" s="815"/>
      <c r="F59" s="815"/>
      <c r="G59" s="815"/>
      <c r="H59" s="815"/>
      <c r="I59" s="815"/>
      <c r="J59" s="815"/>
      <c r="K59" s="815"/>
      <c r="L59" s="815"/>
      <c r="M59" s="816"/>
      <c r="N59" s="402">
        <f>SUM(N52:N58)</f>
        <v>37186306.819115505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818">
        <f>VLOOKUP(A64,TRANSPORTE!A5:D117,4,FALSE)</f>
        <v>129555.91662046616</v>
      </c>
      <c r="M64" s="819"/>
      <c r="N64" s="295">
        <f>K64*L64</f>
        <v>6477.795831023308</v>
      </c>
    </row>
    <row r="65" spans="1:15">
      <c r="B65" s="52"/>
      <c r="C65" s="53"/>
      <c r="D65" s="53"/>
      <c r="E65" s="53"/>
      <c r="F65" s="53"/>
      <c r="G65" s="53"/>
      <c r="H65" s="319"/>
      <c r="I65" s="287"/>
      <c r="J65" s="294"/>
      <c r="K65" s="287"/>
      <c r="L65" s="818"/>
      <c r="M65" s="819"/>
      <c r="N65" s="295"/>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6477.795831023308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1180611.7871864284</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N47+N59+N70+N81</f>
        <v>61229518.008163281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12245903.601632657</v>
      </c>
      <c r="M88" s="849"/>
      <c r="N88" s="57"/>
    </row>
    <row r="89" spans="1:14">
      <c r="B89" s="95" t="s">
        <v>1057</v>
      </c>
      <c r="C89" s="96"/>
      <c r="D89" s="96"/>
      <c r="E89" s="96"/>
      <c r="F89" s="96"/>
      <c r="G89" s="96"/>
      <c r="H89" s="96"/>
      <c r="I89" s="93"/>
      <c r="J89" s="94"/>
      <c r="K89" s="312">
        <v>0.05</v>
      </c>
      <c r="L89" s="848">
        <f>N83*K89</f>
        <v>3061475.9004081641</v>
      </c>
      <c r="M89" s="849"/>
      <c r="N89" s="57"/>
    </row>
    <row r="90" spans="1:14" ht="15" thickBot="1">
      <c r="B90" s="97" t="s">
        <v>1058</v>
      </c>
      <c r="C90" s="98"/>
      <c r="D90" s="98"/>
      <c r="E90" s="98"/>
      <c r="F90" s="98"/>
      <c r="G90" s="98"/>
      <c r="H90" s="98"/>
      <c r="I90" s="99"/>
      <c r="J90" s="100"/>
      <c r="K90" s="313">
        <v>0.05</v>
      </c>
      <c r="L90" s="850">
        <f>N83*K90</f>
        <v>3061475.9004081641</v>
      </c>
      <c r="M90" s="851"/>
      <c r="N90" s="57"/>
    </row>
    <row r="91" spans="1:14" ht="15" thickBot="1">
      <c r="B91" s="814" t="s">
        <v>1037</v>
      </c>
      <c r="C91" s="815"/>
      <c r="D91" s="815"/>
      <c r="E91" s="815"/>
      <c r="F91" s="815"/>
      <c r="G91" s="815"/>
      <c r="H91" s="815"/>
      <c r="I91" s="815"/>
      <c r="J91" s="815"/>
      <c r="K91" s="815"/>
      <c r="L91" s="815"/>
      <c r="M91" s="816"/>
      <c r="N91" s="58">
        <f>L88+L89+L90</f>
        <v>18368855.402448986</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79598373.41061227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140</v>
      </c>
      <c r="B36" s="827" t="str">
        <f>VLOOKUP(A36,EQUIPOS!A6:D154,3,FALSE)</f>
        <v>Camisa para Pilote D=1.20m</v>
      </c>
      <c r="C36" s="828"/>
      <c r="D36" s="828"/>
      <c r="E36" s="828"/>
      <c r="F36" s="828"/>
      <c r="G36" s="828"/>
      <c r="H36" s="829"/>
      <c r="I36" s="275"/>
      <c r="J36" s="276"/>
      <c r="K36" s="277">
        <f>VLOOKUP(A36,EQUIPOS!A6:D163,4,FALSE)</f>
        <v>27845.946630542141</v>
      </c>
      <c r="L36" s="278"/>
      <c r="M36" s="279">
        <v>1</v>
      </c>
      <c r="N36" s="280">
        <f t="shared" ref="N36:N42" si="0">K36/M36</f>
        <v>27845.946630542141</v>
      </c>
    </row>
    <row r="37" spans="1:14">
      <c r="A37" s="119" t="s">
        <v>206</v>
      </c>
      <c r="B37" s="827" t="str">
        <f>VLOOKUP(A37,EQUIPOS!A7:D154,3,FALSE)</f>
        <v>Equipo de Soldadura</v>
      </c>
      <c r="C37" s="828"/>
      <c r="D37" s="828"/>
      <c r="E37" s="828"/>
      <c r="F37" s="828"/>
      <c r="G37" s="828"/>
      <c r="H37" s="829"/>
      <c r="I37" s="429"/>
      <c r="J37" s="430"/>
      <c r="K37" s="277">
        <f>VLOOKUP(A37,EQUIPOS!A7:D164,4,FALSE)</f>
        <v>6511.1349436507508</v>
      </c>
      <c r="L37" s="343"/>
      <c r="M37" s="344">
        <v>1</v>
      </c>
      <c r="N37" s="280">
        <f t="shared" si="0"/>
        <v>6511.1349436507508</v>
      </c>
    </row>
    <row r="38" spans="1:14">
      <c r="A38" s="119" t="s">
        <v>242</v>
      </c>
      <c r="B38" s="827" t="str">
        <f>VLOOKUP(A38,EQUIPOS!A8:D154,3,FALSE)</f>
        <v>Grúa con torre capacidad 1 ton en la punta.</v>
      </c>
      <c r="C38" s="828"/>
      <c r="D38" s="828"/>
      <c r="E38" s="828"/>
      <c r="F38" s="828"/>
      <c r="G38" s="828"/>
      <c r="H38" s="829"/>
      <c r="I38" s="429"/>
      <c r="J38" s="430"/>
      <c r="K38" s="446">
        <f>VLOOKUP(A38,EQUIPOS!A8:D165,4,FALSE)</f>
        <v>183103.20908939556</v>
      </c>
      <c r="L38" s="343"/>
      <c r="M38" s="344">
        <v>2.5</v>
      </c>
      <c r="N38" s="280">
        <f t="shared" si="0"/>
        <v>73241.283635758227</v>
      </c>
    </row>
    <row r="39" spans="1:14">
      <c r="A39" s="119" t="s">
        <v>267</v>
      </c>
      <c r="B39" s="827" t="str">
        <f>VLOOKUP(A39,EQUIPOS!A9:D154,3,FALSE)</f>
        <v>Motobomba de concreto</v>
      </c>
      <c r="C39" s="828"/>
      <c r="D39" s="828"/>
      <c r="E39" s="828"/>
      <c r="F39" s="828"/>
      <c r="G39" s="828"/>
      <c r="H39" s="829"/>
      <c r="I39" s="429"/>
      <c r="J39" s="430"/>
      <c r="K39" s="446">
        <f>VLOOKUP(A39,EQUIPOS!A9:D166,4,FALSE)</f>
        <v>91388.973800579057</v>
      </c>
      <c r="L39" s="343"/>
      <c r="M39" s="344">
        <v>2.5499800000000001</v>
      </c>
      <c r="N39" s="280">
        <f t="shared" si="0"/>
        <v>35839.094346065089</v>
      </c>
    </row>
    <row r="40" spans="1:14">
      <c r="A40" s="119" t="s">
        <v>277</v>
      </c>
      <c r="B40" s="827" t="str">
        <f>VLOOKUP(A40,EQUIPOS!A10:D154,3,FALSE)</f>
        <v>Pala auxiliar de piloteadora</v>
      </c>
      <c r="C40" s="828"/>
      <c r="D40" s="828"/>
      <c r="E40" s="828"/>
      <c r="F40" s="828"/>
      <c r="G40" s="828"/>
      <c r="H40" s="829"/>
      <c r="I40" s="429"/>
      <c r="J40" s="430"/>
      <c r="K40" s="446">
        <f>VLOOKUP(A40,EQUIPOS!A10:D167,4,FALSE)</f>
        <v>332952.65518168651</v>
      </c>
      <c r="L40" s="343"/>
      <c r="M40" s="344">
        <v>2.5</v>
      </c>
      <c r="N40" s="280">
        <f t="shared" si="0"/>
        <v>133181.0620726746</v>
      </c>
    </row>
    <row r="41" spans="1:14">
      <c r="A41" s="119" t="s">
        <v>282</v>
      </c>
      <c r="B41" s="827" t="str">
        <f>VLOOKUP(A41,EQUIPOS!A6:D154,3,FALSE)</f>
        <v>Piloteadora potencia 250KW, RPM 1800, fuerza elevadora 200KN</v>
      </c>
      <c r="C41" s="828"/>
      <c r="D41" s="828"/>
      <c r="E41" s="828"/>
      <c r="F41" s="828"/>
      <c r="G41" s="828"/>
      <c r="H41" s="829"/>
      <c r="I41" s="429"/>
      <c r="J41" s="430"/>
      <c r="K41" s="446">
        <f>VLOOKUP(A41,EQUIPOS!A6:D154,4,FALSE)</f>
        <v>530754.93782555184</v>
      </c>
      <c r="L41" s="343"/>
      <c r="M41" s="344">
        <v>1</v>
      </c>
      <c r="N41" s="280">
        <f t="shared" si="0"/>
        <v>530754.93782555184</v>
      </c>
    </row>
    <row r="42" spans="1:14">
      <c r="A42" s="119" t="s">
        <v>310</v>
      </c>
      <c r="B42" s="827" t="str">
        <f>VLOOKUP(A42,EQUIPOS!A12:D156,3,FALSE)</f>
        <v>Retroexcavadora A25C</v>
      </c>
      <c r="C42" s="828"/>
      <c r="D42" s="828"/>
      <c r="E42" s="828"/>
      <c r="F42" s="828"/>
      <c r="G42" s="828"/>
      <c r="H42" s="829"/>
      <c r="I42" s="336"/>
      <c r="J42" s="338"/>
      <c r="K42" s="446">
        <f>VLOOKUP(A42,EQUIPOS!A12:D169,4,FALSE)</f>
        <v>203212.39499529495</v>
      </c>
      <c r="L42" s="431"/>
      <c r="M42" s="432">
        <v>2.5</v>
      </c>
      <c r="N42" s="280">
        <f t="shared" si="0"/>
        <v>81284.957998117985</v>
      </c>
    </row>
    <row r="43" spans="1:14">
      <c r="B43" s="827"/>
      <c r="C43" s="828"/>
      <c r="D43" s="828"/>
      <c r="E43" s="828"/>
      <c r="F43" s="828"/>
      <c r="G43" s="828"/>
      <c r="H43" s="829"/>
      <c r="I43" s="42"/>
      <c r="J43" s="43"/>
      <c r="K43" s="446"/>
      <c r="L43" s="284"/>
      <c r="M43" s="285"/>
      <c r="N43" s="280"/>
    </row>
    <row r="44" spans="1:14">
      <c r="B44" s="328"/>
      <c r="C44" s="329"/>
      <c r="D44" s="329"/>
      <c r="E44" s="329"/>
      <c r="F44" s="331"/>
      <c r="G44" s="331"/>
      <c r="H44" s="131"/>
      <c r="I44" s="42"/>
      <c r="J44" s="43"/>
      <c r="K44" s="446"/>
      <c r="L44" s="284"/>
      <c r="M44" s="285"/>
      <c r="N44" s="281"/>
    </row>
    <row r="45" spans="1:14">
      <c r="B45" s="834" t="s">
        <v>1036</v>
      </c>
      <c r="C45" s="835"/>
      <c r="D45" s="835"/>
      <c r="E45" s="44"/>
      <c r="F45" s="45"/>
      <c r="G45" s="45"/>
      <c r="H45" s="46"/>
      <c r="I45" s="42"/>
      <c r="J45" s="43"/>
      <c r="K45" s="287"/>
      <c r="L45" s="284"/>
      <c r="M45" s="409">
        <v>0.1</v>
      </c>
      <c r="N45" s="352">
        <f>N83*M45</f>
        <v>8511.2008676833339</v>
      </c>
    </row>
    <row r="46" spans="1:14" ht="15" thickBot="1">
      <c r="B46" s="827"/>
      <c r="C46" s="828"/>
      <c r="D46" s="828"/>
      <c r="E46" s="828"/>
      <c r="F46" s="828"/>
      <c r="G46" s="828"/>
      <c r="H46" s="829"/>
      <c r="I46" s="836"/>
      <c r="J46" s="837"/>
      <c r="K46" s="47"/>
      <c r="L46" s="838"/>
      <c r="M46" s="839"/>
      <c r="N46" s="111"/>
    </row>
    <row r="47" spans="1:14" ht="15" thickBot="1">
      <c r="B47" s="814" t="s">
        <v>1037</v>
      </c>
      <c r="C47" s="815"/>
      <c r="D47" s="815"/>
      <c r="E47" s="815"/>
      <c r="F47" s="815"/>
      <c r="G47" s="815"/>
      <c r="H47" s="815"/>
      <c r="I47" s="815"/>
      <c r="J47" s="815"/>
      <c r="K47" s="815"/>
      <c r="L47" s="815"/>
      <c r="M47" s="816"/>
      <c r="N47" s="402">
        <f>SUM(N36:N46)</f>
        <v>897169.6183200439</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05" t="s">
        <v>1028</v>
      </c>
      <c r="C51" s="806"/>
      <c r="D51" s="806"/>
      <c r="E51" s="806"/>
      <c r="F51" s="806"/>
      <c r="G51" s="806"/>
      <c r="H51" s="806"/>
      <c r="I51" s="807"/>
      <c r="J51" s="323" t="s">
        <v>1029</v>
      </c>
      <c r="K51" s="91" t="s">
        <v>1030</v>
      </c>
      <c r="L51" s="808" t="s">
        <v>1039</v>
      </c>
      <c r="M51" s="807"/>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5813.4218355470157</v>
      </c>
      <c r="N52" s="280">
        <f>K52*M52</f>
        <v>13690.608422713221</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2784.1499704552834</v>
      </c>
      <c r="N53" s="280">
        <f>K53*M53</f>
        <v>344399.93806343572</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475043.64883435576</v>
      </c>
      <c r="N54" s="280">
        <f>K54*M54</f>
        <v>391753.32979453163</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14" t="s">
        <v>1037</v>
      </c>
      <c r="C59" s="815"/>
      <c r="D59" s="815"/>
      <c r="E59" s="815"/>
      <c r="F59" s="815"/>
      <c r="G59" s="815"/>
      <c r="H59" s="815"/>
      <c r="I59" s="815"/>
      <c r="J59" s="815"/>
      <c r="K59" s="815"/>
      <c r="L59" s="815"/>
      <c r="M59" s="816"/>
      <c r="N59" s="402">
        <f>SUM(N52:N58)</f>
        <v>749843.87628068053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818">
        <f>VLOOKUP(A64,TRANSPORTE!A5:D117,4,FALSE)</f>
        <v>1313.2164027577846</v>
      </c>
      <c r="M64" s="819"/>
      <c r="N64" s="295">
        <f>K64*L64</f>
        <v>1707.18132358512</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818">
        <f>VLOOKUP(A65,TRANSPORTE!A6:D117,4,FALSE)</f>
        <v>56.157972221330304</v>
      </c>
      <c r="M65" s="819"/>
      <c r="N65" s="295">
        <f>K65*L65</f>
        <v>2.8078986110665154</v>
      </c>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1709.9892221961866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966"/>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 thickBot="1">
      <c r="B82" s="801"/>
      <c r="C82" s="802"/>
      <c r="D82" s="802"/>
      <c r="E82" s="802"/>
      <c r="F82" s="802"/>
      <c r="G82" s="802"/>
      <c r="H82" s="802"/>
      <c r="I82" s="132"/>
      <c r="J82" s="132"/>
      <c r="K82" s="132"/>
      <c r="L82" s="902"/>
      <c r="M82" s="902"/>
      <c r="N82" s="133"/>
    </row>
    <row r="83" spans="1:14" ht="15" thickBot="1">
      <c r="B83" s="820" t="s">
        <v>1037</v>
      </c>
      <c r="C83" s="821"/>
      <c r="D83" s="821"/>
      <c r="E83" s="821"/>
      <c r="F83" s="821"/>
      <c r="G83" s="821"/>
      <c r="H83" s="821"/>
      <c r="I83" s="821"/>
      <c r="J83" s="821"/>
      <c r="K83" s="821"/>
      <c r="L83" s="821"/>
      <c r="M83" s="822"/>
      <c r="N83" s="468">
        <f>SUM(N76:N82)</f>
        <v>85112.008676833328</v>
      </c>
    </row>
    <row r="84" spans="1:14" ht="15" thickBot="1">
      <c r="B84" s="39"/>
      <c r="C84" s="40"/>
      <c r="D84" s="40"/>
      <c r="E84" s="40"/>
      <c r="F84" s="40"/>
      <c r="G84" s="40"/>
      <c r="H84" s="40"/>
      <c r="I84" s="40"/>
      <c r="J84" s="40"/>
      <c r="K84" s="40"/>
      <c r="L84" s="40"/>
      <c r="M84" s="40"/>
      <c r="N84" s="41"/>
    </row>
    <row r="85" spans="1:14" ht="15" thickBot="1">
      <c r="B85" s="814" t="s">
        <v>1051</v>
      </c>
      <c r="C85" s="815"/>
      <c r="D85" s="815"/>
      <c r="E85" s="815"/>
      <c r="F85" s="815"/>
      <c r="G85" s="815"/>
      <c r="H85" s="815"/>
      <c r="I85" s="815"/>
      <c r="J85" s="815"/>
      <c r="K85" s="815"/>
      <c r="L85" s="815"/>
      <c r="M85" s="816"/>
      <c r="N85" s="105">
        <f>N47+N59+N70+N83</f>
        <v>1733835.4924997538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346767.09849995078</v>
      </c>
      <c r="M90" s="849"/>
      <c r="N90" s="57"/>
    </row>
    <row r="91" spans="1:14">
      <c r="B91" s="95" t="s">
        <v>1057</v>
      </c>
      <c r="C91" s="96"/>
      <c r="D91" s="96"/>
      <c r="E91" s="96"/>
      <c r="F91" s="96"/>
      <c r="G91" s="96"/>
      <c r="H91" s="96"/>
      <c r="I91" s="93"/>
      <c r="J91" s="94"/>
      <c r="K91" s="312">
        <v>0.05</v>
      </c>
      <c r="L91" s="848">
        <f>N85*K91</f>
        <v>86691.774624987695</v>
      </c>
      <c r="M91" s="849"/>
      <c r="N91" s="57"/>
    </row>
    <row r="92" spans="1:14" ht="15" thickBot="1">
      <c r="B92" s="97" t="s">
        <v>1058</v>
      </c>
      <c r="C92" s="98"/>
      <c r="D92" s="98"/>
      <c r="E92" s="98"/>
      <c r="F92" s="98"/>
      <c r="G92" s="98"/>
      <c r="H92" s="98"/>
      <c r="I92" s="99"/>
      <c r="J92" s="100"/>
      <c r="K92" s="313">
        <v>0.05</v>
      </c>
      <c r="L92" s="850">
        <f>N85*K92</f>
        <v>86691.774624987695</v>
      </c>
      <c r="M92" s="851"/>
      <c r="N92" s="57"/>
    </row>
    <row r="93" spans="1:14" ht="15" thickBot="1">
      <c r="B93" s="814" t="s">
        <v>1037</v>
      </c>
      <c r="C93" s="815"/>
      <c r="D93" s="815"/>
      <c r="E93" s="815"/>
      <c r="F93" s="815"/>
      <c r="G93" s="815"/>
      <c r="H93" s="815"/>
      <c r="I93" s="815"/>
      <c r="J93" s="815"/>
      <c r="K93" s="815"/>
      <c r="L93" s="815"/>
      <c r="M93" s="816"/>
      <c r="N93" s="58">
        <f>L90+L91+L92</f>
        <v>520150.64774992614</v>
      </c>
    </row>
    <row r="94" spans="1:14" ht="15" thickBot="1">
      <c r="B94" s="39"/>
      <c r="C94" s="40"/>
      <c r="D94" s="40"/>
      <c r="E94" s="40"/>
      <c r="F94" s="40"/>
      <c r="G94" s="40"/>
      <c r="H94" s="40"/>
      <c r="I94" s="40"/>
      <c r="J94" s="40"/>
      <c r="K94" s="40"/>
      <c r="L94" s="40"/>
      <c r="M94" s="40"/>
      <c r="N94" s="41"/>
    </row>
    <row r="95" spans="1:14" ht="15" thickBot="1">
      <c r="A95" t="s">
        <v>2122</v>
      </c>
      <c r="B95" s="814" t="s">
        <v>1059</v>
      </c>
      <c r="C95" s="815"/>
      <c r="D95" s="815"/>
      <c r="E95" s="815"/>
      <c r="F95" s="815"/>
      <c r="G95" s="815"/>
      <c r="H95" s="815"/>
      <c r="I95" s="815"/>
      <c r="J95" s="815"/>
      <c r="K95" s="815"/>
      <c r="L95" s="815"/>
      <c r="M95" s="816"/>
      <c r="N95" s="196">
        <f>N85+N93</f>
        <v>2253986.1402496798</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6" t="s">
        <v>2324</v>
      </c>
      <c r="C112" s="957"/>
      <c r="D112" s="957"/>
      <c r="E112" s="957"/>
      <c r="F112" s="957"/>
      <c r="G112" s="957"/>
      <c r="H112" s="957"/>
      <c r="I112" s="957"/>
      <c r="J112" s="957"/>
      <c r="K112" s="957"/>
      <c r="L112" s="957"/>
      <c r="M112" s="957"/>
      <c r="N112" s="958"/>
    </row>
    <row r="113" spans="2:14" ht="15" customHeight="1">
      <c r="B113" s="956"/>
      <c r="C113" s="957"/>
      <c r="D113" s="957"/>
      <c r="E113" s="957"/>
      <c r="F113" s="957"/>
      <c r="G113" s="957"/>
      <c r="H113" s="957"/>
      <c r="I113" s="957"/>
      <c r="J113" s="957"/>
      <c r="K113" s="957"/>
      <c r="L113" s="957"/>
      <c r="M113" s="957"/>
      <c r="N113" s="958"/>
    </row>
    <row r="114" spans="2:14" ht="30" customHeight="1">
      <c r="B114" s="959" t="s">
        <v>2325</v>
      </c>
      <c r="C114" s="960"/>
      <c r="D114" s="960"/>
      <c r="E114" s="960"/>
      <c r="F114" s="960"/>
      <c r="G114" s="960"/>
      <c r="H114" s="960"/>
      <c r="I114" s="960"/>
      <c r="J114" s="960"/>
      <c r="K114" s="960"/>
      <c r="L114" s="960"/>
      <c r="M114" s="960"/>
      <c r="N114" s="961"/>
    </row>
    <row r="115" spans="2:14">
      <c r="B115" s="959"/>
      <c r="C115" s="960"/>
      <c r="D115" s="960"/>
      <c r="E115" s="960"/>
      <c r="F115" s="960"/>
      <c r="G115" s="960"/>
      <c r="H115" s="960"/>
      <c r="I115" s="960"/>
      <c r="J115" s="960"/>
      <c r="K115" s="960"/>
      <c r="L115" s="960"/>
      <c r="M115" s="960"/>
      <c r="N115" s="961"/>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2"/>
      <c r="K125" s="962"/>
      <c r="L125" s="962"/>
      <c r="M125" s="962"/>
      <c r="N125" s="963"/>
    </row>
    <row r="126" spans="2:14" ht="15" thickBot="1">
      <c r="B126" s="427" t="s">
        <v>2327</v>
      </c>
      <c r="C126" s="428"/>
      <c r="D126" s="428"/>
      <c r="E126" s="267"/>
      <c r="F126" s="267"/>
      <c r="G126" s="267"/>
      <c r="H126" s="267"/>
      <c r="I126" s="267"/>
      <c r="J126" s="964"/>
      <c r="K126" s="964"/>
      <c r="L126" s="964"/>
      <c r="M126" s="964"/>
      <c r="N126"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182</v>
      </c>
      <c r="B36" s="827" t="str">
        <f>VLOOKUP(A36,EQUIPOS!A6:D154,3,FALSE)</f>
        <v xml:space="preserve">Compresor para penetrar roca
</v>
      </c>
      <c r="C36" s="828"/>
      <c r="D36" s="828"/>
      <c r="E36" s="828"/>
      <c r="F36" s="828"/>
      <c r="G36" s="828"/>
      <c r="H36" s="829"/>
      <c r="I36" s="275"/>
      <c r="J36" s="276"/>
      <c r="K36" s="277">
        <f>VLOOKUP(A36,EQUIPOS!A6:D163,4,FALSE)</f>
        <v>90171.355307274687</v>
      </c>
      <c r="L36" s="278"/>
      <c r="M36" s="279">
        <v>0.125</v>
      </c>
      <c r="N36" s="280">
        <f>K36/M36</f>
        <v>721370.8424581975</v>
      </c>
    </row>
    <row r="37" spans="1:14">
      <c r="A37" s="119" t="s">
        <v>242</v>
      </c>
      <c r="B37" s="827" t="str">
        <f>VLOOKUP(A37,EQUIPOS!A7:D154,3,FALSE)</f>
        <v>Grúa con torre capacidad 1 ton en la punta.</v>
      </c>
      <c r="C37" s="828"/>
      <c r="D37" s="828"/>
      <c r="E37" s="828"/>
      <c r="F37" s="828"/>
      <c r="G37" s="828"/>
      <c r="H37" s="829"/>
      <c r="I37" s="429"/>
      <c r="J37" s="430"/>
      <c r="K37" s="277">
        <f>VLOOKUP(A37,EQUIPOS!A7:D164,4,FALSE)</f>
        <v>183103.20908939556</v>
      </c>
      <c r="L37" s="343"/>
      <c r="M37" s="344">
        <v>2.5</v>
      </c>
      <c r="N37" s="280">
        <f>K37/M37</f>
        <v>73241.283635758227</v>
      </c>
    </row>
    <row r="38" spans="1:14">
      <c r="A38" s="119" t="s">
        <v>267</v>
      </c>
      <c r="B38" s="827" t="str">
        <f>VLOOKUP(A38,EQUIPOS!A8:D154,3,FALSE)</f>
        <v>Motobomba de concreto</v>
      </c>
      <c r="C38" s="828"/>
      <c r="D38" s="828"/>
      <c r="E38" s="828"/>
      <c r="F38" s="828"/>
      <c r="G38" s="828"/>
      <c r="H38" s="829"/>
      <c r="I38" s="429"/>
      <c r="J38" s="430"/>
      <c r="K38" s="446">
        <f>VLOOKUP(A38,EQUIPOS!A8:D165,4,FALSE)</f>
        <v>91388.973800579057</v>
      </c>
      <c r="L38" s="343"/>
      <c r="M38" s="344">
        <v>0.65</v>
      </c>
      <c r="N38" s="280">
        <f>K38/M38</f>
        <v>140598.42123166009</v>
      </c>
    </row>
    <row r="39" spans="1:14">
      <c r="A39" s="119" t="s">
        <v>310</v>
      </c>
      <c r="B39" s="827" t="str">
        <f>VLOOKUP(A39,EQUIPOS!A9:D154,3,FALSE)</f>
        <v>Retroexcavadora A25C</v>
      </c>
      <c r="C39" s="828"/>
      <c r="D39" s="828"/>
      <c r="E39" s="828"/>
      <c r="F39" s="828"/>
      <c r="G39" s="828"/>
      <c r="H39" s="829"/>
      <c r="I39" s="429"/>
      <c r="J39" s="430"/>
      <c r="K39" s="446">
        <f>VLOOKUP(A39,EQUIPOS!A9:D166,4,FALSE)</f>
        <v>203212.39499529495</v>
      </c>
      <c r="L39" s="343"/>
      <c r="M39" s="344">
        <v>0.65</v>
      </c>
      <c r="N39" s="280">
        <f>K39/M39</f>
        <v>312634.45383891527</v>
      </c>
    </row>
    <row r="40" spans="1:14">
      <c r="A40" s="119"/>
      <c r="B40" s="827"/>
      <c r="C40" s="828"/>
      <c r="D40" s="828"/>
      <c r="E40" s="828"/>
      <c r="F40" s="828"/>
      <c r="G40" s="828"/>
      <c r="H40" s="829"/>
      <c r="I40" s="429"/>
      <c r="J40" s="430"/>
      <c r="K40" s="446"/>
      <c r="L40" s="343"/>
      <c r="M40" s="344"/>
      <c r="N40" s="280"/>
    </row>
    <row r="41" spans="1:14">
      <c r="A41" s="119"/>
      <c r="B41" s="827"/>
      <c r="C41" s="828"/>
      <c r="D41" s="828"/>
      <c r="E41" s="828"/>
      <c r="F41" s="828"/>
      <c r="G41" s="828"/>
      <c r="H41" s="829"/>
      <c r="I41" s="429"/>
      <c r="J41" s="430"/>
      <c r="K41" s="446"/>
      <c r="L41" s="343"/>
      <c r="M41" s="344"/>
      <c r="N41" s="280"/>
    </row>
    <row r="42" spans="1:14">
      <c r="A42" s="119"/>
      <c r="B42" s="827"/>
      <c r="C42" s="828"/>
      <c r="D42" s="828"/>
      <c r="E42" s="828"/>
      <c r="F42" s="828"/>
      <c r="G42" s="828"/>
      <c r="H42" s="829"/>
      <c r="I42" s="336"/>
      <c r="J42" s="338"/>
      <c r="K42" s="446"/>
      <c r="L42" s="431"/>
      <c r="M42" s="432"/>
      <c r="N42" s="280"/>
    </row>
    <row r="43" spans="1:14">
      <c r="B43" s="827"/>
      <c r="C43" s="828"/>
      <c r="D43" s="828"/>
      <c r="E43" s="828"/>
      <c r="F43" s="828"/>
      <c r="G43" s="828"/>
      <c r="H43" s="829"/>
      <c r="I43" s="42"/>
      <c r="J43" s="43"/>
      <c r="K43" s="446"/>
      <c r="L43" s="284"/>
      <c r="M43" s="285"/>
      <c r="N43" s="280"/>
    </row>
    <row r="44" spans="1:14">
      <c r="B44" s="328"/>
      <c r="C44" s="329"/>
      <c r="D44" s="329"/>
      <c r="E44" s="329"/>
      <c r="F44" s="331"/>
      <c r="G44" s="331"/>
      <c r="H44" s="131"/>
      <c r="I44" s="42"/>
      <c r="J44" s="43"/>
      <c r="K44" s="446"/>
      <c r="L44" s="284"/>
      <c r="M44" s="285"/>
      <c r="N44" s="281"/>
    </row>
    <row r="45" spans="1:14">
      <c r="B45" s="834" t="s">
        <v>1036</v>
      </c>
      <c r="C45" s="835"/>
      <c r="D45" s="835"/>
      <c r="E45" s="44"/>
      <c r="F45" s="45"/>
      <c r="G45" s="45"/>
      <c r="H45" s="46"/>
      <c r="I45" s="42"/>
      <c r="J45" s="43"/>
      <c r="K45" s="287"/>
      <c r="L45" s="284"/>
      <c r="M45" s="409">
        <v>0.1</v>
      </c>
      <c r="N45" s="352">
        <f>N87*M45</f>
        <v>44258.244511953337</v>
      </c>
    </row>
    <row r="46" spans="1:14" ht="15" thickBot="1">
      <c r="B46" s="827"/>
      <c r="C46" s="828"/>
      <c r="D46" s="828"/>
      <c r="E46" s="828"/>
      <c r="F46" s="828"/>
      <c r="G46" s="828"/>
      <c r="H46" s="829"/>
      <c r="I46" s="836"/>
      <c r="J46" s="837"/>
      <c r="K46" s="47"/>
      <c r="L46" s="838"/>
      <c r="M46" s="839"/>
      <c r="N46" s="111"/>
    </row>
    <row r="47" spans="1:14" ht="15" thickBot="1">
      <c r="B47" s="814" t="s">
        <v>1037</v>
      </c>
      <c r="C47" s="815"/>
      <c r="D47" s="815"/>
      <c r="E47" s="815"/>
      <c r="F47" s="815"/>
      <c r="G47" s="815"/>
      <c r="H47" s="815"/>
      <c r="I47" s="815"/>
      <c r="J47" s="815"/>
      <c r="K47" s="815"/>
      <c r="L47" s="815"/>
      <c r="M47" s="816"/>
      <c r="N47" s="402">
        <f>SUM(N36:N46)</f>
        <v>1292103.2456764844</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05" t="s">
        <v>1028</v>
      </c>
      <c r="C51" s="806"/>
      <c r="D51" s="806"/>
      <c r="E51" s="806"/>
      <c r="F51" s="806"/>
      <c r="G51" s="806"/>
      <c r="H51" s="806"/>
      <c r="I51" s="807"/>
      <c r="J51" s="323" t="s">
        <v>1029</v>
      </c>
      <c r="K51" s="91" t="s">
        <v>1030</v>
      </c>
      <c r="L51" s="808" t="s">
        <v>1039</v>
      </c>
      <c r="M51" s="807"/>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2784.1499704552834</v>
      </c>
      <c r="N52" s="280">
        <f>K52*M52</f>
        <v>495935.91081134742</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475043.64883435576</v>
      </c>
      <c r="N53" s="280">
        <f t="shared" ref="N53:N59" si="0">K53*M53</f>
        <v>564124.79490412562</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5440.5378007749405</v>
      </c>
      <c r="N54" s="280">
        <f t="shared" si="0"/>
        <v>1632.1613402324822</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1468.4722638036806</v>
      </c>
      <c r="N55" s="280">
        <f t="shared" si="0"/>
        <v>4405.4167914110421</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12626.612863703373</v>
      </c>
      <c r="N56" s="280">
        <f t="shared" si="0"/>
        <v>3156.6532159258431</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888.32153374233098</v>
      </c>
      <c r="N57" s="280">
        <f t="shared" si="0"/>
        <v>888.32153374233098</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862.00089570552132</v>
      </c>
      <c r="N58" s="280">
        <f t="shared" si="0"/>
        <v>862.00089570552132</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6140.3855153374216</v>
      </c>
      <c r="N59" s="280">
        <f t="shared" si="0"/>
        <v>2812.2965660245391</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 thickBot="1">
      <c r="B62" s="49"/>
      <c r="C62" s="318"/>
      <c r="D62" s="318"/>
      <c r="E62" s="318"/>
      <c r="F62" s="318"/>
      <c r="G62" s="318"/>
      <c r="H62" s="318"/>
      <c r="I62" s="318"/>
      <c r="J62" s="443"/>
      <c r="K62" s="132"/>
      <c r="L62" s="333"/>
      <c r="M62" s="410"/>
      <c r="N62" s="280"/>
    </row>
    <row r="63" spans="1:14" ht="15" thickBot="1">
      <c r="B63" s="814" t="s">
        <v>1037</v>
      </c>
      <c r="C63" s="815"/>
      <c r="D63" s="815"/>
      <c r="E63" s="815"/>
      <c r="F63" s="815"/>
      <c r="G63" s="815"/>
      <c r="H63" s="815"/>
      <c r="I63" s="815"/>
      <c r="J63" s="815"/>
      <c r="K63" s="815"/>
      <c r="L63" s="815"/>
      <c r="M63" s="816"/>
      <c r="N63" s="402">
        <f>SUM(N52:N62)</f>
        <v>1073817.5560585149</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1" t="s">
        <v>1041</v>
      </c>
      <c r="C67" s="322"/>
      <c r="D67" s="322"/>
      <c r="E67" s="322"/>
      <c r="F67" s="322"/>
      <c r="G67" s="322"/>
      <c r="H67" s="79" t="s">
        <v>1029</v>
      </c>
      <c r="I67" s="80" t="s">
        <v>1042</v>
      </c>
      <c r="J67" s="81" t="s">
        <v>1043</v>
      </c>
      <c r="K67" s="79" t="s">
        <v>1044</v>
      </c>
      <c r="L67" s="817" t="s">
        <v>1045</v>
      </c>
      <c r="M67" s="790"/>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818">
        <f>VLOOKUP(A68,TRANSPORTE!A5:D117,4,FALSE)</f>
        <v>1313.2164027577846</v>
      </c>
      <c r="M68" s="819"/>
      <c r="N68" s="295">
        <f>K68*L68</f>
        <v>1707.18132358512</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818">
        <f>VLOOKUP(A69,TRANSPORTE!A6:D117,4,FALSE)</f>
        <v>56.157972221330304</v>
      </c>
      <c r="M69" s="819"/>
      <c r="N69" s="295">
        <f>K69*L69</f>
        <v>2.8078986110665154</v>
      </c>
    </row>
    <row r="70" spans="1:15">
      <c r="B70" s="52"/>
      <c r="C70" s="53"/>
      <c r="D70" s="53"/>
      <c r="E70" s="53"/>
      <c r="F70" s="53"/>
      <c r="G70" s="53"/>
      <c r="H70" s="319"/>
      <c r="I70" s="287"/>
      <c r="J70" s="294"/>
      <c r="K70" s="287"/>
      <c r="L70" s="818"/>
      <c r="M70" s="819"/>
      <c r="N70" s="295"/>
    </row>
    <row r="71" spans="1:15">
      <c r="B71" s="52"/>
      <c r="C71" s="53"/>
      <c r="D71" s="53"/>
      <c r="E71" s="53"/>
      <c r="F71" s="53"/>
      <c r="G71" s="53"/>
      <c r="H71" s="319"/>
      <c r="I71" s="287"/>
      <c r="J71" s="294"/>
      <c r="K71" s="287"/>
      <c r="L71" s="818"/>
      <c r="M71" s="819"/>
      <c r="N71" s="295"/>
    </row>
    <row r="72" spans="1:15">
      <c r="B72" s="52"/>
      <c r="C72" s="53"/>
      <c r="D72" s="53"/>
      <c r="E72" s="53"/>
      <c r="F72" s="53"/>
      <c r="G72" s="53"/>
      <c r="H72" s="296"/>
      <c r="I72" s="287"/>
      <c r="J72" s="287"/>
      <c r="K72" s="287"/>
      <c r="L72" s="297"/>
      <c r="M72" s="298"/>
      <c r="N72" s="299"/>
    </row>
    <row r="73" spans="1:15" ht="15" thickBot="1">
      <c r="B73" s="455"/>
      <c r="C73" s="456"/>
      <c r="D73" s="456"/>
      <c r="E73" s="456"/>
      <c r="F73" s="456"/>
      <c r="G73" s="456"/>
      <c r="H73" s="54"/>
      <c r="I73" s="132"/>
      <c r="J73" s="132"/>
      <c r="K73" s="132"/>
      <c r="L73" s="803"/>
      <c r="M73" s="804"/>
      <c r="N73" s="133"/>
    </row>
    <row r="74" spans="1:15" ht="15" thickBot="1">
      <c r="B74" s="820" t="s">
        <v>1037</v>
      </c>
      <c r="C74" s="821"/>
      <c r="D74" s="821"/>
      <c r="E74" s="821"/>
      <c r="F74" s="821"/>
      <c r="G74" s="821"/>
      <c r="H74" s="821"/>
      <c r="I74" s="821"/>
      <c r="J74" s="821"/>
      <c r="K74" s="821"/>
      <c r="L74" s="821"/>
      <c r="M74" s="822"/>
      <c r="N74" s="110">
        <f>N68+N69+N70+N71+N72</f>
        <v>1709.9892221961866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0" t="s">
        <v>1047</v>
      </c>
      <c r="C78" s="841"/>
      <c r="D78" s="841"/>
      <c r="E78" s="841"/>
      <c r="F78" s="841"/>
      <c r="G78" s="841"/>
      <c r="H78" s="841"/>
      <c r="I78" s="79" t="s">
        <v>1048</v>
      </c>
      <c r="J78" s="81" t="s">
        <v>1494</v>
      </c>
      <c r="K78" s="80" t="s">
        <v>1050</v>
      </c>
      <c r="L78" s="842" t="s">
        <v>1034</v>
      </c>
      <c r="M78" s="966"/>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 thickBot="1">
      <c r="B86" s="801"/>
      <c r="C86" s="802"/>
      <c r="D86" s="802"/>
      <c r="E86" s="802"/>
      <c r="F86" s="802"/>
      <c r="G86" s="802"/>
      <c r="H86" s="802"/>
      <c r="I86" s="132"/>
      <c r="J86" s="132"/>
      <c r="K86" s="132"/>
      <c r="L86" s="902"/>
      <c r="M86" s="902"/>
      <c r="N86" s="51"/>
    </row>
    <row r="87" spans="1:14" ht="15" thickBot="1">
      <c r="B87" s="820" t="s">
        <v>1037</v>
      </c>
      <c r="C87" s="821"/>
      <c r="D87" s="821"/>
      <c r="E87" s="821"/>
      <c r="F87" s="821"/>
      <c r="G87" s="821"/>
      <c r="H87" s="821"/>
      <c r="I87" s="821"/>
      <c r="J87" s="821"/>
      <c r="K87" s="821"/>
      <c r="L87" s="821"/>
      <c r="M87" s="822"/>
      <c r="N87" s="309">
        <f>SUM(N80:N86)</f>
        <v>442582.44511953334</v>
      </c>
    </row>
    <row r="88" spans="1:14" ht="15" thickBot="1">
      <c r="B88" s="39"/>
      <c r="C88" s="40"/>
      <c r="D88" s="40"/>
      <c r="E88" s="40"/>
      <c r="F88" s="40"/>
      <c r="G88" s="40"/>
      <c r="H88" s="40"/>
      <c r="I88" s="40"/>
      <c r="J88" s="40"/>
      <c r="K88" s="40"/>
      <c r="L88" s="40"/>
      <c r="M88" s="40"/>
      <c r="N88" s="41"/>
    </row>
    <row r="89" spans="1:14" ht="15" thickBot="1">
      <c r="B89" s="814" t="s">
        <v>1051</v>
      </c>
      <c r="C89" s="815"/>
      <c r="D89" s="815"/>
      <c r="E89" s="815"/>
      <c r="F89" s="815"/>
      <c r="G89" s="815"/>
      <c r="H89" s="815"/>
      <c r="I89" s="815"/>
      <c r="J89" s="815"/>
      <c r="K89" s="815"/>
      <c r="L89" s="815"/>
      <c r="M89" s="816"/>
      <c r="N89" s="105">
        <f>N47+N63+N74+N87</f>
        <v>2810213.2360767289</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05" t="s">
        <v>1053</v>
      </c>
      <c r="C93" s="806"/>
      <c r="D93" s="806"/>
      <c r="E93" s="806"/>
      <c r="F93" s="806"/>
      <c r="G93" s="806"/>
      <c r="H93" s="806"/>
      <c r="I93" s="322"/>
      <c r="J93" s="342"/>
      <c r="K93" s="310" t="s">
        <v>1054</v>
      </c>
      <c r="L93" s="844" t="s">
        <v>1055</v>
      </c>
      <c r="M93" s="845"/>
      <c r="N93" s="311"/>
    </row>
    <row r="94" spans="1:14">
      <c r="B94" s="846" t="s">
        <v>1056</v>
      </c>
      <c r="C94" s="847"/>
      <c r="D94" s="847"/>
      <c r="E94" s="847"/>
      <c r="F94" s="847"/>
      <c r="G94" s="847"/>
      <c r="H94" s="847"/>
      <c r="I94" s="93"/>
      <c r="J94" s="94"/>
      <c r="K94" s="312">
        <v>0.2</v>
      </c>
      <c r="L94" s="848">
        <f>N89*K94</f>
        <v>562042.64721534576</v>
      </c>
      <c r="M94" s="849"/>
      <c r="N94" s="57"/>
    </row>
    <row r="95" spans="1:14">
      <c r="B95" s="95" t="s">
        <v>1057</v>
      </c>
      <c r="C95" s="96"/>
      <c r="D95" s="96"/>
      <c r="E95" s="96"/>
      <c r="F95" s="96"/>
      <c r="G95" s="96"/>
      <c r="H95" s="96"/>
      <c r="I95" s="93"/>
      <c r="J95" s="94"/>
      <c r="K95" s="312">
        <v>0.05</v>
      </c>
      <c r="L95" s="848">
        <f>N89*K95</f>
        <v>140510.66180383644</v>
      </c>
      <c r="M95" s="849"/>
      <c r="N95" s="57"/>
    </row>
    <row r="96" spans="1:14" ht="15" thickBot="1">
      <c r="B96" s="97" t="s">
        <v>1058</v>
      </c>
      <c r="C96" s="98"/>
      <c r="D96" s="98"/>
      <c r="E96" s="98"/>
      <c r="F96" s="98"/>
      <c r="G96" s="98"/>
      <c r="H96" s="98"/>
      <c r="I96" s="99"/>
      <c r="J96" s="100"/>
      <c r="K96" s="313">
        <v>0.05</v>
      </c>
      <c r="L96" s="850">
        <f>N89*K96</f>
        <v>140510.66180383644</v>
      </c>
      <c r="M96" s="851"/>
      <c r="N96" s="57"/>
    </row>
    <row r="97" spans="1:14" ht="15" thickBot="1">
      <c r="B97" s="814" t="s">
        <v>1037</v>
      </c>
      <c r="C97" s="815"/>
      <c r="D97" s="815"/>
      <c r="E97" s="815"/>
      <c r="F97" s="815"/>
      <c r="G97" s="815"/>
      <c r="H97" s="815"/>
      <c r="I97" s="815"/>
      <c r="J97" s="815"/>
      <c r="K97" s="815"/>
      <c r="L97" s="815"/>
      <c r="M97" s="816"/>
      <c r="N97" s="58">
        <f>L94+L95+L96</f>
        <v>843063.9708230187</v>
      </c>
    </row>
    <row r="98" spans="1:14" ht="15" thickBot="1">
      <c r="B98" s="39"/>
      <c r="C98" s="40"/>
      <c r="D98" s="40"/>
      <c r="E98" s="40"/>
      <c r="F98" s="40"/>
      <c r="G98" s="40"/>
      <c r="H98" s="40"/>
      <c r="I98" s="40"/>
      <c r="J98" s="40"/>
      <c r="K98" s="40"/>
      <c r="L98" s="40"/>
      <c r="M98" s="40"/>
      <c r="N98" s="41"/>
    </row>
    <row r="99" spans="1:14" ht="15" thickBot="1">
      <c r="A99" t="s">
        <v>2122</v>
      </c>
      <c r="B99" s="814" t="s">
        <v>1059</v>
      </c>
      <c r="C99" s="815"/>
      <c r="D99" s="815"/>
      <c r="E99" s="815"/>
      <c r="F99" s="815"/>
      <c r="G99" s="815"/>
      <c r="H99" s="815"/>
      <c r="I99" s="815"/>
      <c r="J99" s="815"/>
      <c r="K99" s="815"/>
      <c r="L99" s="815"/>
      <c r="M99" s="816"/>
      <c r="N99" s="196">
        <f>N89+N97</f>
        <v>3653277.2068997477</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6" t="s">
        <v>2324</v>
      </c>
      <c r="C116" s="957"/>
      <c r="D116" s="957"/>
      <c r="E116" s="957"/>
      <c r="F116" s="957"/>
      <c r="G116" s="957"/>
      <c r="H116" s="957"/>
      <c r="I116" s="957"/>
      <c r="J116" s="957"/>
      <c r="K116" s="957"/>
      <c r="L116" s="957"/>
      <c r="M116" s="957"/>
      <c r="N116" s="958"/>
    </row>
    <row r="117" spans="2:14" ht="15" customHeight="1">
      <c r="B117" s="956"/>
      <c r="C117" s="957"/>
      <c r="D117" s="957"/>
      <c r="E117" s="957"/>
      <c r="F117" s="957"/>
      <c r="G117" s="957"/>
      <c r="H117" s="957"/>
      <c r="I117" s="957"/>
      <c r="J117" s="957"/>
      <c r="K117" s="957"/>
      <c r="L117" s="957"/>
      <c r="M117" s="957"/>
      <c r="N117" s="958"/>
    </row>
    <row r="118" spans="2:14" ht="30" customHeight="1">
      <c r="B118" s="959" t="s">
        <v>2325</v>
      </c>
      <c r="C118" s="960"/>
      <c r="D118" s="960"/>
      <c r="E118" s="960"/>
      <c r="F118" s="960"/>
      <c r="G118" s="960"/>
      <c r="H118" s="960"/>
      <c r="I118" s="960"/>
      <c r="J118" s="960"/>
      <c r="K118" s="960"/>
      <c r="L118" s="960"/>
      <c r="M118" s="960"/>
      <c r="N118" s="961"/>
    </row>
    <row r="119" spans="2:14">
      <c r="B119" s="959"/>
      <c r="C119" s="960"/>
      <c r="D119" s="960"/>
      <c r="E119" s="960"/>
      <c r="F119" s="960"/>
      <c r="G119" s="960"/>
      <c r="H119" s="960"/>
      <c r="I119" s="960"/>
      <c r="J119" s="960"/>
      <c r="K119" s="960"/>
      <c r="L119" s="960"/>
      <c r="M119" s="960"/>
      <c r="N119" s="961"/>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2"/>
      <c r="K129" s="962"/>
      <c r="L129" s="962"/>
      <c r="M129" s="962"/>
      <c r="N129" s="963"/>
    </row>
    <row r="130" spans="2:14" ht="15" thickBot="1">
      <c r="B130" s="427" t="s">
        <v>2327</v>
      </c>
      <c r="C130" s="428"/>
      <c r="D130" s="428"/>
      <c r="E130" s="267"/>
      <c r="F130" s="267"/>
      <c r="G130" s="267"/>
      <c r="H130" s="267"/>
      <c r="I130" s="267"/>
      <c r="J130" s="964"/>
      <c r="K130" s="964"/>
      <c r="L130" s="964"/>
      <c r="M130" s="964"/>
      <c r="N130"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03"/>
      <c r="C1" s="915"/>
      <c r="D1" s="916"/>
      <c r="E1" s="916"/>
      <c r="F1" s="916"/>
      <c r="G1" s="916"/>
      <c r="H1" s="916"/>
      <c r="I1" s="916"/>
      <c r="J1" s="917"/>
      <c r="K1" s="918" t="s">
        <v>1017</v>
      </c>
      <c r="L1" s="920" t="s">
        <v>2304</v>
      </c>
      <c r="M1" s="921"/>
      <c r="N1" s="922"/>
    </row>
    <row r="2" spans="2:14" ht="40.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2" hidden="1" customHeight="1" thickBo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102822.75994715888</v>
      </c>
      <c r="L36" s="278"/>
      <c r="M36" s="279">
        <v>0.16</v>
      </c>
      <c r="N36" s="280">
        <f>K36/M36</f>
        <v>642642.249669743</v>
      </c>
    </row>
    <row r="37" spans="1:14">
      <c r="A37" s="119" t="s">
        <v>261</v>
      </c>
      <c r="B37" s="827" t="str">
        <f>VLOOKUP(A37,EQUIPOS!A7:D154,3,FALSE)</f>
        <v xml:space="preserve">Motobomba 3 PULGADAS (incluye operario)
</v>
      </c>
      <c r="C37" s="828"/>
      <c r="D37" s="828"/>
      <c r="E37" s="828"/>
      <c r="F37" s="828"/>
      <c r="G37" s="828"/>
      <c r="H37" s="829"/>
      <c r="I37" s="429"/>
      <c r="J37" s="430"/>
      <c r="K37" s="277">
        <f>VLOOKUP(A37,EQUIPOS!A7:D164,4,FALSE)</f>
        <v>10031.359989504161</v>
      </c>
      <c r="L37" s="343"/>
      <c r="M37" s="344">
        <v>0.16</v>
      </c>
      <c r="N37" s="280">
        <f>K37/M37</f>
        <v>62695.999934401007</v>
      </c>
    </row>
    <row r="38" spans="1:14">
      <c r="A38" s="119"/>
      <c r="B38" s="827"/>
      <c r="C38" s="828"/>
      <c r="D38" s="828"/>
      <c r="E38" s="828"/>
      <c r="F38" s="828"/>
      <c r="G38" s="828"/>
      <c r="H38" s="829"/>
      <c r="I38" s="429"/>
      <c r="J38" s="430"/>
      <c r="K38" s="446"/>
      <c r="L38" s="343"/>
      <c r="M38" s="344"/>
      <c r="N38" s="280"/>
    </row>
    <row r="39" spans="1:14">
      <c r="A39" s="119"/>
      <c r="B39" s="827"/>
      <c r="C39" s="828"/>
      <c r="D39" s="828"/>
      <c r="E39" s="828"/>
      <c r="F39" s="828"/>
      <c r="G39" s="828"/>
      <c r="H39" s="829"/>
      <c r="I39" s="429"/>
      <c r="J39" s="430"/>
      <c r="K39" s="446"/>
      <c r="L39" s="343"/>
      <c r="M39" s="344"/>
      <c r="N39" s="280"/>
    </row>
    <row r="40" spans="1:14">
      <c r="A40" s="119"/>
      <c r="B40" s="827"/>
      <c r="C40" s="828"/>
      <c r="D40" s="828"/>
      <c r="E40" s="828"/>
      <c r="F40" s="828"/>
      <c r="G40" s="828"/>
      <c r="H40" s="829"/>
      <c r="I40" s="336"/>
      <c r="J40" s="338"/>
      <c r="K40" s="446"/>
      <c r="L40" s="431"/>
      <c r="M40" s="432"/>
      <c r="N40" s="280"/>
    </row>
    <row r="41" spans="1:14">
      <c r="B41" s="827"/>
      <c r="C41" s="828"/>
      <c r="D41" s="828"/>
      <c r="E41" s="828"/>
      <c r="F41" s="828"/>
      <c r="G41" s="828"/>
      <c r="H41" s="829"/>
      <c r="I41" s="42"/>
      <c r="J41" s="43"/>
      <c r="K41" s="446"/>
      <c r="L41" s="284"/>
      <c r="M41" s="285"/>
      <c r="N41" s="280"/>
    </row>
    <row r="42" spans="1:14">
      <c r="B42" s="328"/>
      <c r="C42" s="329"/>
      <c r="D42" s="329"/>
      <c r="E42" s="329"/>
      <c r="F42" s="331"/>
      <c r="G42" s="331"/>
      <c r="H42" s="131"/>
      <c r="I42" s="42"/>
      <c r="J42" s="43"/>
      <c r="K42" s="446"/>
      <c r="L42" s="284"/>
      <c r="M42" s="285"/>
      <c r="N42" s="281"/>
    </row>
    <row r="43" spans="1:14">
      <c r="B43" s="834" t="s">
        <v>1036</v>
      </c>
      <c r="C43" s="835"/>
      <c r="D43" s="835"/>
      <c r="E43" s="44"/>
      <c r="F43" s="45"/>
      <c r="G43" s="45"/>
      <c r="H43" s="46"/>
      <c r="I43" s="42"/>
      <c r="J43" s="43"/>
      <c r="K43" s="287"/>
      <c r="L43" s="284"/>
      <c r="M43" s="409">
        <v>0.05</v>
      </c>
      <c r="N43" s="352">
        <f>N77*M43</f>
        <v>11968.876220179687</v>
      </c>
    </row>
    <row r="44" spans="1:14" ht="15" thickBot="1">
      <c r="B44" s="827"/>
      <c r="C44" s="828"/>
      <c r="D44" s="828"/>
      <c r="E44" s="828"/>
      <c r="F44" s="828"/>
      <c r="G44" s="828"/>
      <c r="H44" s="829"/>
      <c r="I44" s="836"/>
      <c r="J44" s="837"/>
      <c r="K44" s="47"/>
      <c r="L44" s="838"/>
      <c r="M44" s="839"/>
      <c r="N44" s="111"/>
    </row>
    <row r="45" spans="1:14" ht="15" thickBot="1">
      <c r="B45" s="814" t="s">
        <v>1037</v>
      </c>
      <c r="C45" s="815"/>
      <c r="D45" s="815"/>
      <c r="E45" s="815"/>
      <c r="F45" s="815"/>
      <c r="G45" s="815"/>
      <c r="H45" s="815"/>
      <c r="I45" s="815"/>
      <c r="J45" s="815"/>
      <c r="K45" s="815"/>
      <c r="L45" s="815"/>
      <c r="M45" s="816"/>
      <c r="N45" s="402">
        <f>SUM(N36:N44)</f>
        <v>717307.12582432374</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12626.612863703373</v>
      </c>
      <c r="N50" s="280">
        <f>K50*M50</f>
        <v>2525.3225727406748</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888.32153374233098</v>
      </c>
      <c r="N51" s="280">
        <f>K51*M51</f>
        <v>888.32153374233098</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862.00089570552132</v>
      </c>
      <c r="N52" s="280">
        <f>K52*M52</f>
        <v>431.00044785276066</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3332</v>
      </c>
      <c r="N53" s="280">
        <f>K53*M53</f>
        <v>499800</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503755.07815950905</v>
      </c>
      <c r="N54" s="280">
        <f>K54*M54</f>
        <v>503755.07815950905</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 thickBot="1">
      <c r="B57" s="49"/>
      <c r="C57" s="318"/>
      <c r="D57" s="318"/>
      <c r="E57" s="318"/>
      <c r="F57" s="318"/>
      <c r="G57" s="318"/>
      <c r="H57" s="318"/>
      <c r="I57" s="318"/>
      <c r="J57" s="443"/>
      <c r="K57" s="132"/>
      <c r="L57" s="333"/>
      <c r="M57" s="410"/>
      <c r="N57" s="280"/>
    </row>
    <row r="58" spans="1:14" ht="15" thickBot="1">
      <c r="B58" s="814" t="s">
        <v>1037</v>
      </c>
      <c r="C58" s="815"/>
      <c r="D58" s="815"/>
      <c r="E58" s="815"/>
      <c r="F58" s="815"/>
      <c r="G58" s="815"/>
      <c r="H58" s="815"/>
      <c r="I58" s="815"/>
      <c r="J58" s="815"/>
      <c r="K58" s="815"/>
      <c r="L58" s="815"/>
      <c r="M58" s="816"/>
      <c r="N58" s="402">
        <f>SUM(N50:N57)</f>
        <v>1007399.7227138449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818">
        <f>VLOOKUP(A63,TRANSPORTE!A5:D117,4,FALSE)</f>
        <v>1313.2164027577846</v>
      </c>
      <c r="M63" s="819"/>
      <c r="N63" s="295">
        <f>K63*L63</f>
        <v>1313.2164027577846</v>
      </c>
    </row>
    <row r="64" spans="1:14">
      <c r="B64" s="52"/>
      <c r="C64" s="53"/>
      <c r="D64" s="53"/>
      <c r="E64" s="53"/>
      <c r="F64" s="53"/>
      <c r="G64" s="53"/>
      <c r="H64" s="319"/>
      <c r="I64" s="287"/>
      <c r="J64" s="294"/>
      <c r="K64" s="287"/>
      <c r="L64" s="818"/>
      <c r="M64" s="819"/>
      <c r="N64" s="295"/>
    </row>
    <row r="65" spans="1:15">
      <c r="B65" s="52"/>
      <c r="C65" s="53"/>
      <c r="D65" s="53"/>
      <c r="E65" s="53"/>
      <c r="F65" s="53"/>
      <c r="G65" s="53"/>
      <c r="H65" s="319"/>
      <c r="I65" s="287"/>
      <c r="J65" s="294"/>
      <c r="K65" s="287"/>
      <c r="L65" s="818"/>
      <c r="M65" s="819"/>
      <c r="N65" s="295"/>
    </row>
    <row r="66" spans="1:15">
      <c r="B66" s="52"/>
      <c r="C66" s="53"/>
      <c r="D66" s="53"/>
      <c r="E66" s="53"/>
      <c r="F66" s="53"/>
      <c r="G66" s="53"/>
      <c r="H66" s="296"/>
      <c r="I66" s="287"/>
      <c r="J66" s="287"/>
      <c r="K66" s="287"/>
      <c r="L66" s="297"/>
      <c r="M66" s="298"/>
      <c r="N66" s="299"/>
    </row>
    <row r="67" spans="1:15" ht="15" thickBot="1">
      <c r="B67" s="455"/>
      <c r="C67" s="456"/>
      <c r="D67" s="456"/>
      <c r="E67" s="456"/>
      <c r="F67" s="456"/>
      <c r="G67" s="456"/>
      <c r="H67" s="54"/>
      <c r="I67" s="132"/>
      <c r="J67" s="132"/>
      <c r="K67" s="132"/>
      <c r="L67" s="803"/>
      <c r="M67" s="804"/>
      <c r="N67" s="133"/>
    </row>
    <row r="68" spans="1:15" ht="15" thickBot="1">
      <c r="B68" s="820" t="s">
        <v>1037</v>
      </c>
      <c r="C68" s="821"/>
      <c r="D68" s="821"/>
      <c r="E68" s="821"/>
      <c r="F68" s="821"/>
      <c r="G68" s="821"/>
      <c r="H68" s="821"/>
      <c r="I68" s="821"/>
      <c r="J68" s="821"/>
      <c r="K68" s="821"/>
      <c r="L68" s="821"/>
      <c r="M68" s="822"/>
      <c r="N68" s="110">
        <f>SUM(N63:N67)</f>
        <v>1313.2164027577846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0" t="s">
        <v>1047</v>
      </c>
      <c r="C72" s="841"/>
      <c r="D72" s="841"/>
      <c r="E72" s="841"/>
      <c r="F72" s="841"/>
      <c r="G72" s="841"/>
      <c r="H72" s="841"/>
      <c r="I72" s="79" t="s">
        <v>1048</v>
      </c>
      <c r="J72" s="81" t="s">
        <v>1494</v>
      </c>
      <c r="K72" s="80" t="s">
        <v>1050</v>
      </c>
      <c r="L72" s="842" t="s">
        <v>1034</v>
      </c>
      <c r="M72" s="843"/>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SUM(N73:N76)</f>
        <v>239377.52440359374</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N45+N58+N68+N77</f>
        <v>1965397.5893445201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393079.51786890405</v>
      </c>
      <c r="M84" s="849"/>
      <c r="N84" s="57"/>
    </row>
    <row r="85" spans="1:14">
      <c r="B85" s="95" t="s">
        <v>1057</v>
      </c>
      <c r="C85" s="96"/>
      <c r="D85" s="96"/>
      <c r="E85" s="96"/>
      <c r="F85" s="96"/>
      <c r="G85" s="96"/>
      <c r="H85" s="96"/>
      <c r="I85" s="93"/>
      <c r="J85" s="94"/>
      <c r="K85" s="312">
        <v>0.05</v>
      </c>
      <c r="L85" s="848">
        <f>N79*K85</f>
        <v>98269.879467226012</v>
      </c>
      <c r="M85" s="849"/>
      <c r="N85" s="57"/>
    </row>
    <row r="86" spans="1:14" ht="15" thickBot="1">
      <c r="B86" s="97" t="s">
        <v>1058</v>
      </c>
      <c r="C86" s="98"/>
      <c r="D86" s="98"/>
      <c r="E86" s="98"/>
      <c r="F86" s="98"/>
      <c r="G86" s="98"/>
      <c r="H86" s="98"/>
      <c r="I86" s="99"/>
      <c r="J86" s="100"/>
      <c r="K86" s="313">
        <v>0.05</v>
      </c>
      <c r="L86" s="850">
        <f>N79*K86</f>
        <v>98269.879467226012</v>
      </c>
      <c r="M86" s="851"/>
      <c r="N86" s="57"/>
    </row>
    <row r="87" spans="1:14" ht="15" thickBot="1">
      <c r="B87" s="814" t="s">
        <v>1037</v>
      </c>
      <c r="C87" s="815"/>
      <c r="D87" s="815"/>
      <c r="E87" s="815"/>
      <c r="F87" s="815"/>
      <c r="G87" s="815"/>
      <c r="H87" s="815"/>
      <c r="I87" s="815"/>
      <c r="J87" s="815"/>
      <c r="K87" s="815"/>
      <c r="L87" s="815"/>
      <c r="M87" s="816"/>
      <c r="N87" s="58">
        <f>L84+L85+L86</f>
        <v>589619.27680335601</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2555016.8661478763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03"/>
      <c r="C1" s="915"/>
      <c r="D1" s="916"/>
      <c r="E1" s="916"/>
      <c r="F1" s="916"/>
      <c r="G1" s="916"/>
      <c r="H1" s="916"/>
      <c r="I1" s="916"/>
      <c r="J1" s="917"/>
      <c r="K1" s="918" t="s">
        <v>1017</v>
      </c>
      <c r="L1" s="920" t="s">
        <v>2304</v>
      </c>
      <c r="M1" s="921"/>
      <c r="N1" s="922"/>
    </row>
    <row r="2" spans="2:14" ht="38.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460"/>
      <c r="L30" s="825" t="s">
        <v>1029</v>
      </c>
      <c r="M30" s="826"/>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121</v>
      </c>
      <c r="B36" s="827" t="str">
        <f>VLOOKUP(A36,EQUIPOS!A6:D154,3,FALSE)</f>
        <v>Bomba eléctrica para accionar la celda</v>
      </c>
      <c r="C36" s="828"/>
      <c r="D36" s="828"/>
      <c r="E36" s="828"/>
      <c r="F36" s="828"/>
      <c r="G36" s="828"/>
      <c r="H36" s="829"/>
      <c r="I36" s="275"/>
      <c r="J36" s="276"/>
      <c r="K36" s="277">
        <f>VLOOKUP(A36,EQUIPOS!A6:D163,4,FALSE)</f>
        <v>63998.577515003555</v>
      </c>
      <c r="L36" s="278"/>
      <c r="M36" s="279">
        <v>0.01</v>
      </c>
      <c r="N36" s="280">
        <f t="shared" ref="N36:N41" si="0">K36/M36</f>
        <v>6399857.7515003551</v>
      </c>
    </row>
    <row r="37" spans="1:14">
      <c r="A37" s="119" t="s">
        <v>192</v>
      </c>
      <c r="B37" s="827" t="str">
        <f>VLOOKUP(A37,EQUIPOS!A7:D154,3,FALSE)</f>
        <v>Equipo de acarreo interno</v>
      </c>
      <c r="C37" s="828"/>
      <c r="D37" s="828"/>
      <c r="E37" s="828"/>
      <c r="F37" s="828"/>
      <c r="G37" s="828"/>
      <c r="H37" s="829"/>
      <c r="I37" s="429"/>
      <c r="J37" s="430"/>
      <c r="K37" s="277">
        <f>VLOOKUP(A37,EQUIPOS!A7:D164,4,FALSE)</f>
        <v>32050.929116901916</v>
      </c>
      <c r="L37" s="343"/>
      <c r="M37" s="344">
        <v>0.05</v>
      </c>
      <c r="N37" s="280">
        <f t="shared" si="0"/>
        <v>641018.58233803825</v>
      </c>
    </row>
    <row r="38" spans="1:14">
      <c r="A38" s="119" t="s">
        <v>217</v>
      </c>
      <c r="B38" s="827" t="str">
        <f>VLOOKUP(A38,EQUIPOS!A8:D154,3,FALSE)</f>
        <v>Equipo de soldadura y de acetileno (incluye soldadura)</v>
      </c>
      <c r="C38" s="828"/>
      <c r="D38" s="828"/>
      <c r="E38" s="828"/>
      <c r="F38" s="828"/>
      <c r="G38" s="828"/>
      <c r="H38" s="829"/>
      <c r="I38" s="429"/>
      <c r="J38" s="430"/>
      <c r="K38" s="277">
        <f>VLOOKUP(A38,EQUIPOS!A8:D165,4,FALSE)</f>
        <v>20239.758438524768</v>
      </c>
      <c r="L38" s="343"/>
      <c r="M38" s="344">
        <v>0.01</v>
      </c>
      <c r="N38" s="280">
        <f t="shared" si="0"/>
        <v>2023975.8438524767</v>
      </c>
    </row>
    <row r="39" spans="1:14">
      <c r="A39" s="119" t="s">
        <v>242</v>
      </c>
      <c r="B39" s="827" t="str">
        <f>VLOOKUP(A39,EQUIPOS!A9:D154,3,FALSE)</f>
        <v>Grúa con torre capacidad 1 ton en la punta.</v>
      </c>
      <c r="C39" s="828"/>
      <c r="D39" s="828"/>
      <c r="E39" s="828"/>
      <c r="F39" s="828"/>
      <c r="G39" s="828"/>
      <c r="H39" s="829"/>
      <c r="I39" s="429"/>
      <c r="J39" s="430"/>
      <c r="K39" s="277">
        <f>VLOOKUP(A39,EQUIPOS!A9:D166,4,FALSE)</f>
        <v>183103.20908939556</v>
      </c>
      <c r="L39" s="343"/>
      <c r="M39" s="344">
        <v>0.04</v>
      </c>
      <c r="N39" s="280">
        <f t="shared" si="0"/>
        <v>4577580.2272348888</v>
      </c>
    </row>
    <row r="40" spans="1:14">
      <c r="A40" s="119" t="s">
        <v>255</v>
      </c>
      <c r="B40" s="827" t="str">
        <f>VLOOKUP(A40,EQUIPOS!A10:D154,3,FALSE)</f>
        <v>Manómetro cable de acero para bajar la celda</v>
      </c>
      <c r="C40" s="828"/>
      <c r="D40" s="828"/>
      <c r="E40" s="828"/>
      <c r="F40" s="828"/>
      <c r="G40" s="828"/>
      <c r="H40" s="829"/>
      <c r="I40" s="336"/>
      <c r="J40" s="338"/>
      <c r="K40" s="277">
        <f>VLOOKUP(A40,EQUIPOS!A10:D167,4,FALSE)</f>
        <v>1603847.5293130719</v>
      </c>
      <c r="L40" s="431"/>
      <c r="M40" s="432">
        <v>1</v>
      </c>
      <c r="N40" s="280">
        <f t="shared" si="0"/>
        <v>1603847.5293130719</v>
      </c>
    </row>
    <row r="41" spans="1:14">
      <c r="A41" t="s">
        <v>320</v>
      </c>
      <c r="B41" s="827" t="str">
        <f>VLOOKUP(A41,EQUIPOS!A11:D155,3,FALSE)</f>
        <v>Retroexcavadora sobre llantas, motor 62HP, Profundidad de excavación de 5.41 metros.</v>
      </c>
      <c r="C41" s="828"/>
      <c r="D41" s="828"/>
      <c r="E41" s="828"/>
      <c r="F41" s="828"/>
      <c r="G41" s="828"/>
      <c r="H41" s="829"/>
      <c r="I41" s="42"/>
      <c r="J41" s="43"/>
      <c r="K41" s="277">
        <f>VLOOKUP(A41,EQUIPOS!A11:D168,4,FALSE)</f>
        <v>115818.43486355411</v>
      </c>
      <c r="L41" s="284"/>
      <c r="M41" s="285">
        <v>0.2</v>
      </c>
      <c r="N41" s="280">
        <f t="shared" si="0"/>
        <v>579092.17431777052</v>
      </c>
    </row>
    <row r="42" spans="1:14">
      <c r="B42" s="328"/>
      <c r="C42" s="329"/>
      <c r="D42" s="329"/>
      <c r="E42" s="329"/>
      <c r="F42" s="331"/>
      <c r="G42" s="331"/>
      <c r="H42" s="131"/>
      <c r="I42" s="42"/>
      <c r="J42" s="43"/>
      <c r="K42" s="446"/>
      <c r="L42" s="284"/>
      <c r="M42" s="285"/>
      <c r="N42" s="281"/>
    </row>
    <row r="43" spans="1:14">
      <c r="B43" s="834" t="s">
        <v>1036</v>
      </c>
      <c r="C43" s="835"/>
      <c r="D43" s="835"/>
      <c r="E43" s="44"/>
      <c r="F43" s="45"/>
      <c r="G43" s="45"/>
      <c r="H43" s="46"/>
      <c r="I43" s="42"/>
      <c r="J43" s="43"/>
      <c r="K43" s="287"/>
      <c r="L43" s="284"/>
      <c r="M43" s="409">
        <v>0.01</v>
      </c>
      <c r="N43" s="352">
        <f>N81*M43</f>
        <v>40222.408211598995</v>
      </c>
    </row>
    <row r="44" spans="1:14" ht="15" thickBot="1">
      <c r="B44" s="827"/>
      <c r="C44" s="828"/>
      <c r="D44" s="828"/>
      <c r="E44" s="828"/>
      <c r="F44" s="828"/>
      <c r="G44" s="828"/>
      <c r="H44" s="829"/>
      <c r="I44" s="836"/>
      <c r="J44" s="837"/>
      <c r="K44" s="47"/>
      <c r="L44" s="838"/>
      <c r="M44" s="839"/>
      <c r="N44" s="111"/>
    </row>
    <row r="45" spans="1:14" ht="15" thickBot="1">
      <c r="B45" s="814" t="s">
        <v>1037</v>
      </c>
      <c r="C45" s="815"/>
      <c r="D45" s="815"/>
      <c r="E45" s="815"/>
      <c r="F45" s="815"/>
      <c r="G45" s="815"/>
      <c r="H45" s="815"/>
      <c r="I45" s="815"/>
      <c r="J45" s="815"/>
      <c r="K45" s="815"/>
      <c r="L45" s="815"/>
      <c r="M45" s="816"/>
      <c r="N45" s="402">
        <f>SUM(N36:N44)</f>
        <v>15865594.516768198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22149520.436696313</v>
      </c>
      <c r="N50" s="280">
        <f t="shared" ref="N50:N55" si="1">K50*M50</f>
        <v>22149520.436696313</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76110.017700987461</v>
      </c>
      <c r="N51" s="280">
        <f t="shared" si="1"/>
        <v>2283300.5310296239</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1464685.3820061346</v>
      </c>
      <c r="N52" s="280">
        <f t="shared" si="1"/>
        <v>2929370.7640122692</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894608.87615337409</v>
      </c>
      <c r="N53" s="280">
        <f t="shared" si="1"/>
        <v>4473044.3807668705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58777.274815950906</v>
      </c>
      <c r="N54" s="280">
        <f t="shared" si="1"/>
        <v>3526636.4889570544</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39860.412920245391</v>
      </c>
      <c r="N55" s="280">
        <f t="shared" si="1"/>
        <v>478324.9550429447</v>
      </c>
    </row>
    <row r="56" spans="1:14">
      <c r="A56" s="167"/>
      <c r="B56" s="49"/>
      <c r="C56" s="433"/>
      <c r="D56" s="433"/>
      <c r="E56" s="433"/>
      <c r="F56" s="433"/>
      <c r="G56" s="433"/>
      <c r="H56" s="433"/>
      <c r="I56" s="433"/>
      <c r="J56" s="319"/>
      <c r="K56" s="405"/>
      <c r="L56" s="429"/>
      <c r="M56" s="410"/>
      <c r="N56" s="280"/>
    </row>
    <row r="57" spans="1:14" ht="15" thickBot="1">
      <c r="B57" s="49"/>
      <c r="C57" s="318"/>
      <c r="D57" s="318"/>
      <c r="E57" s="318"/>
      <c r="F57" s="318"/>
      <c r="G57" s="318"/>
      <c r="H57" s="318"/>
      <c r="I57" s="318"/>
      <c r="J57" s="443"/>
      <c r="K57" s="132"/>
      <c r="L57" s="333"/>
      <c r="M57" s="410"/>
      <c r="N57" s="280"/>
    </row>
    <row r="58" spans="1:14" ht="15" thickBot="1">
      <c r="B58" s="814" t="s">
        <v>1037</v>
      </c>
      <c r="C58" s="815"/>
      <c r="D58" s="815"/>
      <c r="E58" s="815"/>
      <c r="F58" s="815"/>
      <c r="G58" s="815"/>
      <c r="H58" s="815"/>
      <c r="I58" s="815"/>
      <c r="J58" s="815"/>
      <c r="K58" s="815"/>
      <c r="L58" s="815"/>
      <c r="M58" s="816"/>
      <c r="N58" s="402">
        <f>SUM(N50:N57)</f>
        <v>35840197.556505077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818">
        <f>VLOOKUP(A63,TRANSPORTE!A5:D117,4,FALSE)</f>
        <v>818904.06275115185</v>
      </c>
      <c r="M63" s="819"/>
      <c r="N63" s="295">
        <f>K63*L63</f>
        <v>818904.06275115185</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818">
        <f>VLOOKUP(A64,TRANSPORTE!A6:D117,4,FALSE)</f>
        <v>135836.85892113036</v>
      </c>
      <c r="M64" s="819"/>
      <c r="N64" s="295">
        <f>K64*L64</f>
        <v>1086694.8713690429</v>
      </c>
    </row>
    <row r="65" spans="1:15">
      <c r="A65" t="s">
        <v>1483</v>
      </c>
      <c r="B65" s="52" t="str">
        <f>VLOOKUP(A65,TRANSPORTE!A6:D117,3,FALSE)</f>
        <v>Pasajes aéreos</v>
      </c>
      <c r="C65" s="53"/>
      <c r="D65" s="53"/>
      <c r="E65" s="53"/>
      <c r="F65" s="53"/>
      <c r="G65" s="53"/>
      <c r="H65" s="319" t="s">
        <v>1029</v>
      </c>
      <c r="I65" s="287">
        <v>3</v>
      </c>
      <c r="J65" s="294">
        <v>1</v>
      </c>
      <c r="K65" s="287">
        <f>I65*J65</f>
        <v>3</v>
      </c>
      <c r="L65" s="818">
        <f>VLOOKUP(A65,TRANSPORTE!A6:D117,4,FALSE)</f>
        <v>398080.41885748919</v>
      </c>
      <c r="M65" s="819"/>
      <c r="N65" s="295">
        <f>K65*L65</f>
        <v>1194241.2565724675</v>
      </c>
    </row>
    <row r="66" spans="1:15">
      <c r="B66" s="52"/>
      <c r="C66" s="53"/>
      <c r="D66" s="53"/>
      <c r="E66" s="53"/>
      <c r="F66" s="53"/>
      <c r="G66" s="53"/>
      <c r="H66" s="296"/>
      <c r="I66" s="287"/>
      <c r="J66" s="287"/>
      <c r="K66" s="287"/>
      <c r="L66" s="297"/>
      <c r="M66" s="298"/>
      <c r="N66" s="299"/>
    </row>
    <row r="67" spans="1:15" ht="15" thickBot="1">
      <c r="B67" s="455"/>
      <c r="C67" s="456"/>
      <c r="D67" s="456"/>
      <c r="E67" s="456"/>
      <c r="F67" s="456"/>
      <c r="G67" s="456"/>
      <c r="H67" s="54"/>
      <c r="I67" s="132"/>
      <c r="J67" s="132"/>
      <c r="K67" s="132"/>
      <c r="L67" s="803"/>
      <c r="M67" s="804"/>
      <c r="N67" s="133"/>
    </row>
    <row r="68" spans="1:15" ht="15" thickBot="1">
      <c r="B68" s="820" t="s">
        <v>1037</v>
      </c>
      <c r="C68" s="821"/>
      <c r="D68" s="821"/>
      <c r="E68" s="821"/>
      <c r="F68" s="821"/>
      <c r="G68" s="821"/>
      <c r="H68" s="821"/>
      <c r="I68" s="821"/>
      <c r="J68" s="821"/>
      <c r="K68" s="821"/>
      <c r="L68" s="821"/>
      <c r="M68" s="822"/>
      <c r="N68" s="110">
        <f>SUM(N63:N67)</f>
        <v>3099840.1906926623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0" t="s">
        <v>1047</v>
      </c>
      <c r="C72" s="841"/>
      <c r="D72" s="841"/>
      <c r="E72" s="841"/>
      <c r="F72" s="841"/>
      <c r="G72" s="841"/>
      <c r="H72" s="841"/>
      <c r="I72" s="79" t="s">
        <v>1048</v>
      </c>
      <c r="J72" s="81" t="s">
        <v>1494</v>
      </c>
      <c r="K72" s="80" t="s">
        <v>1050</v>
      </c>
      <c r="L72" s="842" t="s">
        <v>1034</v>
      </c>
      <c r="M72" s="843"/>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SUM(N73:N80)</f>
        <v>4022240.8211598997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N45+N58+N68+N81</f>
        <v>58827873.085125834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11765574.617025167</v>
      </c>
      <c r="M88" s="849"/>
      <c r="N88" s="57"/>
    </row>
    <row r="89" spans="1:14">
      <c r="B89" s="95" t="s">
        <v>1057</v>
      </c>
      <c r="C89" s="96"/>
      <c r="D89" s="96"/>
      <c r="E89" s="96"/>
      <c r="F89" s="96"/>
      <c r="G89" s="96"/>
      <c r="H89" s="96"/>
      <c r="I89" s="93"/>
      <c r="J89" s="94"/>
      <c r="K89" s="312">
        <v>0.05</v>
      </c>
      <c r="L89" s="848">
        <f>N83*K89</f>
        <v>2941393.6542562917</v>
      </c>
      <c r="M89" s="849"/>
      <c r="N89" s="57"/>
    </row>
    <row r="90" spans="1:14" ht="15" thickBot="1">
      <c r="B90" s="97" t="s">
        <v>1058</v>
      </c>
      <c r="C90" s="98"/>
      <c r="D90" s="98"/>
      <c r="E90" s="98"/>
      <c r="F90" s="98"/>
      <c r="G90" s="98"/>
      <c r="H90" s="98"/>
      <c r="I90" s="99"/>
      <c r="J90" s="100"/>
      <c r="K90" s="313">
        <v>0.05</v>
      </c>
      <c r="L90" s="850">
        <f>N83*K90</f>
        <v>2941393.6542562917</v>
      </c>
      <c r="M90" s="851"/>
      <c r="N90" s="57"/>
    </row>
    <row r="91" spans="1:14" ht="15" thickBot="1">
      <c r="B91" s="814" t="s">
        <v>1037</v>
      </c>
      <c r="C91" s="815"/>
      <c r="D91" s="815"/>
      <c r="E91" s="815"/>
      <c r="F91" s="815"/>
      <c r="G91" s="815"/>
      <c r="H91" s="815"/>
      <c r="I91" s="815"/>
      <c r="J91" s="815"/>
      <c r="K91" s="815"/>
      <c r="L91" s="815"/>
      <c r="M91" s="816"/>
      <c r="N91" s="58">
        <f>L88+L89+L90</f>
        <v>17648361.92553775</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76476235.010663584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03"/>
      <c r="C1" s="915"/>
      <c r="D1" s="916"/>
      <c r="E1" s="916"/>
      <c r="F1" s="916"/>
      <c r="G1" s="916"/>
      <c r="H1" s="916"/>
      <c r="I1" s="916"/>
      <c r="J1" s="917"/>
      <c r="K1" s="918" t="s">
        <v>1017</v>
      </c>
      <c r="L1" s="920" t="s">
        <v>2304</v>
      </c>
      <c r="M1" s="921"/>
      <c r="N1" s="922"/>
    </row>
    <row r="2" spans="2:14" ht="27"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t="s">
        <v>121</v>
      </c>
      <c r="B36" s="827" t="str">
        <f>VLOOKUP(A36,EQUIPOS!A6:D154,3,FALSE)</f>
        <v>Bomba eléctrica para accionar la celda</v>
      </c>
      <c r="C36" s="828"/>
      <c r="D36" s="828"/>
      <c r="E36" s="828"/>
      <c r="F36" s="828"/>
      <c r="G36" s="828"/>
      <c r="H36" s="829"/>
      <c r="I36" s="275"/>
      <c r="J36" s="276"/>
      <c r="K36" s="277">
        <f>VLOOKUP(A36,EQUIPOS!A6:D163,4,FALSE)</f>
        <v>63998.577515003555</v>
      </c>
      <c r="L36" s="278"/>
      <c r="M36" s="279">
        <v>0.01</v>
      </c>
      <c r="N36" s="280">
        <f>K36/M36</f>
        <v>6399857.7515003551</v>
      </c>
    </row>
    <row r="37" spans="1:16">
      <c r="A37" s="119" t="s">
        <v>217</v>
      </c>
      <c r="B37" s="827" t="str">
        <f>VLOOKUP(A37,EQUIPOS!A7:D154,3,FALSE)</f>
        <v>Equipo de soldadura y de acetileno (incluye soldadura)</v>
      </c>
      <c r="C37" s="828"/>
      <c r="D37" s="828"/>
      <c r="E37" s="828"/>
      <c r="F37" s="828"/>
      <c r="G37" s="828"/>
      <c r="H37" s="829"/>
      <c r="I37" s="429"/>
      <c r="J37" s="430"/>
      <c r="K37" s="277">
        <f>VLOOKUP(A37,EQUIPOS!A7:D164,4,FALSE)</f>
        <v>20239.758438524768</v>
      </c>
      <c r="L37" s="343"/>
      <c r="M37" s="344">
        <v>0.01</v>
      </c>
      <c r="N37" s="280">
        <f>K37/M37</f>
        <v>2023975.8438524767</v>
      </c>
    </row>
    <row r="38" spans="1:16">
      <c r="A38" s="119" t="s">
        <v>255</v>
      </c>
      <c r="B38" s="827" t="str">
        <f>VLOOKUP(A38,EQUIPOS!A8:D154,3,FALSE)</f>
        <v>Manómetro cable de acero para bajar la celda</v>
      </c>
      <c r="C38" s="828"/>
      <c r="D38" s="828"/>
      <c r="E38" s="828"/>
      <c r="F38" s="828"/>
      <c r="G38" s="828"/>
      <c r="H38" s="829"/>
      <c r="I38" s="429"/>
      <c r="J38" s="430"/>
      <c r="K38" s="277">
        <f>VLOOKUP(A38,EQUIPOS!A8:D165,4,FALSE)</f>
        <v>1603847.5293130719</v>
      </c>
      <c r="L38" s="343"/>
      <c r="M38" s="344">
        <v>1</v>
      </c>
      <c r="N38" s="280">
        <f>K38/M38</f>
        <v>1603847.5293130719</v>
      </c>
    </row>
    <row r="39" spans="1:16">
      <c r="A39" s="119"/>
      <c r="B39" s="827"/>
      <c r="C39" s="828"/>
      <c r="D39" s="828"/>
      <c r="E39" s="828"/>
      <c r="F39" s="828"/>
      <c r="G39" s="828"/>
      <c r="H39" s="829"/>
      <c r="I39" s="429"/>
      <c r="J39" s="430"/>
      <c r="K39" s="277"/>
      <c r="L39" s="343"/>
      <c r="M39" s="344"/>
      <c r="N39" s="280"/>
    </row>
    <row r="40" spans="1:16">
      <c r="A40" s="119"/>
      <c r="B40" s="827"/>
      <c r="C40" s="828"/>
      <c r="D40" s="828"/>
      <c r="E40" s="828"/>
      <c r="F40" s="828"/>
      <c r="G40" s="828"/>
      <c r="H40" s="829"/>
      <c r="I40" s="336"/>
      <c r="J40" s="338"/>
      <c r="K40" s="277"/>
      <c r="L40" s="431"/>
      <c r="M40" s="432"/>
      <c r="N40" s="280"/>
    </row>
    <row r="41" spans="1:16">
      <c r="B41" s="827"/>
      <c r="C41" s="828"/>
      <c r="D41" s="828"/>
      <c r="E41" s="828"/>
      <c r="F41" s="828"/>
      <c r="G41" s="828"/>
      <c r="H41" s="829"/>
      <c r="I41" s="42"/>
      <c r="J41" s="43"/>
      <c r="K41" s="277"/>
      <c r="L41" s="284"/>
      <c r="M41" s="285"/>
      <c r="N41" s="280"/>
    </row>
    <row r="42" spans="1:16">
      <c r="B42" s="328"/>
      <c r="C42" s="329"/>
      <c r="D42" s="329"/>
      <c r="E42" s="329"/>
      <c r="F42" s="331"/>
      <c r="G42" s="331"/>
      <c r="H42" s="131"/>
      <c r="I42" s="42"/>
      <c r="J42" s="43"/>
      <c r="K42" s="446"/>
      <c r="L42" s="284"/>
      <c r="M42" s="285"/>
      <c r="N42" s="281"/>
    </row>
    <row r="43" spans="1:16">
      <c r="B43" s="834" t="s">
        <v>1036</v>
      </c>
      <c r="C43" s="835"/>
      <c r="D43" s="835"/>
      <c r="E43" s="44"/>
      <c r="F43" s="45"/>
      <c r="G43" s="45"/>
      <c r="H43" s="46"/>
      <c r="I43" s="42"/>
      <c r="J43" s="43"/>
      <c r="K43" s="287"/>
      <c r="L43" s="284"/>
      <c r="M43" s="409">
        <v>0.01</v>
      </c>
      <c r="N43" s="352">
        <f>N81*M43</f>
        <v>40222.408211598995</v>
      </c>
    </row>
    <row r="44" spans="1:16" ht="15" thickBot="1">
      <c r="B44" s="827"/>
      <c r="C44" s="828"/>
      <c r="D44" s="828"/>
      <c r="E44" s="828"/>
      <c r="F44" s="828"/>
      <c r="G44" s="828"/>
      <c r="H44" s="829"/>
      <c r="I44" s="836"/>
      <c r="J44" s="837"/>
      <c r="K44" s="47"/>
      <c r="L44" s="838"/>
      <c r="M44" s="839"/>
      <c r="N44" s="111"/>
    </row>
    <row r="45" spans="1:16" ht="15" thickBot="1">
      <c r="B45" s="814" t="s">
        <v>1037</v>
      </c>
      <c r="C45" s="815"/>
      <c r="D45" s="815"/>
      <c r="E45" s="815"/>
      <c r="F45" s="815"/>
      <c r="G45" s="815"/>
      <c r="H45" s="815"/>
      <c r="I45" s="815"/>
      <c r="J45" s="815"/>
      <c r="K45" s="815"/>
      <c r="L45" s="815"/>
      <c r="M45" s="816"/>
      <c r="N45" s="402">
        <f>SUM(N36:N44)</f>
        <v>10067903.532877503</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22149520.436696313</v>
      </c>
      <c r="N50" s="280">
        <f t="shared" ref="N50:N55" si="0">K50*M50</f>
        <v>22149520.436696313</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76110.017700987461</v>
      </c>
      <c r="N51" s="280">
        <f t="shared" si="0"/>
        <v>2283300.5310296239</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1464685.3820061346</v>
      </c>
      <c r="N52" s="280">
        <f t="shared" si="0"/>
        <v>2929370.7640122692</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894608.87615337409</v>
      </c>
      <c r="N53" s="280">
        <f t="shared" si="0"/>
        <v>4473044.3807668705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58777.274815950906</v>
      </c>
      <c r="N54" s="280">
        <f t="shared" si="0"/>
        <v>3526636.4889570544</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39860.412920245391</v>
      </c>
      <c r="N55" s="280">
        <f t="shared" si="0"/>
        <v>478324.9550429447</v>
      </c>
    </row>
    <row r="56" spans="1:14">
      <c r="A56" s="167"/>
      <c r="B56" s="49"/>
      <c r="C56" s="433"/>
      <c r="D56" s="433"/>
      <c r="E56" s="433"/>
      <c r="F56" s="433"/>
      <c r="G56" s="433"/>
      <c r="H56" s="433"/>
      <c r="I56" s="433"/>
      <c r="J56" s="319"/>
      <c r="K56" s="405"/>
      <c r="L56" s="429"/>
      <c r="M56" s="410"/>
      <c r="N56" s="280"/>
    </row>
    <row r="57" spans="1:14" ht="15" thickBot="1">
      <c r="B57" s="49"/>
      <c r="C57" s="318"/>
      <c r="D57" s="318"/>
      <c r="E57" s="318"/>
      <c r="F57" s="318"/>
      <c r="G57" s="318"/>
      <c r="H57" s="318"/>
      <c r="I57" s="318"/>
      <c r="J57" s="443"/>
      <c r="K57" s="132"/>
      <c r="L57" s="333"/>
      <c r="M57" s="410"/>
      <c r="N57" s="280"/>
    </row>
    <row r="58" spans="1:14" ht="15" thickBot="1">
      <c r="B58" s="814" t="s">
        <v>1037</v>
      </c>
      <c r="C58" s="815"/>
      <c r="D58" s="815"/>
      <c r="E58" s="815"/>
      <c r="F58" s="815"/>
      <c r="G58" s="815"/>
      <c r="H58" s="815"/>
      <c r="I58" s="815"/>
      <c r="J58" s="815"/>
      <c r="K58" s="815"/>
      <c r="L58" s="815"/>
      <c r="M58" s="816"/>
      <c r="N58" s="402">
        <f>SUM(N50:N57)</f>
        <v>35840197.556505077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1" t="s">
        <v>1041</v>
      </c>
      <c r="C62" s="322"/>
      <c r="D62" s="322"/>
      <c r="E62" s="322"/>
      <c r="F62" s="322"/>
      <c r="G62" s="322"/>
      <c r="H62" s="79" t="s">
        <v>1029</v>
      </c>
      <c r="I62" s="80" t="s">
        <v>1042</v>
      </c>
      <c r="J62" s="81" t="s">
        <v>1043</v>
      </c>
      <c r="K62" s="79" t="s">
        <v>1044</v>
      </c>
      <c r="L62" s="817" t="s">
        <v>1045</v>
      </c>
      <c r="M62" s="790"/>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818">
        <f>VLOOKUP(A63,TRANSPORTE!A5:D117,4,FALSE)</f>
        <v>398080.41885748919</v>
      </c>
      <c r="M63" s="819"/>
      <c r="N63" s="295">
        <f>K63*L63</f>
        <v>1194241.2565724675</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818">
        <f>VLOOKUP(A64,TRANSPORTE!A6:D117,4,FALSE)</f>
        <v>818904.06275115185</v>
      </c>
      <c r="M64" s="819"/>
      <c r="N64" s="295">
        <f>K64*L64</f>
        <v>818904.06275115185</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818">
        <f>VLOOKUP(A65,TRANSPORTE!A6:D118,4,FALSE)</f>
        <v>135836.85892113036</v>
      </c>
      <c r="M65" s="819"/>
      <c r="N65" s="295">
        <f>K65*L65</f>
        <v>1086694.8713690429</v>
      </c>
    </row>
    <row r="66" spans="1:15">
      <c r="B66" s="52"/>
      <c r="C66" s="53"/>
      <c r="D66" s="53"/>
      <c r="E66" s="53"/>
      <c r="F66" s="53"/>
      <c r="G66" s="53"/>
      <c r="H66" s="296"/>
      <c r="I66" s="287"/>
      <c r="J66" s="287"/>
      <c r="K66" s="287"/>
      <c r="L66" s="297"/>
      <c r="M66" s="298"/>
      <c r="N66" s="299"/>
    </row>
    <row r="67" spans="1:15" ht="15" thickBot="1">
      <c r="B67" s="455"/>
      <c r="C67" s="456"/>
      <c r="D67" s="456"/>
      <c r="E67" s="456"/>
      <c r="F67" s="456"/>
      <c r="G67" s="456"/>
      <c r="H67" s="54"/>
      <c r="I67" s="132"/>
      <c r="J67" s="132"/>
      <c r="K67" s="132"/>
      <c r="L67" s="803"/>
      <c r="M67" s="804"/>
      <c r="N67" s="133"/>
    </row>
    <row r="68" spans="1:15" ht="15" thickBot="1">
      <c r="B68" s="820" t="s">
        <v>1037</v>
      </c>
      <c r="C68" s="821"/>
      <c r="D68" s="821"/>
      <c r="E68" s="821"/>
      <c r="F68" s="821"/>
      <c r="G68" s="821"/>
      <c r="H68" s="821"/>
      <c r="I68" s="821"/>
      <c r="J68" s="821"/>
      <c r="K68" s="821"/>
      <c r="L68" s="821"/>
      <c r="M68" s="822"/>
      <c r="N68" s="110">
        <f>SUM(N63:N67)</f>
        <v>3099840.1906926623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0" t="s">
        <v>1047</v>
      </c>
      <c r="C72" s="841"/>
      <c r="D72" s="841"/>
      <c r="E72" s="841"/>
      <c r="F72" s="841"/>
      <c r="G72" s="841"/>
      <c r="H72" s="841"/>
      <c r="I72" s="79" t="s">
        <v>1048</v>
      </c>
      <c r="J72" s="81" t="s">
        <v>1494</v>
      </c>
      <c r="K72" s="80" t="s">
        <v>1050</v>
      </c>
      <c r="L72" s="842" t="s">
        <v>1034</v>
      </c>
      <c r="M72" s="843"/>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 thickBot="1">
      <c r="B80" s="801"/>
      <c r="C80" s="802"/>
      <c r="D80" s="802"/>
      <c r="E80" s="802"/>
      <c r="F80" s="802"/>
      <c r="G80" s="802"/>
      <c r="H80" s="802"/>
      <c r="I80" s="50"/>
      <c r="J80" s="50"/>
      <c r="K80" s="50"/>
      <c r="L80" s="967"/>
      <c r="M80" s="968"/>
      <c r="N80" s="51"/>
    </row>
    <row r="81" spans="1:14" ht="15" thickBot="1">
      <c r="B81" s="814" t="s">
        <v>1037</v>
      </c>
      <c r="C81" s="815"/>
      <c r="D81" s="815"/>
      <c r="E81" s="815"/>
      <c r="F81" s="815"/>
      <c r="G81" s="815"/>
      <c r="H81" s="815"/>
      <c r="I81" s="821"/>
      <c r="J81" s="821"/>
      <c r="K81" s="821"/>
      <c r="L81" s="821"/>
      <c r="M81" s="822"/>
      <c r="N81" s="309">
        <f>SUM(N73:N80)</f>
        <v>4022240.8211598997</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N45+N58+N68+N81</f>
        <v>53030182.101235144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10606036.42024703</v>
      </c>
      <c r="M88" s="849"/>
      <c r="N88" s="57"/>
    </row>
    <row r="89" spans="1:14">
      <c r="B89" s="95" t="s">
        <v>1057</v>
      </c>
      <c r="C89" s="96"/>
      <c r="D89" s="96"/>
      <c r="E89" s="96"/>
      <c r="F89" s="96"/>
      <c r="G89" s="96"/>
      <c r="H89" s="96"/>
      <c r="I89" s="93"/>
      <c r="J89" s="94"/>
      <c r="K89" s="312">
        <v>0.05</v>
      </c>
      <c r="L89" s="848">
        <f>N83*K89</f>
        <v>2651509.1050617574</v>
      </c>
      <c r="M89" s="849"/>
      <c r="N89" s="57"/>
    </row>
    <row r="90" spans="1:14" ht="15" thickBot="1">
      <c r="B90" s="97" t="s">
        <v>1058</v>
      </c>
      <c r="C90" s="98"/>
      <c r="D90" s="98"/>
      <c r="E90" s="98"/>
      <c r="F90" s="98"/>
      <c r="G90" s="98"/>
      <c r="H90" s="98"/>
      <c r="I90" s="99"/>
      <c r="J90" s="100"/>
      <c r="K90" s="313">
        <v>0.05</v>
      </c>
      <c r="L90" s="850">
        <f>N83*K90</f>
        <v>2651509.1050617574</v>
      </c>
      <c r="M90" s="851"/>
      <c r="N90" s="57"/>
    </row>
    <row r="91" spans="1:14" ht="15" thickBot="1">
      <c r="B91" s="814" t="s">
        <v>1037</v>
      </c>
      <c r="C91" s="815"/>
      <c r="D91" s="815"/>
      <c r="E91" s="815"/>
      <c r="F91" s="815"/>
      <c r="G91" s="815"/>
      <c r="H91" s="815"/>
      <c r="I91" s="815"/>
      <c r="J91" s="815"/>
      <c r="K91" s="815"/>
      <c r="L91" s="815"/>
      <c r="M91" s="816"/>
      <c r="N91" s="58">
        <f>L88+L89+L90</f>
        <v>15909054.630370546</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68939236.731605694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03"/>
      <c r="C1" s="915"/>
      <c r="D1" s="916"/>
      <c r="E1" s="916"/>
      <c r="F1" s="916"/>
      <c r="G1" s="916"/>
      <c r="H1" s="916"/>
      <c r="I1" s="916"/>
      <c r="J1" s="917"/>
      <c r="K1" s="918" t="s">
        <v>1017</v>
      </c>
      <c r="L1" s="920" t="s">
        <v>2304</v>
      </c>
      <c r="M1" s="921"/>
      <c r="N1" s="922"/>
    </row>
    <row r="2" spans="2:14" ht="2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259</v>
      </c>
      <c r="B36" s="827" t="str">
        <f>VLOOKUP(A36,EQUIPOS!A6:D154,3,FALSE)</f>
        <v>Montacargas</v>
      </c>
      <c r="C36" s="828"/>
      <c r="D36" s="828"/>
      <c r="E36" s="828"/>
      <c r="F36" s="828"/>
      <c r="G36" s="828"/>
      <c r="H36" s="829"/>
      <c r="I36" s="275"/>
      <c r="J36" s="276"/>
      <c r="K36" s="277">
        <f>VLOOKUP(A36,EQUIPOS!A6:D163,4,FALSE)</f>
        <v>72953.057239187532</v>
      </c>
      <c r="L36" s="278"/>
      <c r="M36" s="344">
        <v>1.5</v>
      </c>
      <c r="N36" s="280">
        <f>K36/M36</f>
        <v>48635.371492791688</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2553.3602603050003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51188.73175309669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9043.6524156641863</v>
      </c>
      <c r="N48" s="280">
        <f>K48*M48</f>
        <v>2832481.7001098646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2832481.7001098646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51067.205206099999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2934737.6370690614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586947.52741381235</v>
      </c>
      <c r="M84" s="849"/>
      <c r="N84" s="57"/>
    </row>
    <row r="85" spans="1:14">
      <c r="B85" s="95" t="s">
        <v>1057</v>
      </c>
      <c r="C85" s="96"/>
      <c r="D85" s="96"/>
      <c r="E85" s="96"/>
      <c r="F85" s="96"/>
      <c r="G85" s="96"/>
      <c r="H85" s="96"/>
      <c r="I85" s="93"/>
      <c r="J85" s="94"/>
      <c r="K85" s="312">
        <v>0.05</v>
      </c>
      <c r="L85" s="848">
        <f>N79*K85</f>
        <v>146736.88185345309</v>
      </c>
      <c r="M85" s="849"/>
      <c r="N85" s="57"/>
    </row>
    <row r="86" spans="1:14" ht="15" thickBot="1">
      <c r="B86" s="97" t="s">
        <v>1058</v>
      </c>
      <c r="C86" s="98"/>
      <c r="D86" s="98"/>
      <c r="E86" s="98"/>
      <c r="F86" s="98"/>
      <c r="G86" s="98"/>
      <c r="H86" s="98"/>
      <c r="I86" s="99"/>
      <c r="J86" s="100"/>
      <c r="K86" s="313">
        <v>0.05</v>
      </c>
      <c r="L86" s="850">
        <f>N79*K86</f>
        <v>146736.88185345309</v>
      </c>
      <c r="M86" s="851"/>
      <c r="N86" s="57"/>
    </row>
    <row r="87" spans="1:14" ht="15" thickBot="1">
      <c r="B87" s="814" t="s">
        <v>1037</v>
      </c>
      <c r="C87" s="815"/>
      <c r="D87" s="815"/>
      <c r="E87" s="815"/>
      <c r="F87" s="815"/>
      <c r="G87" s="815"/>
      <c r="H87" s="815"/>
      <c r="I87" s="815"/>
      <c r="J87" s="815"/>
      <c r="K87" s="815"/>
      <c r="L87" s="815"/>
      <c r="M87" s="816"/>
      <c r="N87" s="58">
        <f>L84+L85+L86</f>
        <v>880421.29112071858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3815158.9281897801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267</v>
      </c>
      <c r="B36" s="827" t="str">
        <f>VLOOKUP(A36,EQUIPOS!A6:D154,3,FALSE)</f>
        <v>Motobomba de concreto</v>
      </c>
      <c r="C36" s="828"/>
      <c r="D36" s="828"/>
      <c r="E36" s="828"/>
      <c r="F36" s="828"/>
      <c r="G36" s="828"/>
      <c r="H36" s="829"/>
      <c r="I36" s="275"/>
      <c r="J36" s="276"/>
      <c r="K36" s="277">
        <f>VLOOKUP(A36,EQUIPOS!A6:D163,4,FALSE)</f>
        <v>91388.973800579057</v>
      </c>
      <c r="L36" s="278"/>
      <c r="M36" s="344">
        <v>2.5</v>
      </c>
      <c r="N36" s="280">
        <f>K36/M36</f>
        <v>36555.589520231624</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36555.589520231624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2784.1499704552834</v>
      </c>
      <c r="N48" s="280">
        <f>K48*M48</f>
        <v>130183.1765879787</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445027.1545398772</v>
      </c>
      <c r="N49" s="280">
        <f>K49*M49</f>
        <v>297269.74511688895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427452.92170486762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818">
        <f>VLOOKUP(A60,TRANSPORTE!A2:D117,4,FALSE)</f>
        <v>1313.2164027577846</v>
      </c>
      <c r="M60" s="819"/>
      <c r="N60" s="295">
        <f>K60*L60</f>
        <v>1140.3649232487167</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1140.3649232487167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465148.87614834798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93029.775229669598</v>
      </c>
      <c r="M84" s="849"/>
      <c r="N84" s="57"/>
    </row>
    <row r="85" spans="1:14">
      <c r="B85" s="95" t="s">
        <v>1057</v>
      </c>
      <c r="C85" s="96"/>
      <c r="D85" s="96"/>
      <c r="E85" s="96"/>
      <c r="F85" s="96"/>
      <c r="G85" s="96"/>
      <c r="H85" s="96"/>
      <c r="I85" s="93"/>
      <c r="J85" s="94"/>
      <c r="K85" s="312">
        <v>0.05</v>
      </c>
      <c r="L85" s="848">
        <f>N79*K85</f>
        <v>23257.4438074174</v>
      </c>
      <c r="M85" s="849"/>
      <c r="N85" s="57"/>
    </row>
    <row r="86" spans="1:14" ht="15" thickBot="1">
      <c r="B86" s="97" t="s">
        <v>1058</v>
      </c>
      <c r="C86" s="98"/>
      <c r="D86" s="98"/>
      <c r="E86" s="98"/>
      <c r="F86" s="98"/>
      <c r="G86" s="98"/>
      <c r="H86" s="98"/>
      <c r="I86" s="99"/>
      <c r="J86" s="100"/>
      <c r="K86" s="313">
        <v>0.05</v>
      </c>
      <c r="L86" s="850">
        <f>N79*K86</f>
        <v>23257.4438074174</v>
      </c>
      <c r="M86" s="851"/>
      <c r="N86" s="57"/>
    </row>
    <row r="87" spans="1:14" ht="15" thickBot="1">
      <c r="B87" s="814" t="s">
        <v>1037</v>
      </c>
      <c r="C87" s="815"/>
      <c r="D87" s="815"/>
      <c r="E87" s="815"/>
      <c r="F87" s="815"/>
      <c r="G87" s="815"/>
      <c r="H87" s="815"/>
      <c r="I87" s="815"/>
      <c r="J87" s="815"/>
      <c r="K87" s="815"/>
      <c r="L87" s="815"/>
      <c r="M87" s="816"/>
      <c r="N87" s="58">
        <f>L84+L85+L86</f>
        <v>139544.6628445044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604693.53899285244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121</v>
      </c>
      <c r="B36" s="827" t="str">
        <f>VLOOKUP(A36,EQUIPOS!A6:D154,3,FALSE)</f>
        <v>Bomba eléctrica para accionar la celda</v>
      </c>
      <c r="C36" s="828"/>
      <c r="D36" s="828"/>
      <c r="E36" s="828"/>
      <c r="F36" s="828"/>
      <c r="G36" s="828"/>
      <c r="H36" s="829"/>
      <c r="I36" s="275"/>
      <c r="J36" s="276"/>
      <c r="K36" s="277">
        <f>VLOOKUP(A36,EQUIPOS!A6:D163,4,FALSE)</f>
        <v>63998.577515003555</v>
      </c>
      <c r="L36" s="278"/>
      <c r="M36" s="279">
        <v>0.01</v>
      </c>
      <c r="N36" s="280">
        <f t="shared" ref="N36:N41" si="0">K36/M36</f>
        <v>6399857.7515003551</v>
      </c>
    </row>
    <row r="37" spans="1:14">
      <c r="A37" s="119" t="s">
        <v>192</v>
      </c>
      <c r="B37" s="827" t="str">
        <f>VLOOKUP(A37,EQUIPOS!A7:D154,3,FALSE)</f>
        <v>Equipo de acarreo interno</v>
      </c>
      <c r="C37" s="828"/>
      <c r="D37" s="828"/>
      <c r="E37" s="828"/>
      <c r="F37" s="828"/>
      <c r="G37" s="828"/>
      <c r="H37" s="829"/>
      <c r="I37" s="429"/>
      <c r="J37" s="430"/>
      <c r="K37" s="277">
        <f>VLOOKUP(A37,EQUIPOS!A7:D164,4,FALSE)</f>
        <v>32050.929116901916</v>
      </c>
      <c r="L37" s="343"/>
      <c r="M37" s="344">
        <v>0.05</v>
      </c>
      <c r="N37" s="280">
        <f t="shared" si="0"/>
        <v>641018.58233803825</v>
      </c>
    </row>
    <row r="38" spans="1:14">
      <c r="A38" s="119" t="s">
        <v>214</v>
      </c>
      <c r="B38" s="827" t="str">
        <f>VLOOKUP(A38,EQUIPOS!A8:D154,3,FALSE)</f>
        <v>Equipo de oxigeno y soldadura</v>
      </c>
      <c r="C38" s="828"/>
      <c r="D38" s="828"/>
      <c r="E38" s="828"/>
      <c r="F38" s="828"/>
      <c r="G38" s="828"/>
      <c r="H38" s="829"/>
      <c r="I38" s="429"/>
      <c r="J38" s="430"/>
      <c r="K38" s="446">
        <f>VLOOKUP(A38,EQUIPOS!A8:D165,4,FALSE)</f>
        <v>8452.0783609404225</v>
      </c>
      <c r="L38" s="343"/>
      <c r="M38" s="344">
        <v>0.01</v>
      </c>
      <c r="N38" s="280">
        <f t="shared" si="0"/>
        <v>845207.83609404229</v>
      </c>
    </row>
    <row r="39" spans="1:14">
      <c r="A39" s="119" t="s">
        <v>248</v>
      </c>
      <c r="B39" s="827" t="str">
        <f>VLOOKUP(A39,EQUIPOS!A9:D154,3,FALSE)</f>
        <v>Grúa telescópica de 50 Ton.</v>
      </c>
      <c r="C39" s="828"/>
      <c r="D39" s="828"/>
      <c r="E39" s="828"/>
      <c r="F39" s="828"/>
      <c r="G39" s="828"/>
      <c r="H39" s="829"/>
      <c r="I39" s="429"/>
      <c r="J39" s="430"/>
      <c r="K39" s="446">
        <f>VLOOKUP(A39,EQUIPOS!A9:D166,4,FALSE)</f>
        <v>279915.94260458683</v>
      </c>
      <c r="L39" s="343"/>
      <c r="M39" s="344">
        <v>0.04</v>
      </c>
      <c r="N39" s="280">
        <f t="shared" si="0"/>
        <v>6997898.5651146704</v>
      </c>
    </row>
    <row r="40" spans="1:14">
      <c r="A40" s="119" t="s">
        <v>255</v>
      </c>
      <c r="B40" s="827" t="str">
        <f>VLOOKUP(A40,EQUIPOS!A10:D154,3,FALSE)</f>
        <v>Manómetro cable de acero para bajar la celda</v>
      </c>
      <c r="C40" s="828"/>
      <c r="D40" s="828"/>
      <c r="E40" s="828"/>
      <c r="F40" s="828"/>
      <c r="G40" s="828"/>
      <c r="H40" s="829"/>
      <c r="I40" s="429"/>
      <c r="J40" s="430"/>
      <c r="K40" s="446">
        <f>VLOOKUP(A40,EQUIPOS!A10:D167,4,FALSE)</f>
        <v>1603847.5293130719</v>
      </c>
      <c r="L40" s="343"/>
      <c r="M40" s="344">
        <v>1</v>
      </c>
      <c r="N40" s="280">
        <f t="shared" si="0"/>
        <v>1603847.5293130719</v>
      </c>
    </row>
    <row r="41" spans="1:14">
      <c r="A41" s="119" t="s">
        <v>322</v>
      </c>
      <c r="B41" s="827" t="str">
        <f>VLOOKUP(A41,EQUIPOS!A11:D155,3,FALSE)</f>
        <v xml:space="preserve">Retroexcavadora sobre llantas JD 410
</v>
      </c>
      <c r="C41" s="828"/>
      <c r="D41" s="828"/>
      <c r="E41" s="828"/>
      <c r="F41" s="828"/>
      <c r="G41" s="828"/>
      <c r="H41" s="829"/>
      <c r="I41" s="429"/>
      <c r="J41" s="430"/>
      <c r="K41" s="446">
        <f>VLOOKUP(A41,EQUIPOS!A11:D168,4,FALSE)</f>
        <v>115151.26171799429</v>
      </c>
      <c r="L41" s="343"/>
      <c r="M41" s="344">
        <v>0.2</v>
      </c>
      <c r="N41" s="280">
        <f t="shared" si="0"/>
        <v>575756.30858997139</v>
      </c>
    </row>
    <row r="42" spans="1:14">
      <c r="A42" s="119"/>
      <c r="B42" s="827"/>
      <c r="C42" s="828"/>
      <c r="D42" s="828"/>
      <c r="E42" s="828"/>
      <c r="F42" s="828"/>
      <c r="G42" s="828"/>
      <c r="H42" s="829"/>
      <c r="I42" s="336"/>
      <c r="J42" s="338"/>
      <c r="K42" s="446"/>
      <c r="L42" s="431"/>
      <c r="M42" s="432"/>
      <c r="N42" s="280"/>
    </row>
    <row r="43" spans="1:14">
      <c r="B43" s="827"/>
      <c r="C43" s="828"/>
      <c r="D43" s="828"/>
      <c r="E43" s="828"/>
      <c r="F43" s="828"/>
      <c r="G43" s="828"/>
      <c r="H43" s="829"/>
      <c r="I43" s="42"/>
      <c r="J43" s="43"/>
      <c r="K43" s="446"/>
      <c r="L43" s="284"/>
      <c r="M43" s="285"/>
      <c r="N43" s="280"/>
    </row>
    <row r="44" spans="1:14">
      <c r="B44" s="328"/>
      <c r="C44" s="329"/>
      <c r="D44" s="329"/>
      <c r="E44" s="329"/>
      <c r="F44" s="331"/>
      <c r="G44" s="331"/>
      <c r="H44" s="131"/>
      <c r="I44" s="42"/>
      <c r="J44" s="43"/>
      <c r="K44" s="446"/>
      <c r="L44" s="284"/>
      <c r="M44" s="285"/>
      <c r="N44" s="281"/>
    </row>
    <row r="45" spans="1:14">
      <c r="B45" s="834" t="s">
        <v>1036</v>
      </c>
      <c r="C45" s="835"/>
      <c r="D45" s="835"/>
      <c r="E45" s="44"/>
      <c r="F45" s="45"/>
      <c r="G45" s="45"/>
      <c r="H45" s="46"/>
      <c r="I45" s="42"/>
      <c r="J45" s="43"/>
      <c r="K45" s="287"/>
      <c r="L45" s="284"/>
      <c r="M45" s="409">
        <v>0.1</v>
      </c>
      <c r="N45" s="352">
        <f>N86*M45</f>
        <v>402224.08211598999</v>
      </c>
    </row>
    <row r="46" spans="1:14" ht="15" thickBot="1">
      <c r="B46" s="827"/>
      <c r="C46" s="828"/>
      <c r="D46" s="828"/>
      <c r="E46" s="828"/>
      <c r="F46" s="828"/>
      <c r="G46" s="828"/>
      <c r="H46" s="829"/>
      <c r="I46" s="836"/>
      <c r="J46" s="837"/>
      <c r="K46" s="47"/>
      <c r="L46" s="838"/>
      <c r="M46" s="839"/>
      <c r="N46" s="111"/>
    </row>
    <row r="47" spans="1:14" ht="15" thickBot="1">
      <c r="B47" s="814" t="s">
        <v>1037</v>
      </c>
      <c r="C47" s="815"/>
      <c r="D47" s="815"/>
      <c r="E47" s="815"/>
      <c r="F47" s="815"/>
      <c r="G47" s="815"/>
      <c r="H47" s="815"/>
      <c r="I47" s="815"/>
      <c r="J47" s="815"/>
      <c r="K47" s="815"/>
      <c r="L47" s="815"/>
      <c r="M47" s="816"/>
      <c r="N47" s="419">
        <f>SUM(N36:N45)</f>
        <v>17465810.65506614</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05" t="s">
        <v>1028</v>
      </c>
      <c r="C51" s="806"/>
      <c r="D51" s="806"/>
      <c r="E51" s="806"/>
      <c r="F51" s="806"/>
      <c r="G51" s="806"/>
      <c r="H51" s="806"/>
      <c r="I51" s="807"/>
      <c r="J51" s="323" t="s">
        <v>1029</v>
      </c>
      <c r="K51" s="91" t="s">
        <v>1030</v>
      </c>
      <c r="L51" s="808" t="s">
        <v>1039</v>
      </c>
      <c r="M51" s="807"/>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22149520.436696313</v>
      </c>
      <c r="N52" s="280">
        <f t="shared" ref="N52:N57" si="1">K52*M52</f>
        <v>22149520.436696313</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76110.017700987461</v>
      </c>
      <c r="N53" s="280">
        <f t="shared" si="1"/>
        <v>2283300.5310296239</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1464685.3820061346</v>
      </c>
      <c r="N54" s="280">
        <f t="shared" si="1"/>
        <v>2929370.7640122692</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894608.87615337409</v>
      </c>
      <c r="N55" s="280">
        <f t="shared" si="1"/>
        <v>4473044.3807668705</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57079.59366257667</v>
      </c>
      <c r="N56" s="280">
        <f t="shared" si="1"/>
        <v>3424775.6197546003</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39860.412920245391</v>
      </c>
      <c r="N57" s="280">
        <f t="shared" si="1"/>
        <v>478324.9550429447</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 thickBot="1">
      <c r="B62" s="49"/>
      <c r="C62" s="318"/>
      <c r="D62" s="318"/>
      <c r="E62" s="318"/>
      <c r="F62" s="318"/>
      <c r="G62" s="318"/>
      <c r="H62" s="318"/>
      <c r="I62" s="318"/>
      <c r="J62" s="443"/>
      <c r="K62" s="132"/>
      <c r="L62" s="333"/>
      <c r="M62" s="410"/>
      <c r="N62" s="280"/>
    </row>
    <row r="63" spans="1:17" ht="15" thickBot="1">
      <c r="B63" s="814" t="s">
        <v>1037</v>
      </c>
      <c r="C63" s="815"/>
      <c r="D63" s="815"/>
      <c r="E63" s="815"/>
      <c r="F63" s="815"/>
      <c r="G63" s="815"/>
      <c r="H63" s="815"/>
      <c r="I63" s="815"/>
      <c r="J63" s="815"/>
      <c r="K63" s="815"/>
      <c r="L63" s="815"/>
      <c r="M63" s="816"/>
      <c r="N63" s="402">
        <f>SUM(N52:N62)</f>
        <v>35738336.687302619</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1" t="s">
        <v>1041</v>
      </c>
      <c r="C67" s="322"/>
      <c r="D67" s="322"/>
      <c r="E67" s="322"/>
      <c r="F67" s="322"/>
      <c r="G67" s="322"/>
      <c r="H67" s="79" t="s">
        <v>1029</v>
      </c>
      <c r="I67" s="80" t="s">
        <v>1042</v>
      </c>
      <c r="J67" s="81" t="s">
        <v>1043</v>
      </c>
      <c r="K67" s="79" t="s">
        <v>1044</v>
      </c>
      <c r="L67" s="817" t="s">
        <v>1045</v>
      </c>
      <c r="M67" s="790"/>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818">
        <f>VLOOKUP(A68,TRANSPORTE!A5:D117,4,FALSE)</f>
        <v>818904.06275115185</v>
      </c>
      <c r="M68" s="819"/>
      <c r="N68" s="295">
        <f>K68*L68</f>
        <v>818904.06275115185</v>
      </c>
    </row>
    <row r="69" spans="1:15">
      <c r="A69" t="s">
        <v>1483</v>
      </c>
      <c r="B69" s="52" t="str">
        <f>VLOOKUP(A69,TRANSPORTE!A5:D117,3,FALSE)</f>
        <v>Pasajes aéreos</v>
      </c>
      <c r="C69" s="53"/>
      <c r="D69" s="53"/>
      <c r="E69" s="53"/>
      <c r="F69" s="53"/>
      <c r="G69" s="53"/>
      <c r="H69" s="319" t="s">
        <v>1029</v>
      </c>
      <c r="I69" s="287">
        <v>3</v>
      </c>
      <c r="J69" s="294">
        <v>1</v>
      </c>
      <c r="K69" s="287">
        <f>I69*J69</f>
        <v>3</v>
      </c>
      <c r="L69" s="818">
        <f>VLOOKUP(A69,TRANSPORTE!A5:D117,4,FALSE)</f>
        <v>398080.41885748919</v>
      </c>
      <c r="M69" s="819"/>
      <c r="N69" s="295">
        <f>K69*L69</f>
        <v>1194241.2565724675</v>
      </c>
    </row>
    <row r="70" spans="1:15">
      <c r="B70" s="52"/>
      <c r="C70" s="53"/>
      <c r="D70" s="53"/>
      <c r="E70" s="53"/>
      <c r="F70" s="53"/>
      <c r="G70" s="53"/>
      <c r="H70" s="319"/>
      <c r="I70" s="287"/>
      <c r="J70" s="294"/>
      <c r="K70" s="287"/>
      <c r="L70" s="818"/>
      <c r="M70" s="819"/>
      <c r="N70" s="295"/>
    </row>
    <row r="71" spans="1:15">
      <c r="B71" s="52"/>
      <c r="C71" s="53"/>
      <c r="D71" s="53"/>
      <c r="E71" s="53"/>
      <c r="F71" s="53"/>
      <c r="G71" s="53"/>
      <c r="H71" s="319"/>
      <c r="I71" s="287"/>
      <c r="J71" s="294"/>
      <c r="K71" s="287"/>
      <c r="L71" s="818"/>
      <c r="M71" s="819"/>
      <c r="N71" s="295"/>
    </row>
    <row r="72" spans="1:15">
      <c r="B72" s="52"/>
      <c r="C72" s="53"/>
      <c r="D72" s="53"/>
      <c r="E72" s="53"/>
      <c r="F72" s="53"/>
      <c r="G72" s="53"/>
      <c r="H72" s="296"/>
      <c r="I72" s="287"/>
      <c r="J72" s="287"/>
      <c r="K72" s="287"/>
      <c r="L72" s="297"/>
      <c r="M72" s="298"/>
      <c r="N72" s="299"/>
    </row>
    <row r="73" spans="1:15" ht="15" thickBot="1">
      <c r="B73" s="455"/>
      <c r="C73" s="456"/>
      <c r="D73" s="456"/>
      <c r="E73" s="456"/>
      <c r="F73" s="456"/>
      <c r="G73" s="456"/>
      <c r="H73" s="54"/>
      <c r="I73" s="132"/>
      <c r="J73" s="132"/>
      <c r="K73" s="132"/>
      <c r="L73" s="803"/>
      <c r="M73" s="804"/>
      <c r="N73" s="133"/>
    </row>
    <row r="74" spans="1:15" ht="15" thickBot="1">
      <c r="B74" s="820" t="s">
        <v>1037</v>
      </c>
      <c r="C74" s="821"/>
      <c r="D74" s="821"/>
      <c r="E74" s="821"/>
      <c r="F74" s="821"/>
      <c r="G74" s="821"/>
      <c r="H74" s="821"/>
      <c r="I74" s="821"/>
      <c r="J74" s="821"/>
      <c r="K74" s="821"/>
      <c r="L74" s="821"/>
      <c r="M74" s="822"/>
      <c r="N74" s="110">
        <f>N68+N69+N70+N71+N72</f>
        <v>2013145.3193236194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0" t="s">
        <v>1047</v>
      </c>
      <c r="C78" s="841"/>
      <c r="D78" s="841"/>
      <c r="E78" s="841"/>
      <c r="F78" s="841"/>
      <c r="G78" s="841"/>
      <c r="H78" s="841"/>
      <c r="I78" s="79" t="s">
        <v>1048</v>
      </c>
      <c r="J78" s="81" t="s">
        <v>1494</v>
      </c>
      <c r="K78" s="80" t="s">
        <v>1050</v>
      </c>
      <c r="L78" s="842" t="s">
        <v>1034</v>
      </c>
      <c r="M78" s="843"/>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 thickBot="1">
      <c r="A85" t="s">
        <v>96</v>
      </c>
      <c r="B85" s="801" t="str">
        <f>VLOOKUP(A85,'MANO DE OBRA'!A12:D73,3,FALSE)</f>
        <v>Estudios, análisis e informes</v>
      </c>
      <c r="C85" s="802" t="e">
        <f>VLOOKUP(B85,'MANO DE OBRA'!B12:E73,3,FALSE)</f>
        <v>#N/A</v>
      </c>
      <c r="D85" s="802" t="e">
        <f>VLOOKUP(C85,'MANO DE OBRA'!C12:F73,3,FALSE)</f>
        <v>#N/A</v>
      </c>
      <c r="E85" s="802" t="e">
        <f>VLOOKUP(D85,'MANO DE OBRA'!D12:G73,3,FALSE)</f>
        <v>#N/A</v>
      </c>
      <c r="F85" s="802" t="e">
        <f>VLOOKUP(E85,'MANO DE OBRA'!E12:H73,3,FALSE)</f>
        <v>#N/A</v>
      </c>
      <c r="G85" s="802" t="e">
        <f>VLOOKUP(F85,'MANO DE OBRA'!F12:I73,3,FALSE)</f>
        <v>#N/A</v>
      </c>
      <c r="H85" s="802" t="e">
        <f>VLOOKUP(G85,'MANO DE OBRA'!G12:J73,3,FALSE)</f>
        <v>#N/A</v>
      </c>
      <c r="I85" s="478"/>
      <c r="J85" s="479"/>
      <c r="K85" s="480">
        <f>VLOOKUP(A85,'MANO DE OBRA'!A12:D104,4,FALSE)</f>
        <v>2042688.2082439999</v>
      </c>
      <c r="L85" s="969">
        <v>1</v>
      </c>
      <c r="M85" s="969"/>
      <c r="N85" s="481">
        <f>K85*L85</f>
        <v>2042688.2082439999</v>
      </c>
    </row>
    <row r="86" spans="1:14" ht="15" thickBot="1">
      <c r="B86" s="820" t="s">
        <v>1037</v>
      </c>
      <c r="C86" s="821"/>
      <c r="D86" s="821"/>
      <c r="E86" s="821"/>
      <c r="F86" s="821"/>
      <c r="G86" s="821"/>
      <c r="H86" s="821"/>
      <c r="I86" s="821"/>
      <c r="J86" s="821"/>
      <c r="K86" s="821"/>
      <c r="L86" s="821"/>
      <c r="M86" s="822"/>
      <c r="N86" s="468">
        <f>SUM(N79:N85)</f>
        <v>4022240.8211598997</v>
      </c>
    </row>
    <row r="87" spans="1:14" ht="15" thickBot="1">
      <c r="B87" s="39"/>
      <c r="C87" s="40"/>
      <c r="D87" s="40"/>
      <c r="E87" s="40"/>
      <c r="F87" s="40"/>
      <c r="G87" s="40"/>
      <c r="H87" s="40"/>
      <c r="I87" s="40"/>
      <c r="J87" s="40"/>
      <c r="K87" s="40"/>
      <c r="L87" s="40"/>
      <c r="M87" s="40"/>
      <c r="N87" s="41"/>
    </row>
    <row r="88" spans="1:14" ht="15" thickBot="1">
      <c r="B88" s="814" t="s">
        <v>1051</v>
      </c>
      <c r="C88" s="815"/>
      <c r="D88" s="815"/>
      <c r="E88" s="815"/>
      <c r="F88" s="815"/>
      <c r="G88" s="815"/>
      <c r="H88" s="815"/>
      <c r="I88" s="815"/>
      <c r="J88" s="815"/>
      <c r="K88" s="815"/>
      <c r="L88" s="815"/>
      <c r="M88" s="816"/>
      <c r="N88" s="105">
        <f>N86+N74+N63+N47</f>
        <v>59239533.48285228</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05" t="s">
        <v>1053</v>
      </c>
      <c r="C92" s="806"/>
      <c r="D92" s="806"/>
      <c r="E92" s="806"/>
      <c r="F92" s="806"/>
      <c r="G92" s="806"/>
      <c r="H92" s="806"/>
      <c r="I92" s="322"/>
      <c r="J92" s="342"/>
      <c r="K92" s="310" t="s">
        <v>1054</v>
      </c>
      <c r="L92" s="844" t="s">
        <v>1055</v>
      </c>
      <c r="M92" s="845"/>
      <c r="N92" s="311"/>
    </row>
    <row r="93" spans="1:14">
      <c r="B93" s="846" t="s">
        <v>1056</v>
      </c>
      <c r="C93" s="847"/>
      <c r="D93" s="847"/>
      <c r="E93" s="847"/>
      <c r="F93" s="847"/>
      <c r="G93" s="847"/>
      <c r="H93" s="847"/>
      <c r="I93" s="93"/>
      <c r="J93" s="94"/>
      <c r="K93" s="312">
        <v>0.2</v>
      </c>
      <c r="L93" s="848">
        <f>N88*K93</f>
        <v>11847906.696570456</v>
      </c>
      <c r="M93" s="849"/>
      <c r="N93" s="57"/>
    </row>
    <row r="94" spans="1:14">
      <c r="B94" s="95" t="s">
        <v>1057</v>
      </c>
      <c r="C94" s="96"/>
      <c r="D94" s="96"/>
      <c r="E94" s="96"/>
      <c r="F94" s="96"/>
      <c r="G94" s="96"/>
      <c r="H94" s="96"/>
      <c r="I94" s="93"/>
      <c r="J94" s="94"/>
      <c r="K94" s="312">
        <v>0.05</v>
      </c>
      <c r="L94" s="848">
        <f>N88*K94</f>
        <v>2961976.674142614</v>
      </c>
      <c r="M94" s="849"/>
      <c r="N94" s="57"/>
    </row>
    <row r="95" spans="1:14" ht="15" thickBot="1">
      <c r="B95" s="97" t="s">
        <v>1058</v>
      </c>
      <c r="C95" s="98"/>
      <c r="D95" s="98"/>
      <c r="E95" s="98"/>
      <c r="F95" s="98"/>
      <c r="G95" s="98"/>
      <c r="H95" s="98"/>
      <c r="I95" s="99"/>
      <c r="J95" s="100"/>
      <c r="K95" s="313">
        <v>0.05</v>
      </c>
      <c r="L95" s="850">
        <f>N88*K95</f>
        <v>2961976.674142614</v>
      </c>
      <c r="M95" s="851"/>
      <c r="N95" s="57"/>
    </row>
    <row r="96" spans="1:14" ht="15" thickBot="1">
      <c r="B96" s="814" t="s">
        <v>1037</v>
      </c>
      <c r="C96" s="815"/>
      <c r="D96" s="815"/>
      <c r="E96" s="815"/>
      <c r="F96" s="815"/>
      <c r="G96" s="815"/>
      <c r="H96" s="815"/>
      <c r="I96" s="815"/>
      <c r="J96" s="815"/>
      <c r="K96" s="815"/>
      <c r="L96" s="815"/>
      <c r="M96" s="816"/>
      <c r="N96" s="58">
        <f>L93+L94+L95</f>
        <v>17771860.044855684</v>
      </c>
    </row>
    <row r="97" spans="1:14" ht="15" thickBot="1">
      <c r="B97" s="39"/>
      <c r="C97" s="40"/>
      <c r="D97" s="40"/>
      <c r="E97" s="40"/>
      <c r="F97" s="40"/>
      <c r="G97" s="40"/>
      <c r="H97" s="40"/>
      <c r="I97" s="40"/>
      <c r="J97" s="40"/>
      <c r="K97" s="40"/>
      <c r="L97" s="40"/>
      <c r="M97" s="40"/>
      <c r="N97" s="41"/>
    </row>
    <row r="98" spans="1:14" ht="15" thickBot="1">
      <c r="A98" t="s">
        <v>2122</v>
      </c>
      <c r="B98" s="814" t="s">
        <v>1059</v>
      </c>
      <c r="C98" s="815"/>
      <c r="D98" s="815"/>
      <c r="E98" s="815"/>
      <c r="F98" s="815"/>
      <c r="G98" s="815"/>
      <c r="H98" s="815"/>
      <c r="I98" s="815"/>
      <c r="J98" s="815"/>
      <c r="K98" s="815"/>
      <c r="L98" s="815"/>
      <c r="M98" s="816"/>
      <c r="N98" s="196">
        <f>N88+N96</f>
        <v>77011393.527707964</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6" t="s">
        <v>2324</v>
      </c>
      <c r="C115" s="957"/>
      <c r="D115" s="957"/>
      <c r="E115" s="957"/>
      <c r="F115" s="957"/>
      <c r="G115" s="957"/>
      <c r="H115" s="957"/>
      <c r="I115" s="957"/>
      <c r="J115" s="957"/>
      <c r="K115" s="957"/>
      <c r="L115" s="957"/>
      <c r="M115" s="957"/>
      <c r="N115" s="958"/>
    </row>
    <row r="116" spans="2:14" ht="15" customHeight="1">
      <c r="B116" s="956"/>
      <c r="C116" s="957"/>
      <c r="D116" s="957"/>
      <c r="E116" s="957"/>
      <c r="F116" s="957"/>
      <c r="G116" s="957"/>
      <c r="H116" s="957"/>
      <c r="I116" s="957"/>
      <c r="J116" s="957"/>
      <c r="K116" s="957"/>
      <c r="L116" s="957"/>
      <c r="M116" s="957"/>
      <c r="N116" s="958"/>
    </row>
    <row r="117" spans="2:14" ht="30" customHeight="1">
      <c r="B117" s="959" t="s">
        <v>2325</v>
      </c>
      <c r="C117" s="960"/>
      <c r="D117" s="960"/>
      <c r="E117" s="960"/>
      <c r="F117" s="960"/>
      <c r="G117" s="960"/>
      <c r="H117" s="960"/>
      <c r="I117" s="960"/>
      <c r="J117" s="960"/>
      <c r="K117" s="960"/>
      <c r="L117" s="960"/>
      <c r="M117" s="960"/>
      <c r="N117" s="961"/>
    </row>
    <row r="118" spans="2:14">
      <c r="B118" s="959"/>
      <c r="C118" s="960"/>
      <c r="D118" s="960"/>
      <c r="E118" s="960"/>
      <c r="F118" s="960"/>
      <c r="G118" s="960"/>
      <c r="H118" s="960"/>
      <c r="I118" s="960"/>
      <c r="J118" s="960"/>
      <c r="K118" s="960"/>
      <c r="L118" s="960"/>
      <c r="M118" s="960"/>
      <c r="N118" s="961"/>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2"/>
      <c r="K128" s="962"/>
      <c r="L128" s="962"/>
      <c r="M128" s="962"/>
      <c r="N128" s="963"/>
    </row>
    <row r="129" spans="2:14" ht="15" thickBot="1">
      <c r="B129" s="427" t="s">
        <v>2327</v>
      </c>
      <c r="C129" s="428"/>
      <c r="D129" s="428"/>
      <c r="E129" s="267"/>
      <c r="F129" s="267"/>
      <c r="G129" s="267"/>
      <c r="H129" s="267"/>
      <c r="I129" s="267"/>
      <c r="J129" s="964"/>
      <c r="K129" s="964"/>
      <c r="L129" s="964"/>
      <c r="M129" s="964"/>
      <c r="N129"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326</v>
      </c>
      <c r="B36" s="827" t="str">
        <f>VLOOKUP(A36,EQUIPOS!A6:D154,3,FALSE)</f>
        <v>Sensor de Impacto para prueba de integridad tipo</v>
      </c>
      <c r="C36" s="828"/>
      <c r="D36" s="828"/>
      <c r="E36" s="828"/>
      <c r="F36" s="828"/>
      <c r="G36" s="828"/>
      <c r="H36" s="829"/>
      <c r="I36" s="275"/>
      <c r="J36" s="276"/>
      <c r="K36" s="277">
        <f>VLOOKUP(A36,EQUIPOS!A6:D163,4,FALSE)</f>
        <v>93520.070174809982</v>
      </c>
      <c r="L36" s="278"/>
      <c r="M36" s="344">
        <v>1</v>
      </c>
      <c r="N36" s="280">
        <f>K36/M36</f>
        <v>93520.070174809982</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93520.070174809982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1946758.4055133341</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2040278.4756881441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408055.69513762882</v>
      </c>
      <c r="M84" s="849"/>
      <c r="N84" s="57"/>
    </row>
    <row r="85" spans="1:14">
      <c r="B85" s="95" t="s">
        <v>1057</v>
      </c>
      <c r="C85" s="96"/>
      <c r="D85" s="96"/>
      <c r="E85" s="96"/>
      <c r="F85" s="96"/>
      <c r="G85" s="96"/>
      <c r="H85" s="96"/>
      <c r="I85" s="93"/>
      <c r="J85" s="94"/>
      <c r="K85" s="312">
        <v>0.05</v>
      </c>
      <c r="L85" s="848">
        <f>N79*K85</f>
        <v>102013.9237844072</v>
      </c>
      <c r="M85" s="849"/>
      <c r="N85" s="57"/>
    </row>
    <row r="86" spans="1:14" ht="15" thickBot="1">
      <c r="B86" s="97" t="s">
        <v>1058</v>
      </c>
      <c r="C86" s="98"/>
      <c r="D86" s="98"/>
      <c r="E86" s="98"/>
      <c r="F86" s="98"/>
      <c r="G86" s="98"/>
      <c r="H86" s="98"/>
      <c r="I86" s="99"/>
      <c r="J86" s="100"/>
      <c r="K86" s="313">
        <v>0.05</v>
      </c>
      <c r="L86" s="850">
        <f>N79*K86</f>
        <v>102013.9237844072</v>
      </c>
      <c r="M86" s="851"/>
      <c r="N86" s="57"/>
    </row>
    <row r="87" spans="1:14" ht="15" thickBot="1">
      <c r="B87" s="814" t="s">
        <v>1037</v>
      </c>
      <c r="C87" s="815"/>
      <c r="D87" s="815"/>
      <c r="E87" s="815"/>
      <c r="F87" s="815"/>
      <c r="G87" s="815"/>
      <c r="H87" s="815"/>
      <c r="I87" s="815"/>
      <c r="J87" s="815"/>
      <c r="K87" s="815"/>
      <c r="L87" s="815"/>
      <c r="M87" s="816"/>
      <c r="N87" s="58">
        <f>L84+L85+L86</f>
        <v>612083.54270644323</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2652362.0183945876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320</v>
      </c>
      <c r="B36" s="827" t="str">
        <f>VLOOKUP(A36,EQUIPOS!A6:D154,3,FALSE)</f>
        <v>Retroexcavadora sobre llantas, motor 62HP, Profundidad de excavación de 5.41 metros.</v>
      </c>
      <c r="C36" s="828"/>
      <c r="D36" s="828"/>
      <c r="E36" s="828"/>
      <c r="F36" s="828"/>
      <c r="G36" s="828"/>
      <c r="H36" s="829"/>
      <c r="I36" s="275"/>
      <c r="J36" s="276"/>
      <c r="K36" s="277">
        <f>VLOOKUP(A36,EQUIPOS!A6:D163,4,FALSE)</f>
        <v>115818.43486355411</v>
      </c>
      <c r="L36" s="278"/>
      <c r="M36" s="344">
        <v>10</v>
      </c>
      <c r="N36" s="280">
        <f>K36/M36</f>
        <v>11581.84348635541</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319.17003253812504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11901.013518893535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36875.213889570536</v>
      </c>
      <c r="N48" s="280">
        <f>K48*M48</f>
        <v>18027.882346012262</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21998.650448995122</v>
      </c>
      <c r="N49" s="280">
        <f>K49*M49</f>
        <v>29331.533931993494</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3854.1578940910504</v>
      </c>
      <c r="N50" s="280">
        <f>K50*M50</f>
        <v>5781.2368411365751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53140.653119142327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3191.70032538125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68233.366963417109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13646.673392683422</v>
      </c>
      <c r="M84" s="849"/>
      <c r="N84" s="57"/>
    </row>
    <row r="85" spans="1:14">
      <c r="B85" s="95" t="s">
        <v>1057</v>
      </c>
      <c r="C85" s="96"/>
      <c r="D85" s="96"/>
      <c r="E85" s="96"/>
      <c r="F85" s="96"/>
      <c r="G85" s="96"/>
      <c r="H85" s="96"/>
      <c r="I85" s="93"/>
      <c r="J85" s="94"/>
      <c r="K85" s="312">
        <v>0.05</v>
      </c>
      <c r="L85" s="848">
        <f>N79*K85</f>
        <v>3411.6683481708556</v>
      </c>
      <c r="M85" s="849"/>
      <c r="N85" s="57"/>
    </row>
    <row r="86" spans="1:14" ht="15" thickBot="1">
      <c r="B86" s="97" t="s">
        <v>1058</v>
      </c>
      <c r="C86" s="98"/>
      <c r="D86" s="98"/>
      <c r="E86" s="98"/>
      <c r="F86" s="98"/>
      <c r="G86" s="98"/>
      <c r="H86" s="98"/>
      <c r="I86" s="99"/>
      <c r="J86" s="100"/>
      <c r="K86" s="313">
        <v>0.05</v>
      </c>
      <c r="L86" s="850">
        <f>N79*K86</f>
        <v>3411.6683481708556</v>
      </c>
      <c r="M86" s="851"/>
      <c r="N86" s="57"/>
    </row>
    <row r="87" spans="1:14" ht="15" thickBot="1">
      <c r="B87" s="814" t="s">
        <v>1037</v>
      </c>
      <c r="C87" s="815"/>
      <c r="D87" s="815"/>
      <c r="E87" s="815"/>
      <c r="F87" s="815"/>
      <c r="G87" s="815"/>
      <c r="H87" s="815"/>
      <c r="I87" s="815"/>
      <c r="J87" s="815"/>
      <c r="K87" s="815"/>
      <c r="L87" s="815"/>
      <c r="M87" s="816"/>
      <c r="N87" s="58">
        <f>L84+L85+L86</f>
        <v>20470.010089025134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88703.377052442243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ht="27"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204</v>
      </c>
      <c r="B36" s="827" t="str">
        <f>VLOOKUP(A36,EQUIPOS!A6:D154,3,FALSE)</f>
        <v xml:space="preserve">Equipo de soldadura 250 AMP
</v>
      </c>
      <c r="C36" s="828"/>
      <c r="D36" s="828"/>
      <c r="E36" s="828"/>
      <c r="F36" s="828"/>
      <c r="G36" s="828"/>
      <c r="H36" s="829"/>
      <c r="I36" s="275"/>
      <c r="J36" s="276"/>
      <c r="K36" s="277">
        <f>VLOOKUP(A36,EQUIPOS!A6:D163,4,FALSE)</f>
        <v>9360.9134212965619</v>
      </c>
      <c r="L36" s="278"/>
      <c r="M36" s="344">
        <v>10</v>
      </c>
      <c r="N36" s="280">
        <f>K36/M36</f>
        <v>936.09134212965614</v>
      </c>
    </row>
    <row r="37" spans="1:14">
      <c r="A37" s="119" t="s">
        <v>320</v>
      </c>
      <c r="B37" s="827" t="str">
        <f>VLOOKUP(A37,EQUIPOS!A7:D154,3,FALSE)</f>
        <v>Retroexcavadora sobre llantas, motor 62HP, Profundidad de excavación de 5.41 metros.</v>
      </c>
      <c r="C37" s="828"/>
      <c r="D37" s="828"/>
      <c r="E37" s="828"/>
      <c r="F37" s="828"/>
      <c r="G37" s="828"/>
      <c r="H37" s="829"/>
      <c r="I37" s="429"/>
      <c r="J37" s="430"/>
      <c r="K37" s="277">
        <f>VLOOKUP(A37,EQUIPOS!A7:D164,4,FALSE)</f>
        <v>115818.43486355411</v>
      </c>
      <c r="L37" s="343"/>
      <c r="M37" s="344">
        <v>10</v>
      </c>
      <c r="N37" s="280">
        <f>K37/M37</f>
        <v>11581.84348635541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383.00403904575001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12900.938867530816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8428.6359846625746</v>
      </c>
      <c r="N48" s="280">
        <f>K48*M48</f>
        <v>278.14498749386496</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76793.751552147223</v>
      </c>
      <c r="N49" s="280">
        <f>K49*M49</f>
        <v>230381.25465644168</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996.89416564417149</v>
      </c>
      <c r="N50" s="280">
        <f>K50*M50</f>
        <v>9968.9416564417152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240628.34130037727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3830.0403904574996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257359.32055836558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51471.864111673116</v>
      </c>
      <c r="M84" s="849"/>
      <c r="N84" s="57"/>
    </row>
    <row r="85" spans="1:14">
      <c r="B85" s="95" t="s">
        <v>1057</v>
      </c>
      <c r="C85" s="96"/>
      <c r="D85" s="96"/>
      <c r="E85" s="96"/>
      <c r="F85" s="96"/>
      <c r="G85" s="96"/>
      <c r="H85" s="96"/>
      <c r="I85" s="93"/>
      <c r="J85" s="94"/>
      <c r="K85" s="312">
        <v>0.05</v>
      </c>
      <c r="L85" s="848">
        <f>N79*K85</f>
        <v>12867.966027918279</v>
      </c>
      <c r="M85" s="849"/>
      <c r="N85" s="57"/>
    </row>
    <row r="86" spans="1:14" ht="15" thickBot="1">
      <c r="B86" s="97" t="s">
        <v>1058</v>
      </c>
      <c r="C86" s="98"/>
      <c r="D86" s="98"/>
      <c r="E86" s="98"/>
      <c r="F86" s="98"/>
      <c r="G86" s="98"/>
      <c r="H86" s="98"/>
      <c r="I86" s="99"/>
      <c r="J86" s="100"/>
      <c r="K86" s="313">
        <v>0.05</v>
      </c>
      <c r="L86" s="850">
        <f>N79*K86</f>
        <v>12867.966027918279</v>
      </c>
      <c r="M86" s="851"/>
      <c r="N86" s="57"/>
    </row>
    <row r="87" spans="1:14" ht="15" thickBot="1">
      <c r="B87" s="814" t="s">
        <v>1037</v>
      </c>
      <c r="C87" s="815"/>
      <c r="D87" s="815"/>
      <c r="E87" s="815"/>
      <c r="F87" s="815"/>
      <c r="G87" s="815"/>
      <c r="H87" s="815"/>
      <c r="I87" s="815"/>
      <c r="J87" s="815"/>
      <c r="K87" s="815"/>
      <c r="L87" s="815"/>
      <c r="M87" s="816"/>
      <c r="N87" s="58">
        <f>L84+L85+L86</f>
        <v>77207.796167509674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334567.11672587524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ht="2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282</v>
      </c>
      <c r="B36" s="827" t="str">
        <f>VLOOKUP(A36,EQUIPOS!A6:D154,3,FALSE)</f>
        <v>Piloteadora potencia 250KW, RPM 1800, fuerza elevadora 200KN</v>
      </c>
      <c r="C36" s="828"/>
      <c r="D36" s="828"/>
      <c r="E36" s="828"/>
      <c r="F36" s="828"/>
      <c r="G36" s="828"/>
      <c r="H36" s="829"/>
      <c r="I36" s="275"/>
      <c r="J36" s="276"/>
      <c r="K36" s="277">
        <f>VLOOKUP(A36,EQUIPOS!A6:D163,4,FALSE)</f>
        <v>530754.93782555184</v>
      </c>
      <c r="L36" s="278"/>
      <c r="M36" s="344">
        <v>2</v>
      </c>
      <c r="N36" s="280">
        <f>K36/M36</f>
        <v>265377.46891277592</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4468.3804555337501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269845.84936830966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2784.1499704552834</v>
      </c>
      <c r="N48" s="280">
        <f>K48*M48</f>
        <v>77956.199172747933</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475043.64883435576</v>
      </c>
      <c r="N49" s="280">
        <f>K49*M49</f>
        <v>166265.27709202451</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17939.43403527607</v>
      </c>
      <c r="N50" s="280">
        <f>K50*M50</f>
        <v>53818.30210582821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298039.77837060066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18">
        <f>VLOOKUP(A60,TRANSPORTE!A2:D117,4,FALSE)</f>
        <v>1313.2164027577846</v>
      </c>
      <c r="M60" s="819"/>
      <c r="N60" s="295">
        <f>K60*L60</f>
        <v>459.62574096522457</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459.62574096522457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44683.804555337498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613029.05803521303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122605.81160704262</v>
      </c>
      <c r="M84" s="849"/>
      <c r="N84" s="57"/>
    </row>
    <row r="85" spans="1:14">
      <c r="B85" s="95" t="s">
        <v>1057</v>
      </c>
      <c r="C85" s="96"/>
      <c r="D85" s="96"/>
      <c r="E85" s="96"/>
      <c r="F85" s="96"/>
      <c r="G85" s="96"/>
      <c r="H85" s="96"/>
      <c r="I85" s="93"/>
      <c r="J85" s="94"/>
      <c r="K85" s="312">
        <v>0.05</v>
      </c>
      <c r="L85" s="848">
        <f>N79*K85</f>
        <v>30651.452901760655</v>
      </c>
      <c r="M85" s="849"/>
      <c r="N85" s="57"/>
    </row>
    <row r="86" spans="1:14" ht="15" thickBot="1">
      <c r="B86" s="97" t="s">
        <v>1058</v>
      </c>
      <c r="C86" s="98"/>
      <c r="D86" s="98"/>
      <c r="E86" s="98"/>
      <c r="F86" s="98"/>
      <c r="G86" s="98"/>
      <c r="H86" s="98"/>
      <c r="I86" s="99"/>
      <c r="J86" s="100"/>
      <c r="K86" s="313">
        <v>0.05</v>
      </c>
      <c r="L86" s="850">
        <f>N79*K86</f>
        <v>30651.452901760655</v>
      </c>
      <c r="M86" s="851"/>
      <c r="N86" s="57"/>
    </row>
    <row r="87" spans="1:14" ht="15" thickBot="1">
      <c r="B87" s="814" t="s">
        <v>1037</v>
      </c>
      <c r="C87" s="815"/>
      <c r="D87" s="815"/>
      <c r="E87" s="815"/>
      <c r="F87" s="815"/>
      <c r="G87" s="815"/>
      <c r="H87" s="815"/>
      <c r="I87" s="815"/>
      <c r="J87" s="815"/>
      <c r="K87" s="815"/>
      <c r="L87" s="815"/>
      <c r="M87" s="816"/>
      <c r="N87" s="58">
        <f>L84+L85+L86</f>
        <v>183908.7174105639</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796937.77544577699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282</v>
      </c>
      <c r="B36" s="827" t="str">
        <f>VLOOKUP(A36,EQUIPOS!A6:D154,3,FALSE)</f>
        <v>Piloteadora potencia 250KW, RPM 1800, fuerza elevadora 200KN</v>
      </c>
      <c r="C36" s="828"/>
      <c r="D36" s="828"/>
      <c r="E36" s="828"/>
      <c r="F36" s="828"/>
      <c r="G36" s="828"/>
      <c r="H36" s="829"/>
      <c r="I36" s="275"/>
      <c r="J36" s="276"/>
      <c r="K36" s="277">
        <f>VLOOKUP(A36,EQUIPOS!A6:D163,4,FALSE)</f>
        <v>530754.93782555184</v>
      </c>
      <c r="L36" s="278"/>
      <c r="M36" s="344">
        <v>2</v>
      </c>
      <c r="N36" s="280">
        <f>K36/M36</f>
        <v>265377.46891277592</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4468.3804555337501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269845.84936830966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2784.1499704552834</v>
      </c>
      <c r="N48" s="280">
        <f>K48*M48</f>
        <v>77956.199172747933</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533771.57245398755</v>
      </c>
      <c r="N49" s="280">
        <f>K49*M49</f>
        <v>186820.05035889562</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17939.43403527607</v>
      </c>
      <c r="N50" s="280">
        <f>K50*M50</f>
        <v>35878.86807055214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300655.11760219571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18">
        <f>VLOOKUP(A60,TRANSPORTE!A2:D117,4,FALSE)</f>
        <v>1313.2164027577846</v>
      </c>
      <c r="M60" s="819"/>
      <c r="N60" s="295">
        <f>K60*L60</f>
        <v>459.62574096522457</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459.62574096522457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44683.804555337498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615644.3972668082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123128.87945336165</v>
      </c>
      <c r="M84" s="849"/>
      <c r="N84" s="57"/>
    </row>
    <row r="85" spans="1:14">
      <c r="B85" s="95" t="s">
        <v>1057</v>
      </c>
      <c r="C85" s="96"/>
      <c r="D85" s="96"/>
      <c r="E85" s="96"/>
      <c r="F85" s="96"/>
      <c r="G85" s="96"/>
      <c r="H85" s="96"/>
      <c r="I85" s="93"/>
      <c r="J85" s="94"/>
      <c r="K85" s="312">
        <v>0.05</v>
      </c>
      <c r="L85" s="848">
        <f>N79*K85</f>
        <v>30782.219863340411</v>
      </c>
      <c r="M85" s="849"/>
      <c r="N85" s="57"/>
    </row>
    <row r="86" spans="1:14" ht="15" thickBot="1">
      <c r="B86" s="97" t="s">
        <v>1058</v>
      </c>
      <c r="C86" s="98"/>
      <c r="D86" s="98"/>
      <c r="E86" s="98"/>
      <c r="F86" s="98"/>
      <c r="G86" s="98"/>
      <c r="H86" s="98"/>
      <c r="I86" s="99"/>
      <c r="J86" s="100"/>
      <c r="K86" s="313">
        <v>0.05</v>
      </c>
      <c r="L86" s="850">
        <f>N79*K86</f>
        <v>30782.219863340411</v>
      </c>
      <c r="M86" s="851"/>
      <c r="N86" s="57"/>
    </row>
    <row r="87" spans="1:14" ht="15" thickBot="1">
      <c r="B87" s="814" t="s">
        <v>1037</v>
      </c>
      <c r="C87" s="815"/>
      <c r="D87" s="815"/>
      <c r="E87" s="815"/>
      <c r="F87" s="815"/>
      <c r="G87" s="815"/>
      <c r="H87" s="815"/>
      <c r="I87" s="815"/>
      <c r="J87" s="815"/>
      <c r="K87" s="815"/>
      <c r="L87" s="815"/>
      <c r="M87" s="816"/>
      <c r="N87" s="58">
        <f>L84+L85+L86</f>
        <v>184693.31918004245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800337.71644685068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195</v>
      </c>
      <c r="B36" s="827" t="str">
        <f>VLOOKUP(A36,EQUIPOS!A6:D154,3,FALSE)</f>
        <v xml:space="preserve">Equipo de oxicorte, Capacidad de corte: hasta 6´´ (152mm) </v>
      </c>
      <c r="C36" s="828"/>
      <c r="D36" s="828"/>
      <c r="E36" s="828"/>
      <c r="F36" s="828"/>
      <c r="G36" s="828"/>
      <c r="H36" s="829"/>
      <c r="I36" s="275"/>
      <c r="J36" s="276"/>
      <c r="K36" s="277">
        <f>VLOOKUP(A36,EQUIPOS!A6:D163,4,FALSE)</f>
        <v>9395.343313478299</v>
      </c>
      <c r="L36" s="278"/>
      <c r="M36" s="344">
        <v>1.1299999999999999</v>
      </c>
      <c r="N36" s="280">
        <f>K36/M36</f>
        <v>8314.4631092728323</v>
      </c>
    </row>
    <row r="37" spans="1:14">
      <c r="A37" s="119" t="s">
        <v>332</v>
      </c>
      <c r="B37" s="827" t="str">
        <f>VLOOKUP(A37,EQUIPOS!A7:D154,3,FALSE)</f>
        <v xml:space="preserve">Taladro de 1/2´´, pulidora, lijadora y circular
</v>
      </c>
      <c r="C37" s="828"/>
      <c r="D37" s="828"/>
      <c r="E37" s="828"/>
      <c r="F37" s="828"/>
      <c r="G37" s="828"/>
      <c r="H37" s="829"/>
      <c r="I37" s="429"/>
      <c r="J37" s="430"/>
      <c r="K37" s="277">
        <f>VLOOKUP(A37,EQUIPOS!A7:D164,4,FALSE)</f>
        <v>2441.53610575736</v>
      </c>
      <c r="L37" s="343"/>
      <c r="M37" s="344">
        <v>0.53</v>
      </c>
      <c r="N37" s="280">
        <f>K37/M37</f>
        <v>4606.6718976553957</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2553.3602603050003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15474.495267233227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67145.044325153358</v>
      </c>
      <c r="N48" s="280">
        <f>K48*M48</f>
        <v>1342.9008865030671</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5483.4662576687097</v>
      </c>
      <c r="N49" s="280">
        <f>K49*M49</f>
        <v>2741.7331288343548</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84394.38413190181</v>
      </c>
      <c r="N50" s="280">
        <f>K50*M50</f>
        <v>6751.5507305521451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10836.184745889568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25533.60260305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51844.282616172793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10368.856523234559</v>
      </c>
      <c r="M84" s="849"/>
      <c r="N84" s="57"/>
    </row>
    <row r="85" spans="1:14">
      <c r="B85" s="95" t="s">
        <v>1057</v>
      </c>
      <c r="C85" s="96"/>
      <c r="D85" s="96"/>
      <c r="E85" s="96"/>
      <c r="F85" s="96"/>
      <c r="G85" s="96"/>
      <c r="H85" s="96"/>
      <c r="I85" s="93"/>
      <c r="J85" s="94"/>
      <c r="K85" s="312">
        <v>0.05</v>
      </c>
      <c r="L85" s="848">
        <f>N79*K85</f>
        <v>2592.2141308086398</v>
      </c>
      <c r="M85" s="849"/>
      <c r="N85" s="57"/>
    </row>
    <row r="86" spans="1:14" ht="15" thickBot="1">
      <c r="B86" s="97" t="s">
        <v>1058</v>
      </c>
      <c r="C86" s="98"/>
      <c r="D86" s="98"/>
      <c r="E86" s="98"/>
      <c r="F86" s="98"/>
      <c r="G86" s="98"/>
      <c r="H86" s="98"/>
      <c r="I86" s="99"/>
      <c r="J86" s="100"/>
      <c r="K86" s="313">
        <v>0.05</v>
      </c>
      <c r="L86" s="850">
        <f>N79*K86</f>
        <v>2592.2141308086398</v>
      </c>
      <c r="M86" s="851"/>
      <c r="N86" s="57"/>
    </row>
    <row r="87" spans="1:14" ht="15" thickBot="1">
      <c r="B87" s="814" t="s">
        <v>1037</v>
      </c>
      <c r="C87" s="815"/>
      <c r="D87" s="815"/>
      <c r="E87" s="815"/>
      <c r="F87" s="815"/>
      <c r="G87" s="815"/>
      <c r="H87" s="815"/>
      <c r="I87" s="815"/>
      <c r="J87" s="815"/>
      <c r="K87" s="815"/>
      <c r="L87" s="815"/>
      <c r="M87" s="816"/>
      <c r="N87" s="58">
        <f>L84+L85+L86</f>
        <v>15553.284784851838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67397.567401024629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7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123</v>
      </c>
      <c r="B36" s="827" t="str">
        <f>VLOOKUP(A36,EQUIPOS!A6:D154,3,FALSE)</f>
        <v>Bomba de inyección de lechada</v>
      </c>
      <c r="C36" s="828"/>
      <c r="D36" s="828"/>
      <c r="E36" s="828"/>
      <c r="F36" s="828"/>
      <c r="G36" s="828"/>
      <c r="H36" s="829"/>
      <c r="I36" s="275"/>
      <c r="J36" s="276"/>
      <c r="K36" s="277">
        <f>VLOOKUP(A36,EQUIPOS!A6:D163,4,FALSE)</f>
        <v>19380.515688744115</v>
      </c>
      <c r="L36" s="278"/>
      <c r="M36" s="344">
        <v>12</v>
      </c>
      <c r="N36" s="280">
        <f t="shared" ref="N36:N42" si="0">K36/M36</f>
        <v>1615.0429740620095</v>
      </c>
    </row>
    <row r="37" spans="1:14">
      <c r="A37" s="119" t="s">
        <v>288</v>
      </c>
      <c r="B37" s="827" t="str">
        <f>VLOOKUP(A37,EQUIPOS!A7:D154,3,FALSE)</f>
        <v xml:space="preserve">Planta eléctrica </v>
      </c>
      <c r="C37" s="828"/>
      <c r="D37" s="828"/>
      <c r="E37" s="828"/>
      <c r="F37" s="828"/>
      <c r="G37" s="828"/>
      <c r="H37" s="829"/>
      <c r="I37" s="275"/>
      <c r="J37" s="276"/>
      <c r="K37" s="277">
        <f>VLOOKUP(A37,EQUIPOS!A7:D164,4,FALSE)</f>
        <v>15455.200910242489</v>
      </c>
      <c r="L37" s="278"/>
      <c r="M37" s="344">
        <v>1.3</v>
      </c>
      <c r="N37" s="280">
        <f t="shared" si="0"/>
        <v>11888.616084801914</v>
      </c>
    </row>
    <row r="38" spans="1:14">
      <c r="A38" s="119" t="s">
        <v>125</v>
      </c>
      <c r="B38" s="827" t="str">
        <f>VLOOKUP(A38,EQUIPOS!A8:D154,3,FALSE)</f>
        <v>Bomba para gato de tensionamiento</v>
      </c>
      <c r="C38" s="828"/>
      <c r="D38" s="828"/>
      <c r="E38" s="828"/>
      <c r="F38" s="828"/>
      <c r="G38" s="828"/>
      <c r="H38" s="829"/>
      <c r="I38" s="275"/>
      <c r="J38" s="276"/>
      <c r="K38" s="277">
        <f>VLOOKUP(A38,EQUIPOS!A8:D165,4,FALSE)</f>
        <v>50792.413406403954</v>
      </c>
      <c r="L38" s="278"/>
      <c r="M38" s="344">
        <v>12</v>
      </c>
      <c r="N38" s="280">
        <f t="shared" si="0"/>
        <v>4232.7011172003295</v>
      </c>
    </row>
    <row r="39" spans="1:14">
      <c r="A39" s="119" t="s">
        <v>180</v>
      </c>
      <c r="B39" s="827" t="str">
        <f>VLOOKUP(A39,EQUIPOS!A9:D154,3,FALSE)</f>
        <v>Compresor 120 HP, con martillo.</v>
      </c>
      <c r="C39" s="828"/>
      <c r="D39" s="828"/>
      <c r="E39" s="828"/>
      <c r="F39" s="828"/>
      <c r="G39" s="828"/>
      <c r="H39" s="829"/>
      <c r="I39" s="275"/>
      <c r="J39" s="276"/>
      <c r="K39" s="277">
        <f>VLOOKUP(A39,EQUIPOS!A9:D166,4,FALSE)</f>
        <v>102822.75994715888</v>
      </c>
      <c r="L39" s="278"/>
      <c r="M39" s="344">
        <v>1.3</v>
      </c>
      <c r="N39" s="280">
        <f t="shared" si="0"/>
        <v>79094.430728583742</v>
      </c>
    </row>
    <row r="40" spans="1:14">
      <c r="A40" s="119" t="s">
        <v>197</v>
      </c>
      <c r="B40" s="827" t="str">
        <f>VLOOKUP(A40,EQUIPOS!A10:D154,3,FALSE)</f>
        <v>Equipo de perforación (TRACKDRILL), potencia 40 HP, 2100 golpes / minuto</v>
      </c>
      <c r="C40" s="828"/>
      <c r="D40" s="828"/>
      <c r="E40" s="828"/>
      <c r="F40" s="828"/>
      <c r="G40" s="828"/>
      <c r="H40" s="829"/>
      <c r="I40" s="275"/>
      <c r="J40" s="276"/>
      <c r="K40" s="277">
        <f>VLOOKUP(A40,EQUIPOS!A10:D167,4,FALSE)</f>
        <v>149514.68020991673</v>
      </c>
      <c r="L40" s="278"/>
      <c r="M40" s="344">
        <v>1.3</v>
      </c>
      <c r="N40" s="280">
        <f t="shared" si="0"/>
        <v>115011.29246916671</v>
      </c>
    </row>
    <row r="41" spans="1:14">
      <c r="A41" s="119" t="s">
        <v>195</v>
      </c>
      <c r="B41" s="827" t="str">
        <f>VLOOKUP(A41,EQUIPOS!A11:D155,3,FALSE)</f>
        <v xml:space="preserve">Equipo de oxicorte, Capacidad de corte: hasta 6´´ (152mm) </v>
      </c>
      <c r="C41" s="828"/>
      <c r="D41" s="828"/>
      <c r="E41" s="828"/>
      <c r="F41" s="828"/>
      <c r="G41" s="828"/>
      <c r="H41" s="829"/>
      <c r="I41" s="275"/>
      <c r="J41" s="276"/>
      <c r="K41" s="277">
        <f>VLOOKUP(A41,EQUIPOS!A11:D168,4,FALSE)</f>
        <v>9395.343313478299</v>
      </c>
      <c r="L41" s="278"/>
      <c r="M41" s="344">
        <v>15</v>
      </c>
      <c r="N41" s="280">
        <f t="shared" si="0"/>
        <v>626.35622089855326</v>
      </c>
    </row>
    <row r="42" spans="1:14">
      <c r="A42" s="119" t="s">
        <v>240</v>
      </c>
      <c r="B42" s="827" t="str">
        <f>VLOOKUP(A42,EQUIPOS!A12:D156,3,FALSE)</f>
        <v>Gato para tensionamiento, fuerza Max 200 ton, área de tensión 314 cm2.</v>
      </c>
      <c r="C42" s="828"/>
      <c r="D42" s="828"/>
      <c r="E42" s="828"/>
      <c r="F42" s="828"/>
      <c r="G42" s="828"/>
      <c r="H42" s="829"/>
      <c r="I42" s="275"/>
      <c r="J42" s="276"/>
      <c r="K42" s="277">
        <f>VLOOKUP(A42,EQUIPOS!A12:D169,4,FALSE)</f>
        <v>125839.0279403593</v>
      </c>
      <c r="L42" s="278"/>
      <c r="M42" s="344">
        <v>12</v>
      </c>
      <c r="N42" s="280">
        <f t="shared" si="0"/>
        <v>10486.585661696608</v>
      </c>
    </row>
    <row r="43" spans="1:14">
      <c r="A43" s="119"/>
      <c r="B43" s="827"/>
      <c r="C43" s="828"/>
      <c r="D43" s="828"/>
      <c r="E43" s="828"/>
      <c r="F43" s="828"/>
      <c r="G43" s="828"/>
      <c r="H43" s="829"/>
      <c r="I43" s="429"/>
      <c r="J43" s="430"/>
      <c r="K43" s="277"/>
      <c r="L43" s="343"/>
      <c r="M43" s="344"/>
      <c r="N43" s="280"/>
    </row>
    <row r="44" spans="1:14">
      <c r="A44" s="119"/>
      <c r="B44" s="827"/>
      <c r="C44" s="828"/>
      <c r="D44" s="828"/>
      <c r="E44" s="828"/>
      <c r="F44" s="828"/>
      <c r="G44" s="828"/>
      <c r="H44" s="829"/>
      <c r="I44" s="336"/>
      <c r="J44" s="338"/>
      <c r="K44" s="277"/>
      <c r="L44" s="431"/>
      <c r="M44" s="432"/>
      <c r="N44" s="280"/>
    </row>
    <row r="45" spans="1:14">
      <c r="B45" s="827"/>
      <c r="C45" s="828"/>
      <c r="D45" s="828"/>
      <c r="E45" s="828"/>
      <c r="F45" s="828"/>
      <c r="G45" s="828"/>
      <c r="H45" s="829"/>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 thickBot="1">
      <c r="B48" s="827"/>
      <c r="C48" s="828"/>
      <c r="D48" s="828"/>
      <c r="E48" s="828"/>
      <c r="F48" s="828"/>
      <c r="G48" s="828"/>
      <c r="H48" s="829"/>
      <c r="I48" s="836"/>
      <c r="J48" s="837"/>
      <c r="K48" s="47"/>
      <c r="L48" s="838"/>
      <c r="M48" s="839"/>
      <c r="N48" s="111"/>
    </row>
    <row r="49" spans="1:14" ht="15" thickBot="1">
      <c r="B49" s="814" t="s">
        <v>1037</v>
      </c>
      <c r="C49" s="815"/>
      <c r="D49" s="815"/>
      <c r="E49" s="815"/>
      <c r="F49" s="815"/>
      <c r="G49" s="815"/>
      <c r="H49" s="815"/>
      <c r="I49" s="815"/>
      <c r="J49" s="815"/>
      <c r="K49" s="815"/>
      <c r="L49" s="815"/>
      <c r="M49" s="816"/>
      <c r="N49" s="402">
        <f>SUM(N36:N48)</f>
        <v>226883.27181072527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5050</v>
      </c>
      <c r="N54" s="280">
        <f>K54*M54</f>
        <v>1010</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5446.1786871165632</v>
      </c>
      <c r="N55" s="280">
        <f t="shared" ref="N55:N67" si="1">K55*M55</f>
        <v>30117.368139754595</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27633.368615116931</v>
      </c>
      <c r="N56" s="280">
        <f t="shared" si="1"/>
        <v>221.06694892093546</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35990.18282845596</v>
      </c>
      <c r="N57" s="280">
        <f t="shared" si="1"/>
        <v>791.78402222603108</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1259.0038527607358</v>
      </c>
      <c r="N58" s="280">
        <f t="shared" si="1"/>
        <v>377.70115582822069</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1382.9301901840486</v>
      </c>
      <c r="N59" s="280">
        <f t="shared" si="1"/>
        <v>138.29301901840486</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15062.091637487922</v>
      </c>
      <c r="N60" s="280">
        <f t="shared" si="1"/>
        <v>7531.0458187439608</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70851.867515337406</v>
      </c>
      <c r="N61" s="280">
        <f t="shared" si="1"/>
        <v>7085.1867515337408</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1045.1486687116562</v>
      </c>
      <c r="N62" s="280">
        <f t="shared" si="1"/>
        <v>10451.486687116561</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10834.309123230603</v>
      </c>
      <c r="N63" s="280">
        <f t="shared" si="1"/>
        <v>10834.309123230603</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11007.071488343556</v>
      </c>
      <c r="N64" s="280">
        <f t="shared" si="1"/>
        <v>5503.5357441717779</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7155.9234662576673</v>
      </c>
      <c r="N65" s="280">
        <f t="shared" si="1"/>
        <v>3935.7579064417173</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3854.1578940910504</v>
      </c>
      <c r="N66" s="280">
        <f t="shared" si="1"/>
        <v>192.70789470455253</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4084.8333333333335</v>
      </c>
      <c r="N67" s="280">
        <f t="shared" si="1"/>
        <v>4084.8333333333335</v>
      </c>
    </row>
    <row r="68" spans="1:14" ht="15" thickBot="1">
      <c r="B68" s="49"/>
      <c r="C68" s="318"/>
      <c r="D68" s="318"/>
      <c r="E68" s="318"/>
      <c r="F68" s="318"/>
      <c r="G68" s="318"/>
      <c r="H68" s="318"/>
      <c r="I68" s="318"/>
      <c r="J68" s="443"/>
      <c r="K68" s="132"/>
      <c r="L68" s="333"/>
      <c r="M68" s="410"/>
      <c r="N68" s="280"/>
    </row>
    <row r="69" spans="1:14" ht="15" thickBot="1">
      <c r="B69" s="814" t="s">
        <v>1037</v>
      </c>
      <c r="C69" s="815"/>
      <c r="D69" s="815"/>
      <c r="E69" s="815"/>
      <c r="F69" s="815"/>
      <c r="G69" s="815"/>
      <c r="H69" s="815"/>
      <c r="I69" s="815"/>
      <c r="J69" s="815"/>
      <c r="K69" s="815"/>
      <c r="L69" s="815"/>
      <c r="M69" s="816"/>
      <c r="N69" s="402">
        <f>SUM(N54:N68)</f>
        <v>82275.076545024436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1" t="s">
        <v>1041</v>
      </c>
      <c r="C73" s="322"/>
      <c r="D73" s="322"/>
      <c r="E73" s="322"/>
      <c r="F73" s="322"/>
      <c r="G73" s="322"/>
      <c r="H73" s="79" t="s">
        <v>1029</v>
      </c>
      <c r="I73" s="80" t="s">
        <v>1042</v>
      </c>
      <c r="J73" s="81" t="s">
        <v>1043</v>
      </c>
      <c r="K73" s="79" t="s">
        <v>1044</v>
      </c>
      <c r="L73" s="817" t="s">
        <v>1045</v>
      </c>
      <c r="M73" s="790"/>
      <c r="N73" s="82" t="s">
        <v>1035</v>
      </c>
    </row>
    <row r="74" spans="1:14">
      <c r="B74" s="52"/>
      <c r="C74" s="325"/>
      <c r="D74" s="325"/>
      <c r="E74" s="325"/>
      <c r="F74" s="325"/>
      <c r="G74" s="325"/>
      <c r="H74" s="319"/>
      <c r="I74" s="287"/>
      <c r="J74" s="294"/>
      <c r="K74" s="287"/>
      <c r="L74" s="818"/>
      <c r="M74" s="819"/>
      <c r="N74" s="295"/>
    </row>
    <row r="75" spans="1:14">
      <c r="B75" s="52"/>
      <c r="C75" s="53"/>
      <c r="D75" s="53"/>
      <c r="E75" s="53"/>
      <c r="F75" s="53"/>
      <c r="G75" s="53"/>
      <c r="H75" s="319"/>
      <c r="I75" s="287"/>
      <c r="J75" s="294"/>
      <c r="K75" s="287"/>
      <c r="L75" s="818"/>
      <c r="M75" s="819"/>
      <c r="N75" s="295"/>
    </row>
    <row r="76" spans="1:14">
      <c r="B76" s="52"/>
      <c r="C76" s="53"/>
      <c r="D76" s="53"/>
      <c r="E76" s="53"/>
      <c r="F76" s="53"/>
      <c r="G76" s="53"/>
      <c r="H76" s="319"/>
      <c r="I76" s="287"/>
      <c r="J76" s="294"/>
      <c r="K76" s="287"/>
      <c r="L76" s="818"/>
      <c r="M76" s="819"/>
      <c r="N76" s="295"/>
    </row>
    <row r="77" spans="1:14">
      <c r="B77" s="52"/>
      <c r="C77" s="53"/>
      <c r="D77" s="53"/>
      <c r="E77" s="53"/>
      <c r="F77" s="53"/>
      <c r="G77" s="53"/>
      <c r="H77" s="319"/>
      <c r="I77" s="287"/>
      <c r="J77" s="294"/>
      <c r="K77" s="287"/>
      <c r="L77" s="818"/>
      <c r="M77" s="819"/>
      <c r="N77" s="295"/>
    </row>
    <row r="78" spans="1:14">
      <c r="B78" s="52"/>
      <c r="C78" s="53"/>
      <c r="D78" s="53"/>
      <c r="E78" s="53"/>
      <c r="F78" s="53"/>
      <c r="G78" s="53"/>
      <c r="H78" s="296"/>
      <c r="I78" s="287"/>
      <c r="J78" s="287"/>
      <c r="K78" s="287"/>
      <c r="L78" s="297"/>
      <c r="M78" s="298"/>
      <c r="N78" s="299"/>
    </row>
    <row r="79" spans="1:14" ht="15" thickBot="1">
      <c r="B79" s="455"/>
      <c r="C79" s="456"/>
      <c r="D79" s="456"/>
      <c r="E79" s="456"/>
      <c r="F79" s="456"/>
      <c r="G79" s="456"/>
      <c r="H79" s="54"/>
      <c r="I79" s="132"/>
      <c r="J79" s="132"/>
      <c r="K79" s="132"/>
      <c r="L79" s="803"/>
      <c r="M79" s="804"/>
      <c r="N79" s="133"/>
    </row>
    <row r="80" spans="1:14" ht="15" thickBot="1">
      <c r="B80" s="820" t="s">
        <v>1037</v>
      </c>
      <c r="C80" s="821"/>
      <c r="D80" s="821"/>
      <c r="E80" s="821"/>
      <c r="F80" s="821"/>
      <c r="G80" s="821"/>
      <c r="H80" s="821"/>
      <c r="I80" s="821"/>
      <c r="J80" s="821"/>
      <c r="K80" s="821"/>
      <c r="L80" s="821"/>
      <c r="M80" s="822"/>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0" t="s">
        <v>1047</v>
      </c>
      <c r="C84" s="841"/>
      <c r="D84" s="841"/>
      <c r="E84" s="841"/>
      <c r="F84" s="841"/>
      <c r="G84" s="841"/>
      <c r="H84" s="841"/>
      <c r="I84" s="79" t="s">
        <v>1048</v>
      </c>
      <c r="J84" s="81" t="s">
        <v>1494</v>
      </c>
      <c r="K84" s="80" t="s">
        <v>1050</v>
      </c>
      <c r="L84" s="842" t="s">
        <v>1034</v>
      </c>
      <c r="M84" s="843"/>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 thickBot="1">
      <c r="B90" s="801"/>
      <c r="C90" s="802"/>
      <c r="D90" s="802"/>
      <c r="E90" s="802"/>
      <c r="F90" s="802"/>
      <c r="G90" s="802"/>
      <c r="H90" s="802"/>
      <c r="I90" s="132"/>
      <c r="J90" s="132"/>
      <c r="K90" s="132"/>
      <c r="L90" s="902"/>
      <c r="M90" s="902"/>
      <c r="N90" s="51"/>
    </row>
    <row r="91" spans="1:15" ht="15" thickBot="1">
      <c r="B91" s="820" t="s">
        <v>1037</v>
      </c>
      <c r="C91" s="821"/>
      <c r="D91" s="821"/>
      <c r="E91" s="821"/>
      <c r="F91" s="821"/>
      <c r="G91" s="821"/>
      <c r="H91" s="821"/>
      <c r="I91" s="821"/>
      <c r="J91" s="821"/>
      <c r="K91" s="821"/>
      <c r="L91" s="821"/>
      <c r="M91" s="822"/>
      <c r="N91" s="309">
        <f>SUM(N85:N90)</f>
        <v>39282.465543153841</v>
      </c>
    </row>
    <row r="92" spans="1:15" ht="15" thickBot="1">
      <c r="B92" s="39"/>
      <c r="C92" s="40"/>
      <c r="D92" s="40"/>
      <c r="E92" s="40"/>
      <c r="F92" s="40"/>
      <c r="G92" s="40"/>
      <c r="H92" s="40"/>
      <c r="I92" s="40"/>
      <c r="J92" s="40"/>
      <c r="K92" s="40"/>
      <c r="L92" s="40"/>
      <c r="M92" s="40"/>
      <c r="N92" s="41"/>
    </row>
    <row r="93" spans="1:15" ht="15" thickBot="1">
      <c r="B93" s="814" t="s">
        <v>1051</v>
      </c>
      <c r="C93" s="815"/>
      <c r="D93" s="815"/>
      <c r="E93" s="815"/>
      <c r="F93" s="815"/>
      <c r="G93" s="815"/>
      <c r="H93" s="815"/>
      <c r="I93" s="815"/>
      <c r="J93" s="815"/>
      <c r="K93" s="815"/>
      <c r="L93" s="815"/>
      <c r="M93" s="816"/>
      <c r="N93" s="105">
        <f>N49+N69+N80+N91</f>
        <v>348440.81389890355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05" t="s">
        <v>1053</v>
      </c>
      <c r="C97" s="806"/>
      <c r="D97" s="806"/>
      <c r="E97" s="806"/>
      <c r="F97" s="806"/>
      <c r="G97" s="806"/>
      <c r="H97" s="806"/>
      <c r="I97" s="322"/>
      <c r="J97" s="342"/>
      <c r="K97" s="310" t="s">
        <v>1054</v>
      </c>
      <c r="L97" s="844" t="s">
        <v>1055</v>
      </c>
      <c r="M97" s="845"/>
      <c r="N97" s="311"/>
    </row>
    <row r="98" spans="1:14">
      <c r="B98" s="846" t="s">
        <v>1056</v>
      </c>
      <c r="C98" s="847"/>
      <c r="D98" s="847"/>
      <c r="E98" s="847"/>
      <c r="F98" s="847"/>
      <c r="G98" s="847"/>
      <c r="H98" s="847"/>
      <c r="I98" s="93"/>
      <c r="J98" s="94"/>
      <c r="K98" s="312">
        <v>0.2</v>
      </c>
      <c r="L98" s="848">
        <f>N93*K98</f>
        <v>69688.162779780716</v>
      </c>
      <c r="M98" s="849"/>
      <c r="N98" s="57"/>
    </row>
    <row r="99" spans="1:14">
      <c r="B99" s="95" t="s">
        <v>1057</v>
      </c>
      <c r="C99" s="96"/>
      <c r="D99" s="96"/>
      <c r="E99" s="96"/>
      <c r="F99" s="96"/>
      <c r="G99" s="96"/>
      <c r="H99" s="96"/>
      <c r="I99" s="93"/>
      <c r="J99" s="94"/>
      <c r="K99" s="312">
        <v>0.05</v>
      </c>
      <c r="L99" s="848">
        <f>N93*K99</f>
        <v>17422.040694945179</v>
      </c>
      <c r="M99" s="849"/>
      <c r="N99" s="57"/>
    </row>
    <row r="100" spans="1:14" ht="15" thickBot="1">
      <c r="B100" s="97" t="s">
        <v>1058</v>
      </c>
      <c r="C100" s="98"/>
      <c r="D100" s="98"/>
      <c r="E100" s="98"/>
      <c r="F100" s="98"/>
      <c r="G100" s="98"/>
      <c r="H100" s="98"/>
      <c r="I100" s="99"/>
      <c r="J100" s="100"/>
      <c r="K100" s="313">
        <v>0.05</v>
      </c>
      <c r="L100" s="850">
        <f>N93*K100</f>
        <v>17422.040694945179</v>
      </c>
      <c r="M100" s="851"/>
      <c r="N100" s="57"/>
    </row>
    <row r="101" spans="1:14" ht="15" thickBot="1">
      <c r="B101" s="814" t="s">
        <v>1037</v>
      </c>
      <c r="C101" s="815"/>
      <c r="D101" s="815"/>
      <c r="E101" s="815"/>
      <c r="F101" s="815"/>
      <c r="G101" s="815"/>
      <c r="H101" s="815"/>
      <c r="I101" s="815"/>
      <c r="J101" s="815"/>
      <c r="K101" s="815"/>
      <c r="L101" s="815"/>
      <c r="M101" s="816"/>
      <c r="N101" s="58">
        <f>L98+L99+L100</f>
        <v>104532.24416967106</v>
      </c>
    </row>
    <row r="102" spans="1:14" ht="15" thickBot="1">
      <c r="B102" s="39"/>
      <c r="C102" s="40"/>
      <c r="D102" s="40"/>
      <c r="E102" s="40"/>
      <c r="F102" s="40"/>
      <c r="G102" s="40"/>
      <c r="H102" s="40"/>
      <c r="I102" s="40"/>
      <c r="J102" s="40"/>
      <c r="K102" s="40"/>
      <c r="L102" s="40"/>
      <c r="M102" s="40"/>
      <c r="N102" s="41"/>
    </row>
    <row r="103" spans="1:14" ht="15" thickBot="1">
      <c r="A103" t="s">
        <v>2122</v>
      </c>
      <c r="B103" s="814" t="s">
        <v>1059</v>
      </c>
      <c r="C103" s="815"/>
      <c r="D103" s="815"/>
      <c r="E103" s="815"/>
      <c r="F103" s="815"/>
      <c r="G103" s="815"/>
      <c r="H103" s="815"/>
      <c r="I103" s="815"/>
      <c r="J103" s="815"/>
      <c r="K103" s="815"/>
      <c r="L103" s="815"/>
      <c r="M103" s="816"/>
      <c r="N103" s="196">
        <f>N93+N101</f>
        <v>452973.05806857464</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6" t="s">
        <v>2324</v>
      </c>
      <c r="C120" s="957"/>
      <c r="D120" s="957"/>
      <c r="E120" s="957"/>
      <c r="F120" s="957"/>
      <c r="G120" s="957"/>
      <c r="H120" s="957"/>
      <c r="I120" s="957"/>
      <c r="J120" s="957"/>
      <c r="K120" s="957"/>
      <c r="L120" s="957"/>
      <c r="M120" s="957"/>
      <c r="N120" s="958"/>
    </row>
    <row r="121" spans="2:14" ht="15" customHeight="1">
      <c r="B121" s="956"/>
      <c r="C121" s="957"/>
      <c r="D121" s="957"/>
      <c r="E121" s="957"/>
      <c r="F121" s="957"/>
      <c r="G121" s="957"/>
      <c r="H121" s="957"/>
      <c r="I121" s="957"/>
      <c r="J121" s="957"/>
      <c r="K121" s="957"/>
      <c r="L121" s="957"/>
      <c r="M121" s="957"/>
      <c r="N121" s="958"/>
    </row>
    <row r="122" spans="2:14" ht="30" customHeight="1">
      <c r="B122" s="959" t="s">
        <v>2325</v>
      </c>
      <c r="C122" s="960"/>
      <c r="D122" s="960"/>
      <c r="E122" s="960"/>
      <c r="F122" s="960"/>
      <c r="G122" s="960"/>
      <c r="H122" s="960"/>
      <c r="I122" s="960"/>
      <c r="J122" s="960"/>
      <c r="K122" s="960"/>
      <c r="L122" s="960"/>
      <c r="M122" s="960"/>
      <c r="N122" s="961"/>
    </row>
    <row r="123" spans="2:14">
      <c r="B123" s="959"/>
      <c r="C123" s="960"/>
      <c r="D123" s="960"/>
      <c r="E123" s="960"/>
      <c r="F123" s="960"/>
      <c r="G123" s="960"/>
      <c r="H123" s="960"/>
      <c r="I123" s="960"/>
      <c r="J123" s="960"/>
      <c r="K123" s="960"/>
      <c r="L123" s="960"/>
      <c r="M123" s="960"/>
      <c r="N123" s="961"/>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2"/>
      <c r="K133" s="962"/>
      <c r="L133" s="962"/>
      <c r="M133" s="962"/>
      <c r="N133" s="963"/>
    </row>
    <row r="134" spans="2:14" ht="15" thickBot="1">
      <c r="B134" s="427" t="s">
        <v>2327</v>
      </c>
      <c r="C134" s="428"/>
      <c r="D134" s="428"/>
      <c r="E134" s="267"/>
      <c r="F134" s="267"/>
      <c r="G134" s="267"/>
      <c r="H134" s="267"/>
      <c r="I134" s="267"/>
      <c r="J134" s="964"/>
      <c r="K134" s="964"/>
      <c r="L134" s="964"/>
      <c r="M134" s="964"/>
      <c r="N134" s="96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224</v>
      </c>
      <c r="B36" s="827" t="str">
        <f>VLOOKUP(A36,EQUIPOS!A6:D154,3,FALSE)</f>
        <v>Equipo de Medición (Deformimetros Eléctricos, Mecánicos, Celdas de Carga,  Etc.)</v>
      </c>
      <c r="C36" s="828"/>
      <c r="D36" s="828"/>
      <c r="E36" s="828"/>
      <c r="F36" s="828"/>
      <c r="G36" s="828"/>
      <c r="H36" s="829"/>
      <c r="I36" s="275"/>
      <c r="J36" s="276"/>
      <c r="K36" s="277">
        <f>VLOOKUP(A36,EQUIPOS!A6:D163,4,FALSE)</f>
        <v>164882.22948534202</v>
      </c>
      <c r="L36" s="278"/>
      <c r="M36" s="344">
        <v>3.3333333330000001</v>
      </c>
      <c r="N36" s="280">
        <f>K36/M36</f>
        <v>49464.668850549067</v>
      </c>
    </row>
    <row r="37" spans="1:14">
      <c r="A37" s="119" t="s">
        <v>125</v>
      </c>
      <c r="B37" s="827" t="str">
        <f>VLOOKUP(A37,EQUIPOS!A7:D154,3,FALSE)</f>
        <v>Bomba para gato de tensionamiento</v>
      </c>
      <c r="C37" s="828"/>
      <c r="D37" s="828"/>
      <c r="E37" s="828"/>
      <c r="F37" s="828"/>
      <c r="G37" s="828"/>
      <c r="H37" s="829"/>
      <c r="I37" s="429"/>
      <c r="J37" s="430"/>
      <c r="K37" s="277">
        <f>VLOOKUP(A37,EQUIPOS!A7:D164,4,FALSE)</f>
        <v>50792.413406403954</v>
      </c>
      <c r="L37" s="343"/>
      <c r="M37" s="344">
        <v>0.1</v>
      </c>
      <c r="N37" s="280">
        <f>K37/M37</f>
        <v>507924.13406403951</v>
      </c>
    </row>
    <row r="38" spans="1:14">
      <c r="A38" s="119" t="s">
        <v>240</v>
      </c>
      <c r="B38" s="827" t="str">
        <f>VLOOKUP(A38,EQUIPOS!A8:D154,3,FALSE)</f>
        <v>Gato para tensionamiento, fuerza Max 200 ton, área de tensión 314 cm2.</v>
      </c>
      <c r="C38" s="828"/>
      <c r="D38" s="828"/>
      <c r="E38" s="828"/>
      <c r="F38" s="828"/>
      <c r="G38" s="828"/>
      <c r="H38" s="829"/>
      <c r="I38" s="336"/>
      <c r="J38" s="338"/>
      <c r="K38" s="277">
        <f>VLOOKUP(A38,EQUIPOS!A8:D165,4,FALSE)</f>
        <v>125839.0279403593</v>
      </c>
      <c r="L38" s="431"/>
      <c r="M38" s="432">
        <v>0.1</v>
      </c>
      <c r="N38" s="280">
        <f>K38/M38</f>
        <v>1258390.2794035929</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1815779.0823181816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818">
        <f>VLOOKUP(A60,TRANSPORTE!A2:D117,4,FALSE)</f>
        <v>3846.7378739299184</v>
      </c>
      <c r="M60" s="819"/>
      <c r="N60" s="295">
        <f>K60*L60</f>
        <v>57701.068108948777</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57701.068108948777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5840.7159380840721</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1879320.8663652146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375864.17327304295</v>
      </c>
      <c r="M84" s="849"/>
      <c r="N84" s="57"/>
    </row>
    <row r="85" spans="1:14">
      <c r="B85" s="95" t="s">
        <v>1057</v>
      </c>
      <c r="C85" s="96"/>
      <c r="D85" s="96"/>
      <c r="E85" s="96"/>
      <c r="F85" s="96"/>
      <c r="G85" s="96"/>
      <c r="H85" s="96"/>
      <c r="I85" s="93"/>
      <c r="J85" s="94"/>
      <c r="K85" s="312">
        <v>0.05</v>
      </c>
      <c r="L85" s="848">
        <f>N79*K85</f>
        <v>93966.043318260738</v>
      </c>
      <c r="M85" s="849"/>
      <c r="N85" s="57"/>
    </row>
    <row r="86" spans="1:14" ht="15" thickBot="1">
      <c r="B86" s="97" t="s">
        <v>1058</v>
      </c>
      <c r="C86" s="98"/>
      <c r="D86" s="98"/>
      <c r="E86" s="98"/>
      <c r="F86" s="98"/>
      <c r="G86" s="98"/>
      <c r="H86" s="98"/>
      <c r="I86" s="99"/>
      <c r="J86" s="100"/>
      <c r="K86" s="313">
        <v>0.05</v>
      </c>
      <c r="L86" s="850">
        <f>N79*K86</f>
        <v>93966.043318260738</v>
      </c>
      <c r="M86" s="851"/>
      <c r="N86" s="57"/>
    </row>
    <row r="87" spans="1:14" ht="15" thickBot="1">
      <c r="B87" s="814" t="s">
        <v>1037</v>
      </c>
      <c r="C87" s="815"/>
      <c r="D87" s="815"/>
      <c r="E87" s="815"/>
      <c r="F87" s="815"/>
      <c r="G87" s="815"/>
      <c r="H87" s="815"/>
      <c r="I87" s="815"/>
      <c r="J87" s="815"/>
      <c r="K87" s="815"/>
      <c r="L87" s="815"/>
      <c r="M87" s="816"/>
      <c r="N87" s="58">
        <f>L84+L85+L86</f>
        <v>563796.2599095644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2443117.126274779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344">
        <v>2</v>
      </c>
      <c r="N36" s="280">
        <f>K36/M36</f>
        <v>947.01540920077298</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6361.6078089033663</v>
      </c>
      <c r="L37" s="343"/>
      <c r="M37" s="344">
        <v>2</v>
      </c>
      <c r="N37" s="280">
        <f>K37/M37</f>
        <v>3180.8039044516831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1595.850162690625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5723.6694763430805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46361.610515337416</v>
      </c>
      <c r="N48" s="280">
        <f>K48*M48</f>
        <v>213263.40837055209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5674.768391023571</v>
      </c>
      <c r="N49" s="280">
        <f>K49*M49</f>
        <v>5674.768391023571</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533771.57245398755</v>
      </c>
      <c r="N50" s="280">
        <f>K50*M50</f>
        <v>533771.57245398755</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18111.889049079753</v>
      </c>
      <c r="N51" s="280">
        <f>K51*M51</f>
        <v>83314.689625766856</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836024.43884133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1313.2164027577846</v>
      </c>
      <c r="M60" s="819"/>
      <c r="N60" s="295">
        <f>K60*L60</f>
        <v>1313.2164027577846</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1313.2164027577846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31917.003253812498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874978.32797424344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174995.66559484869</v>
      </c>
      <c r="M84" s="849"/>
      <c r="N84" s="57"/>
    </row>
    <row r="85" spans="1:14">
      <c r="B85" s="95" t="s">
        <v>1057</v>
      </c>
      <c r="C85" s="96"/>
      <c r="D85" s="96"/>
      <c r="E85" s="96"/>
      <c r="F85" s="96"/>
      <c r="G85" s="96"/>
      <c r="H85" s="96"/>
      <c r="I85" s="93"/>
      <c r="J85" s="94"/>
      <c r="K85" s="312">
        <v>0.05</v>
      </c>
      <c r="L85" s="848">
        <f>N79*K85</f>
        <v>43748.916398712172</v>
      </c>
      <c r="M85" s="849"/>
      <c r="N85" s="57"/>
    </row>
    <row r="86" spans="1:14" ht="15" thickBot="1">
      <c r="B86" s="97" t="s">
        <v>1058</v>
      </c>
      <c r="C86" s="98"/>
      <c r="D86" s="98"/>
      <c r="E86" s="98"/>
      <c r="F86" s="98"/>
      <c r="G86" s="98"/>
      <c r="H86" s="98"/>
      <c r="I86" s="99"/>
      <c r="J86" s="100"/>
      <c r="K86" s="313">
        <v>0.05</v>
      </c>
      <c r="L86" s="850">
        <f>N79*K86</f>
        <v>43748.916398712172</v>
      </c>
      <c r="M86" s="851"/>
      <c r="N86" s="57"/>
    </row>
    <row r="87" spans="1:14" ht="15" thickBot="1">
      <c r="B87" s="814" t="s">
        <v>1037</v>
      </c>
      <c r="C87" s="815"/>
      <c r="D87" s="815"/>
      <c r="E87" s="815"/>
      <c r="F87" s="815"/>
      <c r="G87" s="815"/>
      <c r="H87" s="815"/>
      <c r="I87" s="815"/>
      <c r="J87" s="815"/>
      <c r="K87" s="815"/>
      <c r="L87" s="815"/>
      <c r="M87" s="816"/>
      <c r="N87" s="58">
        <f>L84+L85+L86</f>
        <v>262493.49839227303</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1137471.8263665165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344">
        <v>2</v>
      </c>
      <c r="N36" s="280">
        <f>K36/M36</f>
        <v>947.01540920077298</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6361.6078089033663</v>
      </c>
      <c r="L37" s="343"/>
      <c r="M37" s="344">
        <v>2</v>
      </c>
      <c r="N37" s="280">
        <f>K37/M37</f>
        <v>3180.8039044516831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5404.4994438049562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46361.610515337416</v>
      </c>
      <c r="N48" s="280">
        <f>K48*M48</f>
        <v>213263.40837055209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5674.768391023571</v>
      </c>
      <c r="N49" s="280">
        <f>K49*M49</f>
        <v>5674.768391023571</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503755.07815950905</v>
      </c>
      <c r="N50" s="280">
        <f>K50*M50</f>
        <v>503755.07815950905</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18111.889049079753</v>
      </c>
      <c r="N51" s="280">
        <f>K51*M51</f>
        <v>83314.689625766856</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806007.94454685156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1313.2164027577846</v>
      </c>
      <c r="M60" s="819"/>
      <c r="N60" s="295">
        <f>K60*L60</f>
        <v>1313.2164027577846</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1313.2164027577846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25533.60260305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838259.26299646427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167651.85259929288</v>
      </c>
      <c r="M84" s="849"/>
      <c r="N84" s="57"/>
    </row>
    <row r="85" spans="1:14">
      <c r="B85" s="95" t="s">
        <v>1057</v>
      </c>
      <c r="C85" s="96"/>
      <c r="D85" s="96"/>
      <c r="E85" s="96"/>
      <c r="F85" s="96"/>
      <c r="G85" s="96"/>
      <c r="H85" s="96"/>
      <c r="I85" s="93"/>
      <c r="J85" s="94"/>
      <c r="K85" s="312">
        <v>0.05</v>
      </c>
      <c r="L85" s="848">
        <f>N79*K85</f>
        <v>41912.963149823219</v>
      </c>
      <c r="M85" s="849"/>
      <c r="N85" s="57"/>
    </row>
    <row r="86" spans="1:14" ht="15" thickBot="1">
      <c r="B86" s="97" t="s">
        <v>1058</v>
      </c>
      <c r="C86" s="98"/>
      <c r="D86" s="98"/>
      <c r="E86" s="98"/>
      <c r="F86" s="98"/>
      <c r="G86" s="98"/>
      <c r="H86" s="98"/>
      <c r="I86" s="99"/>
      <c r="J86" s="100"/>
      <c r="K86" s="313">
        <v>0.05</v>
      </c>
      <c r="L86" s="850">
        <f>N79*K86</f>
        <v>41912.963149823219</v>
      </c>
      <c r="M86" s="851"/>
      <c r="N86" s="57"/>
    </row>
    <row r="87" spans="1:14" ht="15" thickBot="1">
      <c r="B87" s="814" t="s">
        <v>1037</v>
      </c>
      <c r="C87" s="815"/>
      <c r="D87" s="815"/>
      <c r="E87" s="815"/>
      <c r="F87" s="815"/>
      <c r="G87" s="815"/>
      <c r="H87" s="815"/>
      <c r="I87" s="815"/>
      <c r="J87" s="815"/>
      <c r="K87" s="815"/>
      <c r="L87" s="815"/>
      <c r="M87" s="816"/>
      <c r="N87" s="58">
        <f>L84+L85+L86</f>
        <v>251477.77889893932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1089737.0418954035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344">
        <v>2</v>
      </c>
      <c r="N36" s="280">
        <f>K36/M36</f>
        <v>947.01540920077298</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6361.6078089033663</v>
      </c>
      <c r="L37" s="343"/>
      <c r="M37" s="344">
        <v>2</v>
      </c>
      <c r="N37" s="280">
        <f>K37/M37</f>
        <v>3180.8039044516831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5404.4994438049562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475043.64883435576</v>
      </c>
      <c r="N48" s="280">
        <f>K48*M48</f>
        <v>475043.64883435576</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5674.768391023571</v>
      </c>
      <c r="N49" s="280">
        <f>K49*M49</f>
        <v>5674.768391023571</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18111.889049079753</v>
      </c>
      <c r="N50" s="280">
        <f>K50*M50</f>
        <v>83314.689625766856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564033.10685114621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1313.2164027577846</v>
      </c>
      <c r="M60" s="819"/>
      <c r="N60" s="295">
        <f>K60*L60</f>
        <v>1313.2164027577846</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1313.2164027577846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25533.60260305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596284.42530075891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119256.88506015179</v>
      </c>
      <c r="M84" s="849"/>
      <c r="N84" s="57"/>
    </row>
    <row r="85" spans="1:14">
      <c r="B85" s="95" t="s">
        <v>1057</v>
      </c>
      <c r="C85" s="96"/>
      <c r="D85" s="96"/>
      <c r="E85" s="96"/>
      <c r="F85" s="96"/>
      <c r="G85" s="96"/>
      <c r="H85" s="96"/>
      <c r="I85" s="93"/>
      <c r="J85" s="94"/>
      <c r="K85" s="312">
        <v>0.05</v>
      </c>
      <c r="L85" s="848">
        <f>N79*K85</f>
        <v>29814.221265037948</v>
      </c>
      <c r="M85" s="849"/>
      <c r="N85" s="57"/>
    </row>
    <row r="86" spans="1:14" ht="15" thickBot="1">
      <c r="B86" s="97" t="s">
        <v>1058</v>
      </c>
      <c r="C86" s="98"/>
      <c r="D86" s="98"/>
      <c r="E86" s="98"/>
      <c r="F86" s="98"/>
      <c r="G86" s="98"/>
      <c r="H86" s="98"/>
      <c r="I86" s="99"/>
      <c r="J86" s="100"/>
      <c r="K86" s="313">
        <v>0.05</v>
      </c>
      <c r="L86" s="850">
        <f>N79*K86</f>
        <v>29814.221265037948</v>
      </c>
      <c r="M86" s="851"/>
      <c r="N86" s="57"/>
    </row>
    <row r="87" spans="1:14" ht="15" thickBot="1">
      <c r="B87" s="814" t="s">
        <v>1037</v>
      </c>
      <c r="C87" s="815"/>
      <c r="D87" s="815"/>
      <c r="E87" s="815"/>
      <c r="F87" s="815"/>
      <c r="G87" s="815"/>
      <c r="H87" s="815"/>
      <c r="I87" s="815"/>
      <c r="J87" s="815"/>
      <c r="K87" s="815"/>
      <c r="L87" s="815"/>
      <c r="M87" s="816"/>
      <c r="N87" s="58">
        <f>L84+L85+L86</f>
        <v>178885.32759022768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775169.75289098662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1894.030818401546</v>
      </c>
      <c r="L36" s="278"/>
      <c r="M36" s="344">
        <v>2</v>
      </c>
      <c r="N36" s="280">
        <f>K36/M36</f>
        <v>947.01540920077298</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6361.6078089033663</v>
      </c>
      <c r="L37" s="343"/>
      <c r="M37" s="344">
        <v>2</v>
      </c>
      <c r="N37" s="280">
        <f>K37/M37</f>
        <v>3180.8039044516831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5404.4994438049562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445027.1545398772</v>
      </c>
      <c r="N48" s="280">
        <f>K48*M48</f>
        <v>445027.1545398772</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5674.768391023571</v>
      </c>
      <c r="N49" s="280">
        <f>K49*M49</f>
        <v>5674.768391023571</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4733.3280736196311</v>
      </c>
      <c r="N50" s="280">
        <f>K50*M50</f>
        <v>21773.3091386503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 thickBot="1">
      <c r="B54" s="49"/>
      <c r="C54" s="318"/>
      <c r="D54" s="318"/>
      <c r="E54" s="318"/>
      <c r="F54" s="318"/>
      <c r="G54" s="318"/>
      <c r="H54" s="318"/>
      <c r="I54" s="318"/>
      <c r="J54" s="443"/>
      <c r="K54" s="132"/>
      <c r="L54" s="333"/>
      <c r="M54" s="410"/>
      <c r="N54" s="280"/>
    </row>
    <row r="55" spans="1:14" ht="15" thickBot="1">
      <c r="B55" s="814" t="s">
        <v>1037</v>
      </c>
      <c r="C55" s="815"/>
      <c r="D55" s="815"/>
      <c r="E55" s="815"/>
      <c r="F55" s="815"/>
      <c r="G55" s="815"/>
      <c r="H55" s="815"/>
      <c r="I55" s="815"/>
      <c r="J55" s="815"/>
      <c r="K55" s="815"/>
      <c r="L55" s="815"/>
      <c r="M55" s="816"/>
      <c r="N55" s="402">
        <f>SUM(N48:N54)</f>
        <v>472475.23206955107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1313.2164027577846</v>
      </c>
      <c r="M60" s="819"/>
      <c r="N60" s="295">
        <f>K60*L60</f>
        <v>1313.2164027577846</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1313.2164027577846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25533.60260305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504726.55051916384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100945.31010383277</v>
      </c>
      <c r="M84" s="849"/>
      <c r="N84" s="57"/>
    </row>
    <row r="85" spans="1:14">
      <c r="B85" s="95" t="s">
        <v>1057</v>
      </c>
      <c r="C85" s="96"/>
      <c r="D85" s="96"/>
      <c r="E85" s="96"/>
      <c r="F85" s="96"/>
      <c r="G85" s="96"/>
      <c r="H85" s="96"/>
      <c r="I85" s="93"/>
      <c r="J85" s="94"/>
      <c r="K85" s="312">
        <v>0.05</v>
      </c>
      <c r="L85" s="848">
        <f>N79*K85</f>
        <v>25236.327525958193</v>
      </c>
      <c r="M85" s="849"/>
      <c r="N85" s="57"/>
    </row>
    <row r="86" spans="1:14" ht="15" thickBot="1">
      <c r="B86" s="97" t="s">
        <v>1058</v>
      </c>
      <c r="C86" s="98"/>
      <c r="D86" s="98"/>
      <c r="E86" s="98"/>
      <c r="F86" s="98"/>
      <c r="G86" s="98"/>
      <c r="H86" s="98"/>
      <c r="I86" s="99"/>
      <c r="J86" s="100"/>
      <c r="K86" s="313">
        <v>0.05</v>
      </c>
      <c r="L86" s="850">
        <f>N79*K86</f>
        <v>25236.327525958193</v>
      </c>
      <c r="M86" s="851"/>
      <c r="N86" s="57"/>
    </row>
    <row r="87" spans="1:14" ht="15" thickBot="1">
      <c r="B87" s="814" t="s">
        <v>1037</v>
      </c>
      <c r="C87" s="815"/>
      <c r="D87" s="815"/>
      <c r="E87" s="815"/>
      <c r="F87" s="815"/>
      <c r="G87" s="815"/>
      <c r="H87" s="815"/>
      <c r="I87" s="815"/>
      <c r="J87" s="815"/>
      <c r="K87" s="815"/>
      <c r="L87" s="815"/>
      <c r="M87" s="816"/>
      <c r="N87" s="58">
        <f>L84+L85+L86</f>
        <v>151417.96515574915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656144.51567491295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ht="25.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5293.0234958830979</v>
      </c>
      <c r="L36" s="278"/>
      <c r="M36" s="344">
        <v>1</v>
      </c>
      <c r="N36" s="280">
        <f>K36/M36</f>
        <v>5293.0234958830979</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6361.6078089033663</v>
      </c>
      <c r="L37" s="343"/>
      <c r="M37" s="344">
        <v>1</v>
      </c>
      <c r="N37" s="280">
        <f>K37/M37</f>
        <v>6361.6078089033663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N81*M41</f>
        <v>3191.7003253812504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14846.331630167715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55409.020597481453</v>
      </c>
      <c r="N48" s="280">
        <f>K48*M48</f>
        <v>52638.569567607381</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50.059586696803315</v>
      </c>
      <c r="N49" s="280">
        <f>K49*M49</f>
        <v>8510.1297384565642</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45220</v>
      </c>
      <c r="N50" s="280">
        <f>K50*M50</f>
        <v>24871.000000000004</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423.35392399999995</v>
      </c>
      <c r="N51" s="280">
        <f>K51*M51</f>
        <v>127006.17719999999</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4733.3280736196311</v>
      </c>
      <c r="N52" s="280">
        <f>K52*M52</f>
        <v>14673.317028220858</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14" t="s">
        <v>1037</v>
      </c>
      <c r="C59" s="815"/>
      <c r="D59" s="815"/>
      <c r="E59" s="815"/>
      <c r="F59" s="815"/>
      <c r="G59" s="815"/>
      <c r="H59" s="815"/>
      <c r="I59" s="815"/>
      <c r="J59" s="815"/>
      <c r="K59" s="815"/>
      <c r="L59" s="815"/>
      <c r="M59" s="816"/>
      <c r="N59" s="402">
        <f>SUM(N48:N58)</f>
        <v>227699.1935342848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818">
        <f>VLOOKUP(A64,TRANSPORTE!A2:D117,4,FALSE)</f>
        <v>1313.2164027577846</v>
      </c>
      <c r="M64" s="819"/>
      <c r="N64" s="295">
        <f>K64*L64</f>
        <v>722.26902151678166</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818">
        <f>VLOOKUP(A65,TRANSPORTE!A3:D117,4,FALSE)</f>
        <v>1313.2164027577846</v>
      </c>
      <c r="M65" s="819"/>
      <c r="N65" s="295">
        <f>K65*L65</f>
        <v>1247.5555826198954</v>
      </c>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1969.824604136677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63834.006507625003</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N43+N59+N70+N81</f>
        <v>308349.35627621418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61669.871255242841</v>
      </c>
      <c r="M88" s="849"/>
      <c r="N88" s="57"/>
    </row>
    <row r="89" spans="1:14">
      <c r="B89" s="95" t="s">
        <v>1057</v>
      </c>
      <c r="C89" s="96"/>
      <c r="D89" s="96"/>
      <c r="E89" s="96"/>
      <c r="F89" s="96"/>
      <c r="G89" s="96"/>
      <c r="H89" s="96"/>
      <c r="I89" s="93"/>
      <c r="J89" s="94"/>
      <c r="K89" s="312">
        <v>0.05</v>
      </c>
      <c r="L89" s="848">
        <f>N83*K89</f>
        <v>15417.46781381071</v>
      </c>
      <c r="M89" s="849"/>
      <c r="N89" s="57"/>
    </row>
    <row r="90" spans="1:14" ht="15" thickBot="1">
      <c r="B90" s="97" t="s">
        <v>1058</v>
      </c>
      <c r="C90" s="98"/>
      <c r="D90" s="98"/>
      <c r="E90" s="98"/>
      <c r="F90" s="98"/>
      <c r="G90" s="98"/>
      <c r="H90" s="98"/>
      <c r="I90" s="99"/>
      <c r="J90" s="100"/>
      <c r="K90" s="313">
        <v>0.05</v>
      </c>
      <c r="L90" s="850">
        <f>N83*K90</f>
        <v>15417.46781381071</v>
      </c>
      <c r="M90" s="851"/>
      <c r="N90" s="57"/>
    </row>
    <row r="91" spans="1:14" ht="15" thickBot="1">
      <c r="B91" s="814" t="s">
        <v>1037</v>
      </c>
      <c r="C91" s="815"/>
      <c r="D91" s="815"/>
      <c r="E91" s="815"/>
      <c r="F91" s="815"/>
      <c r="G91" s="815"/>
      <c r="H91" s="815"/>
      <c r="I91" s="815"/>
      <c r="J91" s="815"/>
      <c r="K91" s="815"/>
      <c r="L91" s="815"/>
      <c r="M91" s="816"/>
      <c r="N91" s="58">
        <f>L88+L89+L90</f>
        <v>92504.806882864257</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400854.16315907845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5293.0234958830979</v>
      </c>
      <c r="L36" s="278"/>
      <c r="M36" s="344">
        <v>1</v>
      </c>
      <c r="N36" s="280">
        <f>K36/M36</f>
        <v>5293.0234958830979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N81*M41</f>
        <v>3191.7003253812504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8484.7238212643479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55409.020597481453</v>
      </c>
      <c r="N48" s="280">
        <f>K48*M48</f>
        <v>46543.577301884419</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50.059586696803315</v>
      </c>
      <c r="N49" s="280">
        <f>K49*M49</f>
        <v>9261.0235389086138</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45220</v>
      </c>
      <c r="N50" s="280">
        <f>K50*M50</f>
        <v>28488.6</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423.35392399999995</v>
      </c>
      <c r="N51" s="280">
        <f>K51*M51</f>
        <v>110072.02023999998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14" t="s">
        <v>1037</v>
      </c>
      <c r="C59" s="815"/>
      <c r="D59" s="815"/>
      <c r="E59" s="815"/>
      <c r="F59" s="815"/>
      <c r="G59" s="815"/>
      <c r="H59" s="815"/>
      <c r="I59" s="815"/>
      <c r="J59" s="815"/>
      <c r="K59" s="815"/>
      <c r="L59" s="815"/>
      <c r="M59" s="816"/>
      <c r="N59" s="402">
        <f>SUM(N48:N58)</f>
        <v>194365.22108079301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818">
        <f>VLOOKUP(A64,TRANSPORTE!A2:D117,4,FALSE)</f>
        <v>1313.2164027577846</v>
      </c>
      <c r="M64" s="819"/>
      <c r="N64" s="295">
        <f>K64*L64</f>
        <v>827.3263337374043</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818">
        <f>VLOOKUP(A65,TRANSPORTE!A3:D117,4,FALSE)</f>
        <v>1313.2164027577846</v>
      </c>
      <c r="M65" s="819"/>
      <c r="N65" s="295">
        <f>K65*L65</f>
        <v>1103.1017783165391</v>
      </c>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1930.4281120539436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63834.006507625003</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N43+N59+N70+N81</f>
        <v>268614.37952173629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53722.87590434726</v>
      </c>
      <c r="M88" s="849"/>
      <c r="N88" s="57"/>
    </row>
    <row r="89" spans="1:14">
      <c r="B89" s="95" t="s">
        <v>1057</v>
      </c>
      <c r="C89" s="96"/>
      <c r="D89" s="96"/>
      <c r="E89" s="96"/>
      <c r="F89" s="96"/>
      <c r="G89" s="96"/>
      <c r="H89" s="96"/>
      <c r="I89" s="93"/>
      <c r="J89" s="94"/>
      <c r="K89" s="312">
        <v>0.05</v>
      </c>
      <c r="L89" s="848">
        <f>N83*K89</f>
        <v>13430.718976086815</v>
      </c>
      <c r="M89" s="849"/>
      <c r="N89" s="57"/>
    </row>
    <row r="90" spans="1:14" ht="15" thickBot="1">
      <c r="B90" s="97" t="s">
        <v>1058</v>
      </c>
      <c r="C90" s="98"/>
      <c r="D90" s="98"/>
      <c r="E90" s="98"/>
      <c r="F90" s="98"/>
      <c r="G90" s="98"/>
      <c r="H90" s="98"/>
      <c r="I90" s="99"/>
      <c r="J90" s="100"/>
      <c r="K90" s="313">
        <v>0.05</v>
      </c>
      <c r="L90" s="850">
        <f>N83*K90</f>
        <v>13430.718976086815</v>
      </c>
      <c r="M90" s="851"/>
      <c r="N90" s="57"/>
    </row>
    <row r="91" spans="1:14" ht="15" thickBot="1">
      <c r="B91" s="814" t="s">
        <v>1037</v>
      </c>
      <c r="C91" s="815"/>
      <c r="D91" s="815"/>
      <c r="E91" s="815"/>
      <c r="F91" s="815"/>
      <c r="G91" s="815"/>
      <c r="H91" s="815"/>
      <c r="I91" s="815"/>
      <c r="J91" s="815"/>
      <c r="K91" s="815"/>
      <c r="L91" s="815"/>
      <c r="M91" s="816"/>
      <c r="N91" s="58">
        <f>L88+L89+L90</f>
        <v>80584.313856520894</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349198.69337825722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5293.0234958830979</v>
      </c>
      <c r="L36" s="278"/>
      <c r="M36" s="344">
        <v>1</v>
      </c>
      <c r="N36" s="280">
        <f>K36/M36</f>
        <v>5293.0234958830979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N81*M41</f>
        <v>2553.3602603050003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7846.3837561880982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55409.020597481453</v>
      </c>
      <c r="N48" s="280">
        <f>K48*M48</f>
        <v>27926.146381130653</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50.059586696803315</v>
      </c>
      <c r="N49" s="280">
        <f>K49*M49</f>
        <v>5556.6141233451681</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45000</v>
      </c>
      <c r="N50" s="280">
        <f>K50*M50</f>
        <v>18000</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45220</v>
      </c>
      <c r="N51" s="280">
        <f>K51*M51</f>
        <v>17093.16</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423.35392399999995</v>
      </c>
      <c r="N52" s="280">
        <f>K52*M52</f>
        <v>66043.21214399999</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14" t="s">
        <v>1037</v>
      </c>
      <c r="C59" s="815"/>
      <c r="D59" s="815"/>
      <c r="E59" s="815"/>
      <c r="F59" s="815"/>
      <c r="G59" s="815"/>
      <c r="H59" s="815"/>
      <c r="I59" s="815"/>
      <c r="J59" s="815"/>
      <c r="K59" s="815"/>
      <c r="L59" s="815"/>
      <c r="M59" s="816"/>
      <c r="N59" s="402">
        <f>SUM(N48:N58)</f>
        <v>134619.13264847582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818">
        <f>VLOOKUP(A64,TRANSPORTE!A2:D117,4,FALSE)</f>
        <v>1313.2164027577846</v>
      </c>
      <c r="M64" s="819"/>
      <c r="N64" s="295">
        <f>K64*L64</f>
        <v>496.39580024244259</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818">
        <f>VLOOKUP(A65,TRANSPORTE!A3:D117,4,FALSE)</f>
        <v>1313.2164027577846</v>
      </c>
      <c r="M65" s="819"/>
      <c r="N65" s="295">
        <f>K65*L65</f>
        <v>661.86106698992342</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818">
        <f>VLOOKUP(A66,TRANSPORTE!A3:D117,4,FALSE)</f>
        <v>1313.2164027577846</v>
      </c>
      <c r="M66" s="819"/>
      <c r="N66" s="295">
        <f>K66*L66</f>
        <v>525.28656110311385</v>
      </c>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f>N64+N65+N66+N67+N68</f>
        <v>1683.5434283354798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 thickBot="1">
      <c r="B80" s="801"/>
      <c r="C80" s="802"/>
      <c r="D80" s="802"/>
      <c r="E80" s="802"/>
      <c r="F80" s="802"/>
      <c r="G80" s="802"/>
      <c r="H80" s="802"/>
      <c r="I80" s="132"/>
      <c r="J80" s="132"/>
      <c r="K80" s="132"/>
      <c r="L80" s="902"/>
      <c r="M80" s="902"/>
      <c r="N80" s="51"/>
    </row>
    <row r="81" spans="1:14" ht="15" thickBot="1">
      <c r="B81" s="820" t="s">
        <v>1037</v>
      </c>
      <c r="C81" s="821"/>
      <c r="D81" s="821"/>
      <c r="E81" s="821"/>
      <c r="F81" s="821"/>
      <c r="G81" s="821"/>
      <c r="H81" s="821"/>
      <c r="I81" s="821"/>
      <c r="J81" s="821"/>
      <c r="K81" s="821"/>
      <c r="L81" s="821"/>
      <c r="M81" s="822"/>
      <c r="N81" s="309">
        <f>SUM(N75:N80)</f>
        <v>51067.205206099999</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N43+N59+N70+N81</f>
        <v>195216.26503909938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39043.253007819876</v>
      </c>
      <c r="M88" s="849"/>
      <c r="N88" s="57"/>
    </row>
    <row r="89" spans="1:14">
      <c r="B89" s="95" t="s">
        <v>1057</v>
      </c>
      <c r="C89" s="96"/>
      <c r="D89" s="96"/>
      <c r="E89" s="96"/>
      <c r="F89" s="96"/>
      <c r="G89" s="96"/>
      <c r="H89" s="96"/>
      <c r="I89" s="93"/>
      <c r="J89" s="94"/>
      <c r="K89" s="312">
        <v>0.05</v>
      </c>
      <c r="L89" s="848">
        <f>N83*K89</f>
        <v>9760.813251954969</v>
      </c>
      <c r="M89" s="849"/>
      <c r="N89" s="57"/>
    </row>
    <row r="90" spans="1:14" ht="15" thickBot="1">
      <c r="B90" s="97" t="s">
        <v>1058</v>
      </c>
      <c r="C90" s="98"/>
      <c r="D90" s="98"/>
      <c r="E90" s="98"/>
      <c r="F90" s="98"/>
      <c r="G90" s="98"/>
      <c r="H90" s="98"/>
      <c r="I90" s="99"/>
      <c r="J90" s="100"/>
      <c r="K90" s="313">
        <v>0.05</v>
      </c>
      <c r="L90" s="850">
        <f>N83*K90</f>
        <v>9760.813251954969</v>
      </c>
      <c r="M90" s="851"/>
      <c r="N90" s="57"/>
    </row>
    <row r="91" spans="1:14" ht="15" thickBot="1">
      <c r="B91" s="814" t="s">
        <v>1037</v>
      </c>
      <c r="C91" s="815"/>
      <c r="D91" s="815"/>
      <c r="E91" s="815"/>
      <c r="F91" s="815"/>
      <c r="G91" s="815"/>
      <c r="H91" s="815"/>
      <c r="I91" s="815"/>
      <c r="J91" s="815"/>
      <c r="K91" s="815"/>
      <c r="L91" s="815"/>
      <c r="M91" s="816"/>
      <c r="N91" s="58">
        <f>L88+L89+L90</f>
        <v>58564.879511729814</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253781.14455082919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363</v>
      </c>
      <c r="B36" s="827" t="str">
        <f>VLOOKUP(A36,EQUIPOS!A6:D154,3,FALSE)</f>
        <v>Vibrador de concreto, Motor de 3 hp a 18.000 rpm Mangueras de 4 mt</v>
      </c>
      <c r="C36" s="828"/>
      <c r="D36" s="828"/>
      <c r="E36" s="828"/>
      <c r="F36" s="828"/>
      <c r="G36" s="828"/>
      <c r="H36" s="829"/>
      <c r="I36" s="275"/>
      <c r="J36" s="276"/>
      <c r="K36" s="277">
        <f>VLOOKUP(A36,EQUIPOS!A6:D163,4,FALSE)</f>
        <v>6361.6078089033663</v>
      </c>
      <c r="L36" s="278"/>
      <c r="M36" s="344">
        <v>1</v>
      </c>
      <c r="N36" s="280">
        <f>K36/M36</f>
        <v>6361.6078089033663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1501.9766237088236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7863.5844326121896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2784.1499704552834</v>
      </c>
      <c r="N48" s="280">
        <f>K48*M48</f>
        <v>94972.923792170637</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44912.209747177905</v>
      </c>
      <c r="N49" s="280">
        <f>K49*M49</f>
        <v>6736.831462076686</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445027.1545398772</v>
      </c>
      <c r="N50" s="280">
        <f>K50*M50</f>
        <v>56073.421472024529</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23276.21757055214</v>
      </c>
      <c r="N51" s="280">
        <f>K51*M51</f>
        <v>23276.21757055214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181059.394296824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818">
        <f>VLOOKUP(A61,TRANSPORTE!A3:D117,4,FALSE)</f>
        <v>1313.2164027577846</v>
      </c>
      <c r="M61" s="819"/>
      <c r="N61" s="295">
        <f>K61*L61</f>
        <v>165.46526674748085</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165.46526674748085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966"/>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20" t="s">
        <v>1037</v>
      </c>
      <c r="C78" s="821"/>
      <c r="D78" s="821"/>
      <c r="E78" s="821"/>
      <c r="F78" s="821"/>
      <c r="G78" s="821"/>
      <c r="H78" s="821"/>
      <c r="I78" s="821"/>
      <c r="J78" s="821"/>
      <c r="K78" s="821"/>
      <c r="L78" s="821"/>
      <c r="M78" s="822"/>
      <c r="N78" s="309">
        <f>SUM(N72:N77)</f>
        <v>75098.831185441173</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264187.27518162486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52837.455036324973</v>
      </c>
      <c r="M85" s="849"/>
      <c r="N85" s="57"/>
    </row>
    <row r="86" spans="1:14">
      <c r="B86" s="95" t="s">
        <v>1057</v>
      </c>
      <c r="C86" s="96"/>
      <c r="D86" s="96"/>
      <c r="E86" s="96"/>
      <c r="F86" s="96"/>
      <c r="G86" s="96"/>
      <c r="H86" s="96"/>
      <c r="I86" s="93"/>
      <c r="J86" s="94"/>
      <c r="K86" s="312">
        <v>0.05</v>
      </c>
      <c r="L86" s="848">
        <f>N80*K86</f>
        <v>13209.363759081243</v>
      </c>
      <c r="M86" s="849"/>
      <c r="N86" s="57"/>
    </row>
    <row r="87" spans="1:14" ht="15" thickBot="1">
      <c r="B87" s="97" t="s">
        <v>1058</v>
      </c>
      <c r="C87" s="98"/>
      <c r="D87" s="98"/>
      <c r="E87" s="98"/>
      <c r="F87" s="98"/>
      <c r="G87" s="98"/>
      <c r="H87" s="98"/>
      <c r="I87" s="99"/>
      <c r="J87" s="100"/>
      <c r="K87" s="313">
        <v>0.05</v>
      </c>
      <c r="L87" s="850">
        <f>N80*K87</f>
        <v>13209.363759081243</v>
      </c>
      <c r="M87" s="851"/>
      <c r="N87" s="57"/>
    </row>
    <row r="88" spans="1:14" ht="15" thickBot="1">
      <c r="B88" s="814" t="s">
        <v>1037</v>
      </c>
      <c r="C88" s="815"/>
      <c r="D88" s="815"/>
      <c r="E88" s="815"/>
      <c r="F88" s="815"/>
      <c r="G88" s="815"/>
      <c r="H88" s="815"/>
      <c r="I88" s="815"/>
      <c r="J88" s="815"/>
      <c r="K88" s="815"/>
      <c r="L88" s="815"/>
      <c r="M88" s="816"/>
      <c r="N88" s="58">
        <f>L85+L86+L87</f>
        <v>79256.182554487459</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343443.45773611229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10"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363</v>
      </c>
      <c r="B36" s="827" t="str">
        <f>VLOOKUP(A36,EQUIPOS!A6:D154,3,FALSE)</f>
        <v>Vibrador de concreto, Motor de 3 hp a 18.000 rpm Mangueras de 4 mt</v>
      </c>
      <c r="C36" s="828"/>
      <c r="D36" s="828"/>
      <c r="E36" s="828"/>
      <c r="F36" s="828"/>
      <c r="G36" s="828"/>
      <c r="H36" s="829"/>
      <c r="I36" s="275"/>
      <c r="J36" s="276"/>
      <c r="K36" s="277">
        <f>VLOOKUP(A36,EQUIPOS!A6:D163,4,FALSE)</f>
        <v>6361.6078089033663</v>
      </c>
      <c r="L36" s="278"/>
      <c r="M36" s="344">
        <v>1</v>
      </c>
      <c r="N36" s="280">
        <f>K36/M36</f>
        <v>6361.6078089033663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1501.9766237088236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7863.5844326121896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2784.1499704552834</v>
      </c>
      <c r="N48" s="280">
        <f>K48*M48</f>
        <v>94972.923792170637</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44912.209747177905</v>
      </c>
      <c r="N49" s="280">
        <f>K49*M49</f>
        <v>6736.831462076686</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475043.64883435576</v>
      </c>
      <c r="N50" s="280">
        <f>K50*M50</f>
        <v>59855.499753128825</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23276.21757055214</v>
      </c>
      <c r="N51" s="280">
        <f>K51*M51</f>
        <v>23276.21757055214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184841.47257792827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818">
        <f>VLOOKUP(A61,TRANSPORTE!A3:D117,4,FALSE)</f>
        <v>1313.2164027577846</v>
      </c>
      <c r="M61" s="819"/>
      <c r="N61" s="295">
        <f>K61*L61</f>
        <v>165.46526674748085</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165.46526674748085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966"/>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133"/>
    </row>
    <row r="78" spans="1:15" ht="15" thickBot="1">
      <c r="B78" s="820" t="s">
        <v>1037</v>
      </c>
      <c r="C78" s="821"/>
      <c r="D78" s="821"/>
      <c r="E78" s="821"/>
      <c r="F78" s="821"/>
      <c r="G78" s="821"/>
      <c r="H78" s="821"/>
      <c r="I78" s="821"/>
      <c r="J78" s="821"/>
      <c r="K78" s="821"/>
      <c r="L78" s="821"/>
      <c r="M78" s="822"/>
      <c r="N78" s="468">
        <f>SUM(N72:N77)</f>
        <v>75098.831185441173</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267969.35346272914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53593.870692545832</v>
      </c>
      <c r="M85" s="849"/>
      <c r="N85" s="57"/>
    </row>
    <row r="86" spans="1:14">
      <c r="B86" s="95" t="s">
        <v>1057</v>
      </c>
      <c r="C86" s="96"/>
      <c r="D86" s="96"/>
      <c r="E86" s="96"/>
      <c r="F86" s="96"/>
      <c r="G86" s="96"/>
      <c r="H86" s="96"/>
      <c r="I86" s="93"/>
      <c r="J86" s="94"/>
      <c r="K86" s="312">
        <v>0.05</v>
      </c>
      <c r="L86" s="848">
        <f>N80*K86</f>
        <v>13398.467673136458</v>
      </c>
      <c r="M86" s="849"/>
      <c r="N86" s="57"/>
    </row>
    <row r="87" spans="1:14" ht="15" thickBot="1">
      <c r="B87" s="97" t="s">
        <v>1058</v>
      </c>
      <c r="C87" s="98"/>
      <c r="D87" s="98"/>
      <c r="E87" s="98"/>
      <c r="F87" s="98"/>
      <c r="G87" s="98"/>
      <c r="H87" s="98"/>
      <c r="I87" s="99"/>
      <c r="J87" s="100"/>
      <c r="K87" s="313">
        <v>0.05</v>
      </c>
      <c r="L87" s="850">
        <f>N80*K87</f>
        <v>13398.467673136458</v>
      </c>
      <c r="M87" s="851"/>
      <c r="N87" s="57"/>
    </row>
    <row r="88" spans="1:14" ht="15" thickBot="1">
      <c r="B88" s="814" t="s">
        <v>1037</v>
      </c>
      <c r="C88" s="815"/>
      <c r="D88" s="815"/>
      <c r="E88" s="815"/>
      <c r="F88" s="815"/>
      <c r="G88" s="815"/>
      <c r="H88" s="815"/>
      <c r="I88" s="815"/>
      <c r="J88" s="815"/>
      <c r="K88" s="815"/>
      <c r="L88" s="815"/>
      <c r="M88" s="816"/>
      <c r="N88" s="58">
        <f>L85+L86+L87</f>
        <v>80390.806038818744</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348360.15950154787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R121"/>
  <sheetViews>
    <sheetView topLeftCell="C23" zoomScale="75" zoomScaleNormal="75" workbookViewId="0">
      <selection activeCell="O37" sqref="O37"/>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03"/>
      <c r="C1" s="915"/>
      <c r="D1" s="916"/>
      <c r="E1" s="916"/>
      <c r="F1" s="916"/>
      <c r="G1" s="916"/>
      <c r="H1" s="916"/>
      <c r="I1" s="916"/>
      <c r="J1" s="917"/>
      <c r="K1" s="918" t="s">
        <v>1017</v>
      </c>
      <c r="L1" s="920" t="s">
        <v>2304</v>
      </c>
      <c r="M1" s="921"/>
      <c r="N1" s="922"/>
    </row>
    <row r="2" spans="2:14" ht="2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t="s">
        <v>156</v>
      </c>
      <c r="B36" s="827" t="str">
        <f>VLOOKUP(A36,EQUIPOS!A6:D154,3,FALSE)</f>
        <v>Cizalla manual de 90 cm.</v>
      </c>
      <c r="C36" s="828"/>
      <c r="D36" s="828"/>
      <c r="E36" s="828"/>
      <c r="F36" s="828"/>
      <c r="G36" s="828"/>
      <c r="H36" s="829"/>
      <c r="I36" s="275"/>
      <c r="J36" s="276"/>
      <c r="K36" s="277">
        <f>VLOOKUP(A36,EQUIPOS!A6:D163,4,FALSE)</f>
        <v>1595.8891666666666</v>
      </c>
      <c r="L36" s="278"/>
      <c r="M36" s="344">
        <v>37.5</v>
      </c>
      <c r="N36" s="280">
        <f>K36/M36</f>
        <v>42.557044444444443</v>
      </c>
    </row>
    <row r="37" spans="1:16">
      <c r="A37" s="119"/>
      <c r="B37" s="827"/>
      <c r="C37" s="828"/>
      <c r="D37" s="828"/>
      <c r="E37" s="828"/>
      <c r="F37" s="828"/>
      <c r="G37" s="828"/>
      <c r="H37" s="829"/>
      <c r="I37" s="429"/>
      <c r="J37" s="430"/>
      <c r="K37" s="277"/>
      <c r="L37" s="343"/>
      <c r="M37" s="344"/>
      <c r="N37" s="280"/>
    </row>
    <row r="38" spans="1:16">
      <c r="A38" s="119"/>
      <c r="B38" s="827"/>
      <c r="C38" s="828"/>
      <c r="D38" s="828"/>
      <c r="E38" s="828"/>
      <c r="F38" s="828"/>
      <c r="G38" s="828"/>
      <c r="H38" s="829"/>
      <c r="I38" s="336"/>
      <c r="J38" s="338"/>
      <c r="K38" s="277"/>
      <c r="L38" s="431"/>
      <c r="M38" s="432"/>
      <c r="N38" s="280"/>
    </row>
    <row r="39" spans="1:16">
      <c r="B39" s="827"/>
      <c r="C39" s="828"/>
      <c r="D39" s="828"/>
      <c r="E39" s="828"/>
      <c r="F39" s="828"/>
      <c r="G39" s="828"/>
      <c r="H39" s="829"/>
      <c r="I39" s="42"/>
      <c r="J39" s="43"/>
      <c r="K39" s="277"/>
      <c r="L39" s="284"/>
      <c r="M39" s="344"/>
      <c r="N39" s="280"/>
    </row>
    <row r="40" spans="1:16">
      <c r="B40" s="328"/>
      <c r="C40" s="329"/>
      <c r="D40" s="329"/>
      <c r="E40" s="329"/>
      <c r="F40" s="331"/>
      <c r="G40" s="331"/>
      <c r="H40" s="131"/>
      <c r="I40" s="42"/>
      <c r="J40" s="43"/>
      <c r="K40" s="277"/>
      <c r="L40" s="284"/>
      <c r="M40" s="285"/>
      <c r="N40" s="281"/>
    </row>
    <row r="41" spans="1:16">
      <c r="B41" s="834" t="s">
        <v>1036</v>
      </c>
      <c r="C41" s="835"/>
      <c r="D41" s="835"/>
      <c r="E41" s="44"/>
      <c r="F41" s="45"/>
      <c r="G41" s="45"/>
      <c r="H41" s="46"/>
      <c r="I41" s="42"/>
      <c r="J41" s="43"/>
      <c r="K41" s="287"/>
      <c r="L41" s="284"/>
      <c r="M41" s="409">
        <v>0.02</v>
      </c>
      <c r="N41" s="352">
        <f>N78*M41</f>
        <v>15.32016156183</v>
      </c>
    </row>
    <row r="42" spans="1:16" ht="15" thickBot="1">
      <c r="B42" s="827"/>
      <c r="C42" s="828"/>
      <c r="D42" s="828"/>
      <c r="E42" s="828"/>
      <c r="F42" s="828"/>
      <c r="G42" s="828"/>
      <c r="H42" s="829"/>
      <c r="I42" s="836"/>
      <c r="J42" s="837"/>
      <c r="K42" s="47"/>
      <c r="L42" s="838"/>
      <c r="M42" s="839"/>
      <c r="N42" s="111"/>
    </row>
    <row r="43" spans="1:16" ht="15" thickBot="1">
      <c r="B43" s="814" t="s">
        <v>1037</v>
      </c>
      <c r="C43" s="815"/>
      <c r="D43" s="815"/>
      <c r="E43" s="815"/>
      <c r="F43" s="815"/>
      <c r="G43" s="815"/>
      <c r="H43" s="815"/>
      <c r="I43" s="815"/>
      <c r="J43" s="815"/>
      <c r="K43" s="815"/>
      <c r="L43" s="815"/>
      <c r="M43" s="816"/>
      <c r="N43" s="402">
        <f>SUM(N36:N42)</f>
        <v>57.877206006274442</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2784.1499704552834</v>
      </c>
      <c r="N48" s="280">
        <f>K48*M48</f>
        <v>2923.3574689780476</v>
      </c>
      <c r="P48" s="655"/>
    </row>
    <row r="49" spans="1:18">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3854.1578940910504</v>
      </c>
      <c r="N49" s="280">
        <f>K49*M49</f>
        <v>115.62473682273151</v>
      </c>
    </row>
    <row r="50" spans="1:18">
      <c r="A50" s="167"/>
      <c r="B50" s="49"/>
      <c r="C50" s="433"/>
      <c r="D50" s="433"/>
      <c r="E50" s="433"/>
      <c r="F50" s="433"/>
      <c r="G50" s="433"/>
      <c r="H50" s="433"/>
      <c r="I50" s="433"/>
      <c r="J50" s="319"/>
      <c r="K50" s="405"/>
      <c r="L50" s="429"/>
      <c r="M50" s="410"/>
      <c r="N50" s="280"/>
    </row>
    <row r="51" spans="1:18">
      <c r="A51" s="167"/>
      <c r="B51" s="49"/>
      <c r="C51" s="433"/>
      <c r="D51" s="433"/>
      <c r="E51" s="433"/>
      <c r="F51" s="433"/>
      <c r="G51" s="433"/>
      <c r="H51" s="433"/>
      <c r="I51" s="433"/>
      <c r="J51" s="319"/>
      <c r="K51" s="405"/>
      <c r="L51" s="429"/>
      <c r="M51" s="410"/>
      <c r="N51" s="280"/>
    </row>
    <row r="52" spans="1:18">
      <c r="A52" s="167"/>
      <c r="B52" s="49"/>
      <c r="C52" s="433"/>
      <c r="D52" s="433"/>
      <c r="E52" s="433"/>
      <c r="F52" s="433"/>
      <c r="G52" s="433"/>
      <c r="H52" s="433"/>
      <c r="I52" s="433"/>
      <c r="J52" s="319"/>
      <c r="K52" s="405"/>
      <c r="L52" s="429"/>
      <c r="M52" s="410"/>
      <c r="N52" s="280"/>
    </row>
    <row r="53" spans="1:18">
      <c r="A53" s="167"/>
      <c r="B53" s="49"/>
      <c r="C53" s="433"/>
      <c r="D53" s="433"/>
      <c r="E53" s="433"/>
      <c r="F53" s="433"/>
      <c r="G53" s="433"/>
      <c r="H53" s="433"/>
      <c r="I53" s="433"/>
      <c r="J53" s="319"/>
      <c r="K53" s="405"/>
      <c r="L53" s="429"/>
      <c r="M53" s="410"/>
      <c r="N53" s="280"/>
    </row>
    <row r="54" spans="1:18">
      <c r="A54" s="167"/>
      <c r="B54" s="49"/>
      <c r="C54" s="433"/>
      <c r="D54" s="433"/>
      <c r="E54" s="433"/>
      <c r="F54" s="433"/>
      <c r="G54" s="433"/>
      <c r="H54" s="433"/>
      <c r="I54" s="433"/>
      <c r="J54" s="319"/>
      <c r="K54" s="405"/>
      <c r="L54" s="429"/>
      <c r="M54" s="410"/>
      <c r="N54" s="280"/>
      <c r="Q54" s="655"/>
    </row>
    <row r="55" spans="1:18" ht="15" thickBot="1">
      <c r="B55" s="49"/>
      <c r="C55" s="318"/>
      <c r="D55" s="318"/>
      <c r="E55" s="318"/>
      <c r="F55" s="318"/>
      <c r="G55" s="318"/>
      <c r="H55" s="318"/>
      <c r="I55" s="318"/>
      <c r="J55" s="443"/>
      <c r="K55" s="132"/>
      <c r="L55" s="333"/>
      <c r="M55" s="410"/>
      <c r="N55" s="280"/>
    </row>
    <row r="56" spans="1:18" ht="15" thickBot="1">
      <c r="B56" s="814" t="s">
        <v>1037</v>
      </c>
      <c r="C56" s="815"/>
      <c r="D56" s="815"/>
      <c r="E56" s="815"/>
      <c r="F56" s="815"/>
      <c r="G56" s="815"/>
      <c r="H56" s="815"/>
      <c r="I56" s="815"/>
      <c r="J56" s="815"/>
      <c r="K56" s="815"/>
      <c r="L56" s="815"/>
      <c r="M56" s="816"/>
      <c r="N56" s="402">
        <f>SUM(N48:N55)</f>
        <v>3038.982205800779</v>
      </c>
    </row>
    <row r="57" spans="1:18">
      <c r="B57" s="39"/>
      <c r="C57" s="40"/>
      <c r="D57" s="40"/>
      <c r="E57" s="40"/>
      <c r="F57" s="40"/>
      <c r="G57" s="40"/>
      <c r="H57" s="40"/>
      <c r="I57" s="40"/>
      <c r="J57" s="40"/>
      <c r="K57" s="40"/>
      <c r="L57" s="40"/>
      <c r="M57" s="40"/>
      <c r="N57" s="41"/>
      <c r="P57" s="655"/>
    </row>
    <row r="58" spans="1:18">
      <c r="B58" s="70" t="s">
        <v>1040</v>
      </c>
      <c r="C58" s="71"/>
      <c r="D58" s="71"/>
      <c r="E58" s="71"/>
      <c r="F58" s="71"/>
      <c r="G58" s="71"/>
      <c r="H58" s="71"/>
      <c r="I58" s="71"/>
      <c r="J58" s="71"/>
      <c r="K58" s="71"/>
      <c r="L58" s="71"/>
      <c r="M58" s="71"/>
      <c r="N58" s="72"/>
    </row>
    <row r="59" spans="1:18" ht="15" thickBot="1">
      <c r="B59" s="74"/>
      <c r="C59" s="67"/>
      <c r="D59" s="67"/>
      <c r="E59" s="67"/>
      <c r="F59" s="67"/>
      <c r="G59" s="67"/>
      <c r="H59" s="67"/>
      <c r="I59" s="67"/>
      <c r="J59" s="67"/>
      <c r="K59" s="67"/>
      <c r="L59" s="67"/>
      <c r="M59" s="67"/>
      <c r="N59" s="69"/>
      <c r="R59" s="655"/>
    </row>
    <row r="60" spans="1:18" ht="26.4">
      <c r="B60" s="321" t="s">
        <v>1041</v>
      </c>
      <c r="C60" s="322"/>
      <c r="D60" s="322"/>
      <c r="E60" s="322"/>
      <c r="F60" s="322"/>
      <c r="G60" s="322"/>
      <c r="H60" s="79" t="s">
        <v>1029</v>
      </c>
      <c r="I60" s="80" t="s">
        <v>1042</v>
      </c>
      <c r="J60" s="81" t="s">
        <v>1043</v>
      </c>
      <c r="K60" s="79" t="s">
        <v>1044</v>
      </c>
      <c r="L60" s="817" t="s">
        <v>1045</v>
      </c>
      <c r="M60" s="790"/>
      <c r="N60" s="82" t="s">
        <v>1035</v>
      </c>
      <c r="P60" s="655"/>
    </row>
    <row r="61" spans="1:18">
      <c r="A61" t="s">
        <v>1306</v>
      </c>
      <c r="B61" s="52" t="str">
        <f>VLOOKUP(A61,TRANSPORTE!A3:D117,3,FALSE)</f>
        <v>Transporte de acero</v>
      </c>
      <c r="C61" s="325"/>
      <c r="D61" s="325"/>
      <c r="E61" s="325"/>
      <c r="F61" s="325"/>
      <c r="G61" s="325"/>
      <c r="H61" s="319" t="s">
        <v>2150</v>
      </c>
      <c r="I61" s="287">
        <v>1.05</v>
      </c>
      <c r="J61" s="294">
        <v>1</v>
      </c>
      <c r="K61" s="287">
        <f>I61*J61</f>
        <v>1.05</v>
      </c>
      <c r="L61" s="818">
        <f>VLOOKUP(A61,TRANSPORTE!A3:D117,4,FALSE)</f>
        <v>0.44937028436010895</v>
      </c>
      <c r="M61" s="819"/>
      <c r="N61" s="295">
        <f>K61*L61</f>
        <v>0.47183879857811439</v>
      </c>
    </row>
    <row r="62" spans="1:18">
      <c r="B62" s="52"/>
      <c r="C62" s="53"/>
      <c r="D62" s="53"/>
      <c r="E62" s="53"/>
      <c r="F62" s="53"/>
      <c r="G62" s="53"/>
      <c r="H62" s="319"/>
      <c r="I62" s="287"/>
      <c r="J62" s="294"/>
      <c r="K62" s="287"/>
      <c r="L62" s="818"/>
      <c r="M62" s="819"/>
      <c r="N62" s="295"/>
    </row>
    <row r="63" spans="1:18">
      <c r="B63" s="52"/>
      <c r="C63" s="53"/>
      <c r="D63" s="53"/>
      <c r="E63" s="53"/>
      <c r="F63" s="53"/>
      <c r="G63" s="53"/>
      <c r="H63" s="319"/>
      <c r="I63" s="287"/>
      <c r="J63" s="294"/>
      <c r="K63" s="287"/>
      <c r="L63" s="818"/>
      <c r="M63" s="819"/>
      <c r="N63" s="295"/>
    </row>
    <row r="64" spans="1:18">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0.47183879857811439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20" t="s">
        <v>1037</v>
      </c>
      <c r="C78" s="821"/>
      <c r="D78" s="821"/>
      <c r="E78" s="821"/>
      <c r="F78" s="821"/>
      <c r="G78" s="821"/>
      <c r="H78" s="821"/>
      <c r="I78" s="821"/>
      <c r="J78" s="821"/>
      <c r="K78" s="821"/>
      <c r="L78" s="821"/>
      <c r="M78" s="822"/>
      <c r="N78" s="309">
        <f>SUM(N72:N77)</f>
        <v>766.00807809150001</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3863.3393286971314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772.66786573942636</v>
      </c>
      <c r="M85" s="849"/>
      <c r="N85" s="57"/>
    </row>
    <row r="86" spans="1:14">
      <c r="B86" s="95" t="s">
        <v>1057</v>
      </c>
      <c r="C86" s="96"/>
      <c r="D86" s="96"/>
      <c r="E86" s="96"/>
      <c r="F86" s="96"/>
      <c r="G86" s="96"/>
      <c r="H86" s="96"/>
      <c r="I86" s="93"/>
      <c r="J86" s="94"/>
      <c r="K86" s="312">
        <v>0.05</v>
      </c>
      <c r="L86" s="848">
        <f>N80*K86</f>
        <v>193.16696643485659</v>
      </c>
      <c r="M86" s="849"/>
      <c r="N86" s="57"/>
    </row>
    <row r="87" spans="1:14" ht="15" thickBot="1">
      <c r="B87" s="97" t="s">
        <v>1058</v>
      </c>
      <c r="C87" s="98"/>
      <c r="D87" s="98"/>
      <c r="E87" s="98"/>
      <c r="F87" s="98"/>
      <c r="G87" s="98"/>
      <c r="H87" s="98"/>
      <c r="I87" s="99"/>
      <c r="J87" s="100"/>
      <c r="K87" s="313">
        <v>0.05</v>
      </c>
      <c r="L87" s="850">
        <f>N80*K87</f>
        <v>193.16696643485659</v>
      </c>
      <c r="M87" s="851"/>
      <c r="N87" s="57"/>
    </row>
    <row r="88" spans="1:14" ht="15" thickBot="1">
      <c r="B88" s="814" t="s">
        <v>1037</v>
      </c>
      <c r="C88" s="815"/>
      <c r="D88" s="815"/>
      <c r="E88" s="815"/>
      <c r="F88" s="815"/>
      <c r="G88" s="815"/>
      <c r="H88" s="815"/>
      <c r="I88" s="815"/>
      <c r="J88" s="815"/>
      <c r="K88" s="815"/>
      <c r="L88" s="815"/>
      <c r="M88" s="816"/>
      <c r="N88" s="58">
        <f>L85+L86+L87</f>
        <v>1159.0017986091395</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5022.3411273062711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7"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156</v>
      </c>
      <c r="B36" s="827" t="str">
        <f>VLOOKUP(A36,EQUIPOS!A6:D154,3,FALSE)</f>
        <v>Cizalla manual de 90 cm.</v>
      </c>
      <c r="C36" s="828"/>
      <c r="D36" s="828"/>
      <c r="E36" s="828"/>
      <c r="F36" s="828"/>
      <c r="G36" s="828"/>
      <c r="H36" s="829"/>
      <c r="I36" s="275"/>
      <c r="J36" s="276"/>
      <c r="K36" s="277">
        <f>VLOOKUP(A36,EQUIPOS!A6:D163,4,FALSE)</f>
        <v>1595.8891666666666</v>
      </c>
      <c r="L36" s="278"/>
      <c r="M36" s="344">
        <v>37.5</v>
      </c>
      <c r="N36" s="280">
        <f>K36/M36</f>
        <v>42.557044444444443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15.32016156183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57.877206006274442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3332</v>
      </c>
      <c r="N48" s="280">
        <f>K48*M48</f>
        <v>3498.6000000000004</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3854.1578940910504</v>
      </c>
      <c r="N49" s="280">
        <f>K49*M49</f>
        <v>115.62473682273151</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3614.2247368227318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18">
        <f>VLOOKUP(A61,TRANSPORTE!A3:D117,4,FALSE)</f>
        <v>0.44937028436010895</v>
      </c>
      <c r="M61" s="819"/>
      <c r="N61" s="295">
        <f>K61*L61</f>
        <v>0.47183879857811439</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0.47183879857811439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20" t="s">
        <v>1037</v>
      </c>
      <c r="C78" s="821"/>
      <c r="D78" s="821"/>
      <c r="E78" s="821"/>
      <c r="F78" s="821"/>
      <c r="G78" s="821"/>
      <c r="H78" s="821"/>
      <c r="I78" s="821"/>
      <c r="J78" s="821"/>
      <c r="K78" s="821"/>
      <c r="L78" s="821"/>
      <c r="M78" s="822"/>
      <c r="N78" s="309">
        <f>SUM(N72:N77)</f>
        <v>766.00807809150001</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4438.5818597190846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887.71637194381697</v>
      </c>
      <c r="M85" s="849"/>
      <c r="N85" s="57"/>
    </row>
    <row r="86" spans="1:14">
      <c r="B86" s="95" t="s">
        <v>1057</v>
      </c>
      <c r="C86" s="96"/>
      <c r="D86" s="96"/>
      <c r="E86" s="96"/>
      <c r="F86" s="96"/>
      <c r="G86" s="96"/>
      <c r="H86" s="96"/>
      <c r="I86" s="93"/>
      <c r="J86" s="94"/>
      <c r="K86" s="312">
        <v>0.05</v>
      </c>
      <c r="L86" s="848">
        <f>N80*K86</f>
        <v>221.92909298595424</v>
      </c>
      <c r="M86" s="849"/>
      <c r="N86" s="57"/>
    </row>
    <row r="87" spans="1:14" ht="15" thickBot="1">
      <c r="B87" s="97" t="s">
        <v>1058</v>
      </c>
      <c r="C87" s="98"/>
      <c r="D87" s="98"/>
      <c r="E87" s="98"/>
      <c r="F87" s="98"/>
      <c r="G87" s="98"/>
      <c r="H87" s="98"/>
      <c r="I87" s="99"/>
      <c r="J87" s="100"/>
      <c r="K87" s="313">
        <v>0.05</v>
      </c>
      <c r="L87" s="850">
        <f>N80*K87</f>
        <v>221.92909298595424</v>
      </c>
      <c r="M87" s="851"/>
      <c r="N87" s="57"/>
    </row>
    <row r="88" spans="1:14" ht="15" thickBot="1">
      <c r="B88" s="814" t="s">
        <v>1037</v>
      </c>
      <c r="C88" s="815"/>
      <c r="D88" s="815"/>
      <c r="E88" s="815"/>
      <c r="F88" s="815"/>
      <c r="G88" s="815"/>
      <c r="H88" s="815"/>
      <c r="I88" s="815"/>
      <c r="J88" s="815"/>
      <c r="K88" s="815"/>
      <c r="L88" s="815"/>
      <c r="M88" s="816"/>
      <c r="N88" s="58">
        <f>L85+L86+L87</f>
        <v>1331.5745579157253</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5770.1564176348102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123</v>
      </c>
      <c r="B36" s="827" t="str">
        <f>VLOOKUP(A36,EQUIPOS!A6:D154,3,FALSE)</f>
        <v>Bomba de inyección de lechada</v>
      </c>
      <c r="C36" s="828"/>
      <c r="D36" s="828"/>
      <c r="E36" s="828"/>
      <c r="F36" s="828"/>
      <c r="G36" s="828"/>
      <c r="H36" s="829"/>
      <c r="I36" s="275"/>
      <c r="J36" s="276"/>
      <c r="K36" s="277">
        <f>VLOOKUP(A36,EQUIPOS!A6:D163,4,FALSE)</f>
        <v>19380.515688744115</v>
      </c>
      <c r="L36" s="278"/>
      <c r="M36" s="344">
        <v>670</v>
      </c>
      <c r="N36" s="280">
        <f>K36/M36</f>
        <v>28.926142819021067</v>
      </c>
    </row>
    <row r="37" spans="1:14">
      <c r="A37" s="119" t="s">
        <v>125</v>
      </c>
      <c r="B37" s="827" t="str">
        <f>VLOOKUP(A37,EQUIPOS!A7:D154,3,FALSE)</f>
        <v>Bomba para gato de tensionamiento</v>
      </c>
      <c r="C37" s="828"/>
      <c r="D37" s="828"/>
      <c r="E37" s="828"/>
      <c r="F37" s="828"/>
      <c r="G37" s="828"/>
      <c r="H37" s="829"/>
      <c r="I37" s="429"/>
      <c r="J37" s="430"/>
      <c r="K37" s="277">
        <f>VLOOKUP(A37,EQUIPOS!A7:D164,4,FALSE)</f>
        <v>50792.413406403954</v>
      </c>
      <c r="L37" s="343"/>
      <c r="M37" s="344">
        <v>670</v>
      </c>
      <c r="N37" s="280">
        <f>K37/M37</f>
        <v>75.809572248364105</v>
      </c>
    </row>
    <row r="38" spans="1:14">
      <c r="A38" s="119" t="s">
        <v>240</v>
      </c>
      <c r="B38" s="827" t="str">
        <f>VLOOKUP(A38,EQUIPOS!A8:D154,3,FALSE)</f>
        <v>Gato para tensionamiento, fuerza Max 200 ton, área de tensión 314 cm2.</v>
      </c>
      <c r="C38" s="828"/>
      <c r="D38" s="828"/>
      <c r="E38" s="828"/>
      <c r="F38" s="828"/>
      <c r="G38" s="828"/>
      <c r="H38" s="829"/>
      <c r="I38" s="336"/>
      <c r="J38" s="338"/>
      <c r="K38" s="277">
        <f>VLOOKUP(A38,EQUIPOS!A8:D165,4,FALSE)</f>
        <v>125839.0279403593</v>
      </c>
      <c r="L38" s="431"/>
      <c r="M38" s="432">
        <v>670</v>
      </c>
      <c r="N38" s="280">
        <f>K38/M38</f>
        <v>187.81944468710344</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6.0975767410268658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298.65273649551546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15062.091637487922</v>
      </c>
      <c r="N48" s="280">
        <f t="shared" ref="N48:N53" si="0">K48*M48</f>
        <v>60.24836654995169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10834.309123230603</v>
      </c>
      <c r="N49" s="280">
        <f t="shared" si="0"/>
        <v>43.337236492922415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1045.1486687116562</v>
      </c>
      <c r="N50" s="280">
        <f t="shared" si="0"/>
        <v>20.902973374233124</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5446.1786871165632</v>
      </c>
      <c r="N51" s="280">
        <f t="shared" si="0"/>
        <v>462.92518840490789</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70851.867515337406</v>
      </c>
      <c r="N52" s="280">
        <f t="shared" si="0"/>
        <v>70.851867515337403</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3854.1578940910504</v>
      </c>
      <c r="N53" s="280">
        <f t="shared" si="0"/>
        <v>77.083157881821009</v>
      </c>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735.34879021917345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133"/>
    </row>
    <row r="78" spans="1:15" ht="15" thickBot="1">
      <c r="B78" s="820" t="s">
        <v>1037</v>
      </c>
      <c r="C78" s="821"/>
      <c r="D78" s="821"/>
      <c r="E78" s="821"/>
      <c r="F78" s="821"/>
      <c r="G78" s="821"/>
      <c r="H78" s="821"/>
      <c r="I78" s="821"/>
      <c r="J78" s="821"/>
      <c r="K78" s="821"/>
      <c r="L78" s="821"/>
      <c r="M78" s="822"/>
      <c r="N78" s="468">
        <f>SUM(N72:N77)</f>
        <v>304.87883705134328</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1338.8803637660321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267.77607275320645</v>
      </c>
      <c r="M85" s="849"/>
      <c r="N85" s="57"/>
    </row>
    <row r="86" spans="1:14">
      <c r="B86" s="95" t="s">
        <v>1057</v>
      </c>
      <c r="C86" s="96"/>
      <c r="D86" s="96"/>
      <c r="E86" s="96"/>
      <c r="F86" s="96"/>
      <c r="G86" s="96"/>
      <c r="H86" s="96"/>
      <c r="I86" s="93"/>
      <c r="J86" s="94"/>
      <c r="K86" s="312">
        <v>0.05</v>
      </c>
      <c r="L86" s="848">
        <f>N80*K86</f>
        <v>66.944018188301612</v>
      </c>
      <c r="M86" s="849"/>
      <c r="N86" s="57"/>
    </row>
    <row r="87" spans="1:14" ht="15" thickBot="1">
      <c r="B87" s="97" t="s">
        <v>1058</v>
      </c>
      <c r="C87" s="98"/>
      <c r="D87" s="98"/>
      <c r="E87" s="98"/>
      <c r="F87" s="98"/>
      <c r="G87" s="98"/>
      <c r="H87" s="98"/>
      <c r="I87" s="99"/>
      <c r="J87" s="100"/>
      <c r="K87" s="313">
        <v>0.05</v>
      </c>
      <c r="L87" s="850">
        <f>N80*K87</f>
        <v>66.944018188301612</v>
      </c>
      <c r="M87" s="851"/>
      <c r="N87" s="57"/>
    </row>
    <row r="88" spans="1:14" ht="15" thickBot="1">
      <c r="B88" s="814" t="s">
        <v>1037</v>
      </c>
      <c r="C88" s="815"/>
      <c r="D88" s="815"/>
      <c r="E88" s="815"/>
      <c r="F88" s="815"/>
      <c r="G88" s="815"/>
      <c r="H88" s="815"/>
      <c r="I88" s="815"/>
      <c r="J88" s="815"/>
      <c r="K88" s="815"/>
      <c r="L88" s="815"/>
      <c r="M88" s="816"/>
      <c r="N88" s="58">
        <f>L85+L86+L87</f>
        <v>401.66410912980962</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1740.5444728958419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123</v>
      </c>
      <c r="B36" s="827" t="str">
        <f>VLOOKUP(A36,EQUIPOS!A6:D154,3,FALSE)</f>
        <v>Bomba de inyección de lechada</v>
      </c>
      <c r="C36" s="828"/>
      <c r="D36" s="828"/>
      <c r="E36" s="828"/>
      <c r="F36" s="828"/>
      <c r="G36" s="828"/>
      <c r="H36" s="829"/>
      <c r="I36" s="275"/>
      <c r="J36" s="276"/>
      <c r="K36" s="277">
        <f>VLOOKUP(A36,EQUIPOS!A6:D163,4,FALSE)</f>
        <v>19380.515688744115</v>
      </c>
      <c r="L36" s="278"/>
      <c r="M36" s="344">
        <v>670</v>
      </c>
      <c r="N36" s="280">
        <f>K36/M36</f>
        <v>28.926142819021067</v>
      </c>
    </row>
    <row r="37" spans="1:14">
      <c r="A37" s="119" t="s">
        <v>125</v>
      </c>
      <c r="B37" s="827" t="str">
        <f>VLOOKUP(A37,EQUIPOS!A7:D154,3,FALSE)</f>
        <v>Bomba para gato de tensionamiento</v>
      </c>
      <c r="C37" s="828"/>
      <c r="D37" s="828"/>
      <c r="E37" s="828"/>
      <c r="F37" s="828"/>
      <c r="G37" s="828"/>
      <c r="H37" s="829"/>
      <c r="I37" s="429"/>
      <c r="J37" s="430"/>
      <c r="K37" s="277">
        <f>VLOOKUP(A37,EQUIPOS!A7:D164,4,FALSE)</f>
        <v>50792.413406403954</v>
      </c>
      <c r="L37" s="343"/>
      <c r="M37" s="344">
        <v>670</v>
      </c>
      <c r="N37" s="280">
        <f>K37/M37</f>
        <v>75.809572248364105</v>
      </c>
    </row>
    <row r="38" spans="1:14">
      <c r="A38" s="119" t="s">
        <v>240</v>
      </c>
      <c r="B38" s="827" t="str">
        <f>VLOOKUP(A38,EQUIPOS!A8:D154,3,FALSE)</f>
        <v>Gato para tensionamiento, fuerza Max 200 ton, área de tensión 314 cm2.</v>
      </c>
      <c r="C38" s="828"/>
      <c r="D38" s="828"/>
      <c r="E38" s="828"/>
      <c r="F38" s="828"/>
      <c r="G38" s="828"/>
      <c r="H38" s="829"/>
      <c r="I38" s="336"/>
      <c r="J38" s="338"/>
      <c r="K38" s="277">
        <f>VLOOKUP(A38,EQUIPOS!A8:D165,4,FALSE)</f>
        <v>125839.0279403593</v>
      </c>
      <c r="L38" s="431"/>
      <c r="M38" s="432">
        <v>670</v>
      </c>
      <c r="N38" s="280">
        <f>K38/M38</f>
        <v>187.81944468710344</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6.0975767410268658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298.65273649551546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15062.091637487922</v>
      </c>
      <c r="N48" s="280">
        <f t="shared" ref="N48:N53" si="0">K48*M48</f>
        <v>60.24836654995169</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10834.309123230603</v>
      </c>
      <c r="N49" s="280">
        <f t="shared" si="0"/>
        <v>43.337236492922415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1045.1486687116562</v>
      </c>
      <c r="N50" s="280">
        <f t="shared" si="0"/>
        <v>20.902973374233124</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5446.1786871165632</v>
      </c>
      <c r="N51" s="280">
        <f t="shared" si="0"/>
        <v>30117.368139754595</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70851.867515337406</v>
      </c>
      <c r="N52" s="280">
        <f t="shared" si="0"/>
        <v>70.851867515337403</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3854.1578940910504</v>
      </c>
      <c r="N53" s="280">
        <f t="shared" si="0"/>
        <v>77.083157881821009</v>
      </c>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30389.791741568864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20" t="s">
        <v>1037</v>
      </c>
      <c r="C78" s="821"/>
      <c r="D78" s="821"/>
      <c r="E78" s="821"/>
      <c r="F78" s="821"/>
      <c r="G78" s="821"/>
      <c r="H78" s="821"/>
      <c r="I78" s="821"/>
      <c r="J78" s="821"/>
      <c r="K78" s="821"/>
      <c r="L78" s="821"/>
      <c r="M78" s="822"/>
      <c r="N78" s="309">
        <f>SUM(N72:N77)</f>
        <v>304.87883705134328</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30993.323315115722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6198.6646630231444</v>
      </c>
      <c r="M85" s="849"/>
      <c r="N85" s="57"/>
    </row>
    <row r="86" spans="1:14">
      <c r="B86" s="95" t="s">
        <v>1057</v>
      </c>
      <c r="C86" s="96"/>
      <c r="D86" s="96"/>
      <c r="E86" s="96"/>
      <c r="F86" s="96"/>
      <c r="G86" s="96"/>
      <c r="H86" s="96"/>
      <c r="I86" s="93"/>
      <c r="J86" s="94"/>
      <c r="K86" s="312">
        <v>0.05</v>
      </c>
      <c r="L86" s="848">
        <f>N80*K86</f>
        <v>1549.6661657557861</v>
      </c>
      <c r="M86" s="849"/>
      <c r="N86" s="57"/>
    </row>
    <row r="87" spans="1:14" ht="15" thickBot="1">
      <c r="B87" s="97" t="s">
        <v>1058</v>
      </c>
      <c r="C87" s="98"/>
      <c r="D87" s="98"/>
      <c r="E87" s="98"/>
      <c r="F87" s="98"/>
      <c r="G87" s="98"/>
      <c r="H87" s="98"/>
      <c r="I87" s="99"/>
      <c r="J87" s="100"/>
      <c r="K87" s="313">
        <v>0.05</v>
      </c>
      <c r="L87" s="850">
        <f>N80*K87</f>
        <v>1549.6661657557861</v>
      </c>
      <c r="M87" s="851"/>
      <c r="N87" s="57"/>
    </row>
    <row r="88" spans="1:14" ht="15" thickBot="1">
      <c r="B88" s="814" t="s">
        <v>1037</v>
      </c>
      <c r="C88" s="815"/>
      <c r="D88" s="815"/>
      <c r="E88" s="815"/>
      <c r="F88" s="815"/>
      <c r="G88" s="815"/>
      <c r="H88" s="815"/>
      <c r="I88" s="815"/>
      <c r="J88" s="815"/>
      <c r="K88" s="815"/>
      <c r="L88" s="815"/>
      <c r="M88" s="816"/>
      <c r="N88" s="58">
        <f>L85+L86+L87</f>
        <v>9297.9969945347166</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40291.320309650437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03"/>
      <c r="C1" s="915"/>
      <c r="D1" s="916"/>
      <c r="E1" s="916"/>
      <c r="F1" s="916"/>
      <c r="G1" s="916"/>
      <c r="H1" s="916"/>
      <c r="I1" s="916"/>
      <c r="J1" s="917"/>
      <c r="K1" s="974" t="s">
        <v>1017</v>
      </c>
      <c r="L1" s="920" t="s">
        <v>2304</v>
      </c>
      <c r="M1" s="921"/>
      <c r="N1" s="922"/>
    </row>
    <row r="2" spans="2:14">
      <c r="B2" s="904"/>
      <c r="C2" s="926" t="s">
        <v>1018</v>
      </c>
      <c r="D2" s="927"/>
      <c r="E2" s="927"/>
      <c r="F2" s="927"/>
      <c r="G2" s="927"/>
      <c r="H2" s="927"/>
      <c r="I2" s="927"/>
      <c r="J2" s="928"/>
      <c r="K2" s="973"/>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73"/>
      <c r="L4" s="923"/>
      <c r="M4" s="924"/>
      <c r="N4" s="92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972" t="s">
        <v>1029</v>
      </c>
      <c r="M30" s="826"/>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800" t="s">
        <v>1032</v>
      </c>
      <c r="J35" s="797"/>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947"/>
      <c r="D41" s="947"/>
      <c r="E41" s="44"/>
      <c r="F41" s="45"/>
      <c r="G41" s="45"/>
      <c r="H41" s="46"/>
      <c r="I41" s="42"/>
      <c r="J41" s="43"/>
      <c r="K41" s="287"/>
      <c r="L41" s="284"/>
      <c r="M41" s="409">
        <v>0.01</v>
      </c>
      <c r="N41" s="352">
        <f>N78*M41</f>
        <v>15.95850162690625</v>
      </c>
    </row>
    <row r="42" spans="1:14" ht="15" thickBot="1">
      <c r="B42" s="948"/>
      <c r="C42" s="949"/>
      <c r="D42" s="949"/>
      <c r="E42" s="949"/>
      <c r="F42" s="949"/>
      <c r="G42" s="949"/>
      <c r="H42" s="950"/>
      <c r="I42" s="836"/>
      <c r="J42" s="837"/>
      <c r="K42" s="47"/>
      <c r="L42" s="838"/>
      <c r="M42" s="951"/>
      <c r="N42" s="111"/>
    </row>
    <row r="43" spans="1:14" ht="15" thickBot="1">
      <c r="B43" s="814" t="s">
        <v>1037</v>
      </c>
      <c r="C43" s="815"/>
      <c r="D43" s="815"/>
      <c r="E43" s="815"/>
      <c r="F43" s="815"/>
      <c r="G43" s="815"/>
      <c r="H43" s="815"/>
      <c r="I43" s="815"/>
      <c r="J43" s="815"/>
      <c r="K43" s="815"/>
      <c r="L43" s="815"/>
      <c r="M43" s="816"/>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490389.14211561275</v>
      </c>
      <c r="N48" s="280">
        <f>K48*M48</f>
        <v>490389.14211561275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490389.14211561275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971"/>
      <c r="I71" s="79" t="s">
        <v>1048</v>
      </c>
      <c r="J71" s="81" t="s">
        <v>1494</v>
      </c>
      <c r="K71" s="80" t="s">
        <v>1050</v>
      </c>
      <c r="L71" s="842" t="s">
        <v>1034</v>
      </c>
      <c r="M71" s="96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37"/>
      <c r="I77" s="132"/>
      <c r="J77" s="132"/>
      <c r="K77" s="132"/>
      <c r="L77" s="970"/>
      <c r="M77" s="839"/>
      <c r="N77" s="133"/>
    </row>
    <row r="78" spans="1:15" ht="15" thickBot="1">
      <c r="B78" s="820" t="s">
        <v>1037</v>
      </c>
      <c r="C78" s="821"/>
      <c r="D78" s="821"/>
      <c r="E78" s="821"/>
      <c r="F78" s="821"/>
      <c r="G78" s="821"/>
      <c r="H78" s="821"/>
      <c r="I78" s="821"/>
      <c r="J78" s="821"/>
      <c r="K78" s="821"/>
      <c r="L78" s="821"/>
      <c r="M78" s="822"/>
      <c r="N78" s="468">
        <f>SUM(N72:N77)</f>
        <v>1595.850162690625</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492000.95077993028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98400.190155986056</v>
      </c>
      <c r="M85" s="849"/>
      <c r="N85" s="57"/>
    </row>
    <row r="86" spans="1:14">
      <c r="B86" s="95" t="s">
        <v>1057</v>
      </c>
      <c r="C86" s="96"/>
      <c r="D86" s="96"/>
      <c r="E86" s="96"/>
      <c r="F86" s="96"/>
      <c r="G86" s="96"/>
      <c r="H86" s="96"/>
      <c r="I86" s="93"/>
      <c r="J86" s="94"/>
      <c r="K86" s="312">
        <v>0.05</v>
      </c>
      <c r="L86" s="848">
        <f>N80*K86</f>
        <v>24600.047538996514</v>
      </c>
      <c r="M86" s="849"/>
      <c r="N86" s="57"/>
    </row>
    <row r="87" spans="1:14" ht="15" thickBot="1">
      <c r="B87" s="97" t="s">
        <v>1058</v>
      </c>
      <c r="C87" s="98"/>
      <c r="D87" s="98"/>
      <c r="E87" s="98"/>
      <c r="F87" s="98"/>
      <c r="G87" s="98"/>
      <c r="H87" s="98"/>
      <c r="I87" s="99"/>
      <c r="J87" s="100"/>
      <c r="K87" s="313">
        <v>0.05</v>
      </c>
      <c r="L87" s="850">
        <f>N80*K87</f>
        <v>24600.047538996514</v>
      </c>
      <c r="M87" s="851"/>
      <c r="N87" s="57"/>
    </row>
    <row r="88" spans="1:14" ht="15" thickBot="1">
      <c r="B88" s="814" t="s">
        <v>1037</v>
      </c>
      <c r="C88" s="815"/>
      <c r="D88" s="815"/>
      <c r="E88" s="815"/>
      <c r="F88" s="815"/>
      <c r="G88" s="815"/>
      <c r="H88" s="815"/>
      <c r="I88" s="815"/>
      <c r="J88" s="815"/>
      <c r="K88" s="815"/>
      <c r="L88" s="815"/>
      <c r="M88" s="816"/>
      <c r="N88" s="58">
        <f>L85+L86+L87</f>
        <v>147600.28523397908</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639601.23601390934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N78*M41</f>
        <v>51.067205206099999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33875.333333333336</v>
      </c>
      <c r="N48" s="280">
        <f>K48*M48</f>
        <v>35569.100000000006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f>SUM(N48:N55)</f>
        <v>35569.100000000006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96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51"/>
    </row>
    <row r="78" spans="1:15" ht="15" thickBot="1">
      <c r="B78" s="820" t="s">
        <v>1037</v>
      </c>
      <c r="C78" s="821"/>
      <c r="D78" s="821"/>
      <c r="E78" s="821"/>
      <c r="F78" s="821"/>
      <c r="G78" s="821"/>
      <c r="H78" s="821"/>
      <c r="I78" s="821"/>
      <c r="J78" s="821"/>
      <c r="K78" s="821"/>
      <c r="L78" s="821"/>
      <c r="M78" s="822"/>
      <c r="N78" s="309">
        <f>SUM(N72:N77)</f>
        <v>1021.344104122</v>
      </c>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36641.511309328103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7328.3022618656214</v>
      </c>
      <c r="M85" s="849"/>
      <c r="N85" s="57"/>
    </row>
    <row r="86" spans="1:14">
      <c r="B86" s="95" t="s">
        <v>1057</v>
      </c>
      <c r="C86" s="96"/>
      <c r="D86" s="96"/>
      <c r="E86" s="96"/>
      <c r="F86" s="96"/>
      <c r="G86" s="96"/>
      <c r="H86" s="96"/>
      <c r="I86" s="93"/>
      <c r="J86" s="94"/>
      <c r="K86" s="312">
        <v>0.05</v>
      </c>
      <c r="L86" s="848">
        <f>N80*K86</f>
        <v>1832.0755654664054</v>
      </c>
      <c r="M86" s="849"/>
      <c r="N86" s="57"/>
    </row>
    <row r="87" spans="1:14" ht="15" thickBot="1">
      <c r="B87" s="97" t="s">
        <v>1058</v>
      </c>
      <c r="C87" s="98"/>
      <c r="D87" s="98"/>
      <c r="E87" s="98"/>
      <c r="F87" s="98"/>
      <c r="G87" s="98"/>
      <c r="H87" s="98"/>
      <c r="I87" s="99"/>
      <c r="J87" s="100"/>
      <c r="K87" s="313">
        <v>0.05</v>
      </c>
      <c r="L87" s="850">
        <f>N80*K87</f>
        <v>1832.0755654664054</v>
      </c>
      <c r="M87" s="851"/>
      <c r="N87" s="57"/>
    </row>
    <row r="88" spans="1:14" ht="15" thickBot="1">
      <c r="B88" s="814" t="s">
        <v>1037</v>
      </c>
      <c r="C88" s="815"/>
      <c r="D88" s="815"/>
      <c r="E88" s="815"/>
      <c r="F88" s="815"/>
      <c r="G88" s="815"/>
      <c r="H88" s="815"/>
      <c r="I88" s="815"/>
      <c r="J88" s="815"/>
      <c r="K88" s="815"/>
      <c r="L88" s="815"/>
      <c r="M88" s="816"/>
      <c r="N88" s="58">
        <f>L85+L86+L87</f>
        <v>10992.453392798434</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196">
        <f>N80+N88</f>
        <v>47633.964702126541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190</v>
      </c>
      <c r="B36" s="827" t="str">
        <f>VLOOKUP(A36,EQUIPOS!A6:D154,3,FALSE)</f>
        <v>Diferencial de 3 ton</v>
      </c>
      <c r="C36" s="828"/>
      <c r="D36" s="828"/>
      <c r="E36" s="828"/>
      <c r="F36" s="828"/>
      <c r="G36" s="828"/>
      <c r="H36" s="829"/>
      <c r="I36" s="275"/>
      <c r="J36" s="276"/>
      <c r="K36" s="277">
        <f>VLOOKUP(A36,EQUIPOS!A6:D163,4,FALSE)</f>
        <v>4997.1992283749541</v>
      </c>
      <c r="L36" s="278"/>
      <c r="M36" s="344">
        <v>40</v>
      </c>
      <c r="N36" s="280">
        <f>K36/M36</f>
        <v>124.92998070937385</v>
      </c>
    </row>
    <row r="37" spans="1:14">
      <c r="A37" s="119" t="s">
        <v>195</v>
      </c>
      <c r="B37" s="827" t="str">
        <f>VLOOKUP(A37,EQUIPOS!A7:D154,3,FALSE)</f>
        <v xml:space="preserve">Equipo de oxicorte, Capacidad de corte: hasta 6´´ (152mm) </v>
      </c>
      <c r="C37" s="828"/>
      <c r="D37" s="828"/>
      <c r="E37" s="828"/>
      <c r="F37" s="828"/>
      <c r="G37" s="828"/>
      <c r="H37" s="829"/>
      <c r="I37" s="429"/>
      <c r="J37" s="430"/>
      <c r="K37" s="277">
        <f>VLOOKUP(A37,EQUIPOS!A7:D164,4,FALSE)</f>
        <v>9395.343313478299</v>
      </c>
      <c r="L37" s="343"/>
      <c r="M37" s="344">
        <v>40</v>
      </c>
      <c r="N37" s="280">
        <f t="shared" ref="N37:N43" si="0">K37/M37</f>
        <v>234.88358283695749</v>
      </c>
    </row>
    <row r="38" spans="1:14">
      <c r="A38" s="119" t="s">
        <v>204</v>
      </c>
      <c r="B38" s="827" t="str">
        <f>VLOOKUP(A38,EQUIPOS!A8:D154,3,FALSE)</f>
        <v xml:space="preserve">Equipo de soldadura 250 AMP
</v>
      </c>
      <c r="C38" s="828"/>
      <c r="D38" s="828"/>
      <c r="E38" s="828"/>
      <c r="F38" s="828"/>
      <c r="G38" s="828"/>
      <c r="H38" s="829"/>
      <c r="I38" s="429"/>
      <c r="J38" s="430"/>
      <c r="K38" s="277">
        <f>VLOOKUP(A38,EQUIPOS!A8:D165,4,FALSE)</f>
        <v>9360.9134212965619</v>
      </c>
      <c r="L38" s="343"/>
      <c r="M38" s="344">
        <v>40</v>
      </c>
      <c r="N38" s="280">
        <f t="shared" si="0"/>
        <v>234.02283553241404</v>
      </c>
    </row>
    <row r="39" spans="1:14">
      <c r="A39" s="119" t="s">
        <v>208</v>
      </c>
      <c r="B39" s="827" t="str">
        <f>VLOOKUP(A39,EQUIPOS!A9:D154,3,FALSE)</f>
        <v>Equipo de soldadura 400</v>
      </c>
      <c r="C39" s="828"/>
      <c r="D39" s="828"/>
      <c r="E39" s="828"/>
      <c r="F39" s="828"/>
      <c r="G39" s="828"/>
      <c r="H39" s="829"/>
      <c r="I39" s="429"/>
      <c r="J39" s="430"/>
      <c r="K39" s="277">
        <f>VLOOKUP(A39,EQUIPOS!A9:D166,4,FALSE)</f>
        <v>10373.5514972197</v>
      </c>
      <c r="L39" s="343"/>
      <c r="M39" s="344">
        <v>40</v>
      </c>
      <c r="N39" s="280">
        <f t="shared" si="0"/>
        <v>259.33878743049252</v>
      </c>
    </row>
    <row r="40" spans="1:14">
      <c r="A40" s="119" t="s">
        <v>210</v>
      </c>
      <c r="B40" s="827" t="str">
        <f>VLOOKUP(A40,EQUIPOS!A10:D154,3,FALSE)</f>
        <v>Equipo de soldadura 600</v>
      </c>
      <c r="C40" s="828"/>
      <c r="D40" s="828"/>
      <c r="E40" s="828"/>
      <c r="F40" s="828"/>
      <c r="G40" s="828"/>
      <c r="H40" s="829"/>
      <c r="I40" s="429"/>
      <c r="J40" s="430"/>
      <c r="K40" s="277">
        <f>VLOOKUP(A40,EQUIPOS!A10:D167,4,FALSE)</f>
        <v>11981.179648259051</v>
      </c>
      <c r="L40" s="343"/>
      <c r="M40" s="344">
        <v>40</v>
      </c>
      <c r="N40" s="280">
        <f t="shared" si="0"/>
        <v>299.52949120647628</v>
      </c>
    </row>
    <row r="41" spans="1:14">
      <c r="A41" s="119" t="s">
        <v>202</v>
      </c>
      <c r="B41" s="827" t="str">
        <f>VLOOKUP(A41,EQUIPOS!A11:D155,3,FALSE)</f>
        <v xml:space="preserve">Equipo de rayos X y/o ultrasonido
</v>
      </c>
      <c r="C41" s="828"/>
      <c r="D41" s="828"/>
      <c r="E41" s="828"/>
      <c r="F41" s="828"/>
      <c r="G41" s="828"/>
      <c r="H41" s="829"/>
      <c r="I41" s="429"/>
      <c r="J41" s="430"/>
      <c r="K41" s="277">
        <f>VLOOKUP(A41,EQUIPOS!A11:D168,4,FALSE)</f>
        <v>93825.266830980807</v>
      </c>
      <c r="L41" s="343"/>
      <c r="M41" s="344">
        <v>4000</v>
      </c>
      <c r="N41" s="280">
        <f t="shared" si="0"/>
        <v>23.456316707745202</v>
      </c>
    </row>
    <row r="42" spans="1:14">
      <c r="A42" s="119" t="s">
        <v>294</v>
      </c>
      <c r="B42" s="827" t="str">
        <f>VLOOKUP(A42,EQUIPOS!A12:D156,3,FALSE)</f>
        <v>Puente grúa</v>
      </c>
      <c r="C42" s="828"/>
      <c r="D42" s="828"/>
      <c r="E42" s="828"/>
      <c r="F42" s="828"/>
      <c r="G42" s="828"/>
      <c r="H42" s="829"/>
      <c r="I42" s="429"/>
      <c r="J42" s="430"/>
      <c r="K42" s="277">
        <f>VLOOKUP(A42,EQUIPOS!A12:D169,4,FALSE)</f>
        <v>640899.24938943179</v>
      </c>
      <c r="L42" s="343"/>
      <c r="M42" s="344">
        <v>40000</v>
      </c>
      <c r="N42" s="280">
        <f t="shared" si="0"/>
        <v>16.022481234735796</v>
      </c>
    </row>
    <row r="43" spans="1:14">
      <c r="A43" s="119" t="s">
        <v>334</v>
      </c>
      <c r="B43" s="827" t="str">
        <f>VLOOKUP(A43,EQUIPOS!A13:D157,3,FALSE)</f>
        <v>Taladro industrial</v>
      </c>
      <c r="C43" s="828"/>
      <c r="D43" s="828"/>
      <c r="E43" s="828"/>
      <c r="F43" s="828"/>
      <c r="G43" s="828"/>
      <c r="H43" s="829"/>
      <c r="I43" s="429"/>
      <c r="J43" s="430"/>
      <c r="K43" s="277">
        <f>VLOOKUP(A43,EQUIPOS!A13:D170,4,FALSE)</f>
        <v>4154.476281577995</v>
      </c>
      <c r="L43" s="343"/>
      <c r="M43" s="344">
        <v>40</v>
      </c>
      <c r="N43" s="280">
        <f t="shared" si="0"/>
        <v>103.86190703944987</v>
      </c>
    </row>
    <row r="44" spans="1:14">
      <c r="B44" s="827"/>
      <c r="C44" s="828"/>
      <c r="D44" s="828"/>
      <c r="E44" s="828"/>
      <c r="F44" s="828"/>
      <c r="G44" s="828"/>
      <c r="H44" s="829"/>
      <c r="I44" s="42"/>
      <c r="J44" s="43"/>
      <c r="K44" s="277"/>
      <c r="L44" s="284"/>
      <c r="M44" s="344"/>
      <c r="N44" s="280"/>
    </row>
    <row r="45" spans="1:14">
      <c r="B45" s="328"/>
      <c r="C45" s="329"/>
      <c r="D45" s="329"/>
      <c r="E45" s="329"/>
      <c r="F45" s="331"/>
      <c r="G45" s="331"/>
      <c r="H45" s="131"/>
      <c r="I45" s="42"/>
      <c r="J45" s="43"/>
      <c r="K45" s="277"/>
      <c r="L45" s="284"/>
      <c r="M45" s="285"/>
      <c r="N45" s="281"/>
    </row>
    <row r="46" spans="1:14">
      <c r="B46" s="834" t="s">
        <v>1036</v>
      </c>
      <c r="C46" s="835"/>
      <c r="D46" s="835"/>
      <c r="E46" s="44"/>
      <c r="F46" s="45"/>
      <c r="G46" s="45"/>
      <c r="H46" s="46"/>
      <c r="I46" s="42"/>
      <c r="J46" s="43"/>
      <c r="K46" s="287"/>
      <c r="L46" s="284"/>
      <c r="M46" s="409">
        <v>0.1</v>
      </c>
      <c r="N46" s="352">
        <f>N83*M46</f>
        <v>316.77546014452503</v>
      </c>
    </row>
    <row r="47" spans="1:14" ht="15" thickBot="1">
      <c r="B47" s="827"/>
      <c r="C47" s="828"/>
      <c r="D47" s="828"/>
      <c r="E47" s="828"/>
      <c r="F47" s="828"/>
      <c r="G47" s="828"/>
      <c r="H47" s="829"/>
      <c r="I47" s="836"/>
      <c r="J47" s="837"/>
      <c r="K47" s="47"/>
      <c r="L47" s="838"/>
      <c r="M47" s="839"/>
      <c r="N47" s="111"/>
    </row>
    <row r="48" spans="1:14" ht="15" thickBot="1">
      <c r="B48" s="814" t="s">
        <v>1037</v>
      </c>
      <c r="C48" s="815"/>
      <c r="D48" s="815"/>
      <c r="E48" s="815"/>
      <c r="F48" s="815"/>
      <c r="G48" s="815"/>
      <c r="H48" s="815"/>
      <c r="I48" s="815"/>
      <c r="J48" s="815"/>
      <c r="K48" s="815"/>
      <c r="L48" s="815"/>
      <c r="M48" s="816"/>
      <c r="N48" s="402">
        <f>SUM(N36:N46)</f>
        <v>1612.8208428421699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33827.503343558274</v>
      </c>
      <c r="N53" s="280">
        <f t="shared" ref="N53:N58" si="1">K53*M53</f>
        <v>169.13751671779139</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3032.3568404907969</v>
      </c>
      <c r="N54" s="280">
        <f t="shared" si="1"/>
        <v>15.161784202453985</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11007.071488343556</v>
      </c>
      <c r="N55" s="280">
        <f t="shared" si="1"/>
        <v>55.035357441717778</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8428.6359846625746</v>
      </c>
      <c r="N56" s="280">
        <f t="shared" si="1"/>
        <v>84.286359846625743</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15834.05716564417</v>
      </c>
      <c r="N57" s="280">
        <f t="shared" si="1"/>
        <v>158.34057165644171</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3332</v>
      </c>
      <c r="N58" s="280">
        <f t="shared" si="1"/>
        <v>3332</v>
      </c>
    </row>
    <row r="59" spans="1:14">
      <c r="A59" s="167"/>
      <c r="B59" s="49"/>
      <c r="C59" s="433"/>
      <c r="D59" s="433"/>
      <c r="E59" s="433"/>
      <c r="F59" s="433"/>
      <c r="G59" s="433"/>
      <c r="H59" s="433"/>
      <c r="I59" s="433"/>
      <c r="J59" s="319"/>
      <c r="K59" s="405"/>
      <c r="L59" s="429"/>
      <c r="M59" s="410"/>
      <c r="N59" s="280"/>
    </row>
    <row r="60" spans="1:14" ht="15" thickBot="1">
      <c r="B60" s="49"/>
      <c r="C60" s="318"/>
      <c r="D60" s="318"/>
      <c r="E60" s="318"/>
      <c r="F60" s="318"/>
      <c r="G60" s="318"/>
      <c r="H60" s="318"/>
      <c r="I60" s="318"/>
      <c r="J60" s="443"/>
      <c r="K60" s="132"/>
      <c r="L60" s="333"/>
      <c r="M60" s="410"/>
      <c r="N60" s="280"/>
    </row>
    <row r="61" spans="1:14" ht="15" thickBot="1">
      <c r="B61" s="814" t="s">
        <v>1037</v>
      </c>
      <c r="C61" s="815"/>
      <c r="D61" s="815"/>
      <c r="E61" s="815"/>
      <c r="F61" s="815"/>
      <c r="G61" s="815"/>
      <c r="H61" s="815"/>
      <c r="I61" s="815"/>
      <c r="J61" s="815"/>
      <c r="K61" s="815"/>
      <c r="L61" s="815"/>
      <c r="M61" s="816"/>
      <c r="N61" s="402">
        <f>SUM(N53:N60)</f>
        <v>3813.9615898650309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1" t="s">
        <v>1041</v>
      </c>
      <c r="C65" s="322"/>
      <c r="D65" s="322"/>
      <c r="E65" s="322"/>
      <c r="F65" s="322"/>
      <c r="G65" s="322"/>
      <c r="H65" s="79" t="s">
        <v>1029</v>
      </c>
      <c r="I65" s="80" t="s">
        <v>1042</v>
      </c>
      <c r="J65" s="81" t="s">
        <v>1043</v>
      </c>
      <c r="K65" s="79" t="s">
        <v>1044</v>
      </c>
      <c r="L65" s="817" t="s">
        <v>1045</v>
      </c>
      <c r="M65" s="790"/>
      <c r="N65" s="82" t="s">
        <v>1035</v>
      </c>
    </row>
    <row r="66" spans="1:15">
      <c r="B66" s="52"/>
      <c r="C66" s="325"/>
      <c r="D66" s="325"/>
      <c r="E66" s="325"/>
      <c r="F66" s="325"/>
      <c r="G66" s="325"/>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319"/>
      <c r="I68" s="287"/>
      <c r="J68" s="294"/>
      <c r="K68" s="287"/>
      <c r="L68" s="818"/>
      <c r="M68" s="819"/>
      <c r="N68" s="295"/>
    </row>
    <row r="69" spans="1:15">
      <c r="B69" s="52"/>
      <c r="C69" s="53"/>
      <c r="D69" s="53"/>
      <c r="E69" s="53"/>
      <c r="F69" s="53"/>
      <c r="G69" s="53"/>
      <c r="H69" s="319"/>
      <c r="I69" s="287"/>
      <c r="J69" s="294"/>
      <c r="K69" s="287"/>
      <c r="L69" s="818"/>
      <c r="M69" s="819"/>
      <c r="N69" s="295"/>
    </row>
    <row r="70" spans="1:15">
      <c r="B70" s="52"/>
      <c r="C70" s="53"/>
      <c r="D70" s="53"/>
      <c r="E70" s="53"/>
      <c r="F70" s="53"/>
      <c r="G70" s="53"/>
      <c r="H70" s="296"/>
      <c r="I70" s="287"/>
      <c r="J70" s="287"/>
      <c r="K70" s="287"/>
      <c r="L70" s="297"/>
      <c r="M70" s="298"/>
      <c r="N70" s="299"/>
    </row>
    <row r="71" spans="1:15" ht="15" thickBot="1">
      <c r="B71" s="455"/>
      <c r="C71" s="456"/>
      <c r="D71" s="456"/>
      <c r="E71" s="456"/>
      <c r="F71" s="456"/>
      <c r="G71" s="456"/>
      <c r="H71" s="54"/>
      <c r="I71" s="132"/>
      <c r="J71" s="132"/>
      <c r="K71" s="132"/>
      <c r="L71" s="803"/>
      <c r="M71" s="804"/>
      <c r="N71" s="133"/>
    </row>
    <row r="72" spans="1:15" ht="15" thickBot="1">
      <c r="B72" s="820" t="s">
        <v>1037</v>
      </c>
      <c r="C72" s="821"/>
      <c r="D72" s="821"/>
      <c r="E72" s="821"/>
      <c r="F72" s="821"/>
      <c r="G72" s="821"/>
      <c r="H72" s="821"/>
      <c r="I72" s="821"/>
      <c r="J72" s="821"/>
      <c r="K72" s="821"/>
      <c r="L72" s="821"/>
      <c r="M72" s="822"/>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0" t="s">
        <v>1047</v>
      </c>
      <c r="C76" s="841"/>
      <c r="D76" s="841"/>
      <c r="E76" s="841"/>
      <c r="F76" s="841"/>
      <c r="G76" s="841"/>
      <c r="H76" s="841"/>
      <c r="I76" s="79" t="s">
        <v>1048</v>
      </c>
      <c r="J76" s="81" t="s">
        <v>1494</v>
      </c>
      <c r="K76" s="80" t="s">
        <v>1050</v>
      </c>
      <c r="L76" s="842" t="s">
        <v>1034</v>
      </c>
      <c r="M76" s="843"/>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 thickBot="1">
      <c r="A82" t="s">
        <v>1759</v>
      </c>
      <c r="B82" s="801" t="str">
        <f>VLOOKUP(A82,'MANO DE OBRA'!A12:D73,3,FALSE)</f>
        <v>Dibujante 2</v>
      </c>
      <c r="C82" s="802" t="e">
        <f>VLOOKUP(B82,'MANO DE OBRA'!B12:E73,3,FALSE)</f>
        <v>#N/A</v>
      </c>
      <c r="D82" s="802" t="e">
        <f>VLOOKUP(C82,'MANO DE OBRA'!C12:F73,3,FALSE)</f>
        <v>#N/A</v>
      </c>
      <c r="E82" s="802" t="e">
        <f>VLOOKUP(D82,'MANO DE OBRA'!D12:G73,3,FALSE)</f>
        <v>#N/A</v>
      </c>
      <c r="F82" s="802" t="e">
        <f>VLOOKUP(E82,'MANO DE OBRA'!E12:H73,3,FALSE)</f>
        <v>#N/A</v>
      </c>
      <c r="G82" s="802" t="e">
        <f>VLOOKUP(F82,'MANO DE OBRA'!F12:I73,3,FALSE)</f>
        <v>#N/A</v>
      </c>
      <c r="H82" s="802"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 thickBot="1">
      <c r="B83" s="820" t="s">
        <v>1037</v>
      </c>
      <c r="C83" s="821"/>
      <c r="D83" s="821"/>
      <c r="E83" s="821"/>
      <c r="F83" s="821"/>
      <c r="G83" s="821"/>
      <c r="H83" s="821"/>
      <c r="I83" s="821"/>
      <c r="J83" s="821"/>
      <c r="K83" s="821"/>
      <c r="L83" s="821"/>
      <c r="M83" s="822"/>
      <c r="N83" s="468">
        <f>SUM(N77:N82)</f>
        <v>3167.75460144525</v>
      </c>
    </row>
    <row r="84" spans="1:14" ht="15" thickBot="1">
      <c r="B84" s="39"/>
      <c r="C84" s="40"/>
      <c r="D84" s="40"/>
      <c r="E84" s="40"/>
      <c r="F84" s="40"/>
      <c r="G84" s="40"/>
      <c r="H84" s="40"/>
      <c r="I84" s="40"/>
      <c r="J84" s="40"/>
      <c r="K84" s="40"/>
      <c r="L84" s="40"/>
      <c r="M84" s="40"/>
      <c r="N84" s="41"/>
    </row>
    <row r="85" spans="1:14" ht="15" thickBot="1">
      <c r="B85" s="814" t="s">
        <v>1051</v>
      </c>
      <c r="C85" s="815"/>
      <c r="D85" s="815"/>
      <c r="E85" s="815"/>
      <c r="F85" s="815"/>
      <c r="G85" s="815"/>
      <c r="H85" s="815"/>
      <c r="I85" s="815"/>
      <c r="J85" s="815"/>
      <c r="K85" s="815"/>
      <c r="L85" s="815"/>
      <c r="M85" s="816"/>
      <c r="N85" s="105">
        <f>N48+N61+N72+N83</f>
        <v>8594.5370341524504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1718.9074068304901</v>
      </c>
      <c r="M90" s="849"/>
      <c r="N90" s="57"/>
    </row>
    <row r="91" spans="1:14">
      <c r="B91" s="95" t="s">
        <v>1057</v>
      </c>
      <c r="C91" s="96"/>
      <c r="D91" s="96"/>
      <c r="E91" s="96"/>
      <c r="F91" s="96"/>
      <c r="G91" s="96"/>
      <c r="H91" s="96"/>
      <c r="I91" s="93"/>
      <c r="J91" s="94"/>
      <c r="K91" s="312">
        <v>0.05</v>
      </c>
      <c r="L91" s="848">
        <f>N85*K91</f>
        <v>429.72685170762253</v>
      </c>
      <c r="M91" s="849"/>
      <c r="N91" s="57"/>
    </row>
    <row r="92" spans="1:14" ht="15" thickBot="1">
      <c r="B92" s="97" t="s">
        <v>1058</v>
      </c>
      <c r="C92" s="98"/>
      <c r="D92" s="98"/>
      <c r="E92" s="98"/>
      <c r="F92" s="98"/>
      <c r="G92" s="98"/>
      <c r="H92" s="98"/>
      <c r="I92" s="99"/>
      <c r="J92" s="100"/>
      <c r="K92" s="313">
        <v>0.05</v>
      </c>
      <c r="L92" s="850">
        <f>N85*K92</f>
        <v>429.72685170762253</v>
      </c>
      <c r="M92" s="851"/>
      <c r="N92" s="57"/>
    </row>
    <row r="93" spans="1:14" ht="15" thickBot="1">
      <c r="B93" s="814" t="s">
        <v>1037</v>
      </c>
      <c r="C93" s="815"/>
      <c r="D93" s="815"/>
      <c r="E93" s="815"/>
      <c r="F93" s="815"/>
      <c r="G93" s="815"/>
      <c r="H93" s="815"/>
      <c r="I93" s="815"/>
      <c r="J93" s="815"/>
      <c r="K93" s="815"/>
      <c r="L93" s="815"/>
      <c r="M93" s="816"/>
      <c r="N93" s="58">
        <f>L90+L91+L92</f>
        <v>2578.3611102457353</v>
      </c>
    </row>
    <row r="94" spans="1:14" ht="15" thickBot="1">
      <c r="B94" s="39"/>
      <c r="C94" s="40"/>
      <c r="D94" s="40"/>
      <c r="E94" s="40"/>
      <c r="F94" s="40"/>
      <c r="G94" s="40"/>
      <c r="H94" s="40"/>
      <c r="I94" s="40"/>
      <c r="J94" s="40"/>
      <c r="K94" s="40"/>
      <c r="L94" s="40"/>
      <c r="M94" s="40"/>
      <c r="N94" s="41"/>
    </row>
    <row r="95" spans="1:14" ht="15" thickBot="1">
      <c r="A95" t="s">
        <v>2122</v>
      </c>
      <c r="B95" s="814" t="s">
        <v>1059</v>
      </c>
      <c r="C95" s="815"/>
      <c r="D95" s="815"/>
      <c r="E95" s="815"/>
      <c r="F95" s="815"/>
      <c r="G95" s="815"/>
      <c r="H95" s="815"/>
      <c r="I95" s="815"/>
      <c r="J95" s="815"/>
      <c r="K95" s="815"/>
      <c r="L95" s="815"/>
      <c r="M95" s="816"/>
      <c r="N95" s="196">
        <f>N85+N93</f>
        <v>11172.898144398187</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6" t="s">
        <v>2324</v>
      </c>
      <c r="C112" s="957"/>
      <c r="D112" s="957"/>
      <c r="E112" s="957"/>
      <c r="F112" s="957"/>
      <c r="G112" s="957"/>
      <c r="H112" s="957"/>
      <c r="I112" s="957"/>
      <c r="J112" s="957"/>
      <c r="K112" s="957"/>
      <c r="L112" s="957"/>
      <c r="M112" s="957"/>
      <c r="N112" s="958"/>
    </row>
    <row r="113" spans="2:14" ht="15" customHeight="1">
      <c r="B113" s="956"/>
      <c r="C113" s="957"/>
      <c r="D113" s="957"/>
      <c r="E113" s="957"/>
      <c r="F113" s="957"/>
      <c r="G113" s="957"/>
      <c r="H113" s="957"/>
      <c r="I113" s="957"/>
      <c r="J113" s="957"/>
      <c r="K113" s="957"/>
      <c r="L113" s="957"/>
      <c r="M113" s="957"/>
      <c r="N113" s="958"/>
    </row>
    <row r="114" spans="2:14" ht="30" customHeight="1">
      <c r="B114" s="959" t="s">
        <v>2325</v>
      </c>
      <c r="C114" s="960"/>
      <c r="D114" s="960"/>
      <c r="E114" s="960"/>
      <c r="F114" s="960"/>
      <c r="G114" s="960"/>
      <c r="H114" s="960"/>
      <c r="I114" s="960"/>
      <c r="J114" s="960"/>
      <c r="K114" s="960"/>
      <c r="L114" s="960"/>
      <c r="M114" s="960"/>
      <c r="N114" s="961"/>
    </row>
    <row r="115" spans="2:14">
      <c r="B115" s="959"/>
      <c r="C115" s="960"/>
      <c r="D115" s="960"/>
      <c r="E115" s="960"/>
      <c r="F115" s="960"/>
      <c r="G115" s="960"/>
      <c r="H115" s="960"/>
      <c r="I115" s="960"/>
      <c r="J115" s="960"/>
      <c r="K115" s="960"/>
      <c r="L115" s="960"/>
      <c r="M115" s="960"/>
      <c r="N115" s="961"/>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2"/>
      <c r="K125" s="962"/>
      <c r="L125" s="962"/>
      <c r="M125" s="962"/>
      <c r="N125" s="963"/>
    </row>
    <row r="126" spans="2:14" ht="15" thickBot="1">
      <c r="B126" s="427" t="s">
        <v>2327</v>
      </c>
      <c r="C126" s="428"/>
      <c r="D126" s="428"/>
      <c r="E126" s="267"/>
      <c r="F126" s="267"/>
      <c r="G126" s="267"/>
      <c r="H126" s="267"/>
      <c r="I126" s="267"/>
      <c r="J126" s="964"/>
      <c r="K126" s="964"/>
      <c r="L126" s="964"/>
      <c r="M126" s="964"/>
      <c r="N126" s="96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70" zoomScale="75" zoomScaleNormal="75" workbookViewId="0">
      <selection activeCell="A93" sqref="A93"/>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190</v>
      </c>
      <c r="B36" s="827" t="str">
        <f>VLOOKUP(A36,EQUIPOS!A6:D154,3,FALSE)</f>
        <v>Diferencial de 3 ton</v>
      </c>
      <c r="C36" s="828"/>
      <c r="D36" s="828"/>
      <c r="E36" s="828"/>
      <c r="F36" s="828"/>
      <c r="G36" s="828"/>
      <c r="H36" s="829"/>
      <c r="I36" s="275"/>
      <c r="J36" s="276"/>
      <c r="K36" s="277">
        <f>VLOOKUP(A36,EQUIPOS!A6:D163,4,FALSE)</f>
        <v>4997.1992283749541</v>
      </c>
      <c r="L36" s="278"/>
      <c r="M36" s="344">
        <v>40</v>
      </c>
      <c r="N36" s="280">
        <f t="shared" ref="N36:N41" si="0">K36/M36</f>
        <v>124.92998070937385</v>
      </c>
    </row>
    <row r="37" spans="1:14">
      <c r="A37" s="119" t="s">
        <v>334</v>
      </c>
      <c r="B37" s="827" t="str">
        <f>VLOOKUP(A37,EQUIPOS!A7:D154,3,FALSE)</f>
        <v>Taladro industrial</v>
      </c>
      <c r="C37" s="828"/>
      <c r="D37" s="828"/>
      <c r="E37" s="828"/>
      <c r="F37" s="828"/>
      <c r="G37" s="828"/>
      <c r="H37" s="829"/>
      <c r="I37" s="429"/>
      <c r="J37" s="430"/>
      <c r="K37" s="277">
        <f>VLOOKUP(A37,EQUIPOS!A7:D164,4,FALSE)</f>
        <v>4154.476281577995</v>
      </c>
      <c r="L37" s="343"/>
      <c r="M37" s="344">
        <v>40</v>
      </c>
      <c r="N37" s="280">
        <f t="shared" si="0"/>
        <v>103.86190703944987</v>
      </c>
    </row>
    <row r="38" spans="1:14">
      <c r="A38" s="119" t="s">
        <v>195</v>
      </c>
      <c r="B38" s="827" t="str">
        <f>VLOOKUP(A38,EQUIPOS!A8:D154,3,FALSE)</f>
        <v xml:space="preserve">Equipo de oxicorte, Capacidad de corte: hasta 6´´ (152mm) </v>
      </c>
      <c r="C38" s="828"/>
      <c r="D38" s="828"/>
      <c r="E38" s="828"/>
      <c r="F38" s="828"/>
      <c r="G38" s="828"/>
      <c r="H38" s="829"/>
      <c r="I38" s="429"/>
      <c r="J38" s="430"/>
      <c r="K38" s="277">
        <f>VLOOKUP(A38,EQUIPOS!A8:D165,4,FALSE)</f>
        <v>9395.343313478299</v>
      </c>
      <c r="L38" s="343"/>
      <c r="M38" s="344">
        <v>40</v>
      </c>
      <c r="N38" s="280">
        <f t="shared" si="0"/>
        <v>234.88358283695749</v>
      </c>
    </row>
    <row r="39" spans="1:14">
      <c r="A39" s="119" t="s">
        <v>204</v>
      </c>
      <c r="B39" s="827" t="str">
        <f>VLOOKUP(A39,EQUIPOS!A9:D154,3,FALSE)</f>
        <v xml:space="preserve">Equipo de soldadura 250 AMP
</v>
      </c>
      <c r="C39" s="828"/>
      <c r="D39" s="828"/>
      <c r="E39" s="828"/>
      <c r="F39" s="828"/>
      <c r="G39" s="828"/>
      <c r="H39" s="829"/>
      <c r="I39" s="429"/>
      <c r="J39" s="430"/>
      <c r="K39" s="277">
        <f>VLOOKUP(A39,EQUIPOS!A9:D166,4,FALSE)</f>
        <v>9360.9134212965619</v>
      </c>
      <c r="L39" s="343"/>
      <c r="M39" s="344">
        <v>40</v>
      </c>
      <c r="N39" s="280">
        <f t="shared" si="0"/>
        <v>234.02283553241404</v>
      </c>
    </row>
    <row r="40" spans="1:14">
      <c r="A40" s="119" t="s">
        <v>208</v>
      </c>
      <c r="B40" s="827" t="str">
        <f>VLOOKUP(A40,EQUIPOS!A10:D154,3,FALSE)</f>
        <v>Equipo de soldadura 400</v>
      </c>
      <c r="C40" s="828"/>
      <c r="D40" s="828"/>
      <c r="E40" s="828"/>
      <c r="F40" s="828"/>
      <c r="G40" s="828"/>
      <c r="H40" s="829"/>
      <c r="I40" s="429"/>
      <c r="J40" s="430"/>
      <c r="K40" s="277">
        <f>VLOOKUP(A40,EQUIPOS!A10:D167,4,FALSE)</f>
        <v>10373.5514972197</v>
      </c>
      <c r="L40" s="343"/>
      <c r="M40" s="344">
        <v>40</v>
      </c>
      <c r="N40" s="280">
        <f t="shared" si="0"/>
        <v>259.33878743049252</v>
      </c>
    </row>
    <row r="41" spans="1:14">
      <c r="A41" s="119" t="s">
        <v>210</v>
      </c>
      <c r="B41" s="827" t="str">
        <f>VLOOKUP(A41,EQUIPOS!A11:D155,3,FALSE)</f>
        <v>Equipo de soldadura 600</v>
      </c>
      <c r="C41" s="828"/>
      <c r="D41" s="828"/>
      <c r="E41" s="828"/>
      <c r="F41" s="828"/>
      <c r="G41" s="828"/>
      <c r="H41" s="829"/>
      <c r="I41" s="429"/>
      <c r="J41" s="430"/>
      <c r="K41" s="277">
        <f>VLOOKUP(A41,EQUIPOS!A11:D168,4,FALSE)</f>
        <v>11981.179648259051</v>
      </c>
      <c r="L41" s="343"/>
      <c r="M41" s="344">
        <v>40</v>
      </c>
      <c r="N41" s="280">
        <f t="shared" si="0"/>
        <v>299.52949120647628</v>
      </c>
    </row>
    <row r="42" spans="1:14">
      <c r="B42" s="827"/>
      <c r="C42" s="828"/>
      <c r="D42" s="828"/>
      <c r="E42" s="828"/>
      <c r="F42" s="828"/>
      <c r="G42" s="828"/>
      <c r="H42" s="829"/>
      <c r="I42" s="42"/>
      <c r="J42" s="43"/>
      <c r="K42" s="277"/>
      <c r="L42" s="284"/>
      <c r="M42" s="344"/>
      <c r="N42" s="280"/>
    </row>
    <row r="43" spans="1:14">
      <c r="B43" s="328"/>
      <c r="C43" s="329"/>
      <c r="D43" s="329"/>
      <c r="E43" s="329"/>
      <c r="F43" s="331"/>
      <c r="G43" s="331"/>
      <c r="H43" s="131"/>
      <c r="I43" s="42"/>
      <c r="J43" s="43"/>
      <c r="K43" s="277"/>
      <c r="L43" s="284"/>
      <c r="M43" s="285"/>
      <c r="N43" s="281"/>
    </row>
    <row r="44" spans="1:14">
      <c r="B44" s="834" t="s">
        <v>1036</v>
      </c>
      <c r="C44" s="835"/>
      <c r="D44" s="835"/>
      <c r="E44" s="44"/>
      <c r="F44" s="45"/>
      <c r="G44" s="45"/>
      <c r="H44" s="46"/>
      <c r="I44" s="42"/>
      <c r="J44" s="43"/>
      <c r="K44" s="287"/>
      <c r="L44" s="284"/>
      <c r="M44" s="409">
        <v>0.05</v>
      </c>
      <c r="N44" s="352">
        <f>N81*M44</f>
        <v>96.149573727328132</v>
      </c>
    </row>
    <row r="45" spans="1:14" ht="15" thickBot="1">
      <c r="B45" s="827"/>
      <c r="C45" s="828"/>
      <c r="D45" s="828"/>
      <c r="E45" s="828"/>
      <c r="F45" s="828"/>
      <c r="G45" s="828"/>
      <c r="H45" s="829"/>
      <c r="I45" s="836"/>
      <c r="J45" s="837"/>
      <c r="K45" s="47"/>
      <c r="L45" s="838"/>
      <c r="M45" s="839"/>
      <c r="N45" s="111"/>
    </row>
    <row r="46" spans="1:14" ht="15" thickBot="1">
      <c r="B46" s="814" t="s">
        <v>1037</v>
      </c>
      <c r="C46" s="815"/>
      <c r="D46" s="815"/>
      <c r="E46" s="815"/>
      <c r="F46" s="815"/>
      <c r="G46" s="815"/>
      <c r="H46" s="815"/>
      <c r="I46" s="815"/>
      <c r="J46" s="815"/>
      <c r="K46" s="815"/>
      <c r="L46" s="815"/>
      <c r="M46" s="816"/>
      <c r="N46" s="402">
        <f>SUM(N36:N44)</f>
        <v>1352.7161584824921</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05" t="s">
        <v>1028</v>
      </c>
      <c r="C50" s="806"/>
      <c r="D50" s="806"/>
      <c r="E50" s="806"/>
      <c r="F50" s="806"/>
      <c r="G50" s="806"/>
      <c r="H50" s="806"/>
      <c r="I50" s="807"/>
      <c r="J50" s="323" t="s">
        <v>1029</v>
      </c>
      <c r="K50" s="91" t="s">
        <v>1030</v>
      </c>
      <c r="L50" s="808" t="s">
        <v>1039</v>
      </c>
      <c r="M50" s="807"/>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33827.503343558274</v>
      </c>
      <c r="N51" s="280">
        <f t="shared" ref="N51:N56" si="1">K51*M51</f>
        <v>169.13751671779139</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3032.3568404907969</v>
      </c>
      <c r="N52" s="280">
        <f t="shared" si="1"/>
        <v>15.161784202453985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11007.071488343556</v>
      </c>
      <c r="N53" s="280">
        <f t="shared" si="1"/>
        <v>55.035357441717778</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8428.6359846625746</v>
      </c>
      <c r="N54" s="280">
        <f t="shared" si="1"/>
        <v>84.286359846625743</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15834.05716564417</v>
      </c>
      <c r="N55" s="280">
        <f t="shared" si="1"/>
        <v>158.34057165644171</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3332</v>
      </c>
      <c r="N56" s="280">
        <f t="shared" si="1"/>
        <v>3332</v>
      </c>
    </row>
    <row r="57" spans="1:14">
      <c r="A57" s="169"/>
      <c r="B57" s="49"/>
      <c r="C57" s="433"/>
      <c r="D57" s="433"/>
      <c r="E57" s="433"/>
      <c r="F57" s="433"/>
      <c r="G57" s="433"/>
      <c r="H57" s="433"/>
      <c r="I57" s="433"/>
      <c r="J57" s="319"/>
      <c r="K57" s="405"/>
      <c r="L57" s="429"/>
      <c r="M57" s="410"/>
      <c r="N57" s="280"/>
    </row>
    <row r="58" spans="1:14" ht="15" thickBot="1">
      <c r="B58" s="49"/>
      <c r="C58" s="318"/>
      <c r="D58" s="318"/>
      <c r="E58" s="318"/>
      <c r="F58" s="318"/>
      <c r="G58" s="318"/>
      <c r="H58" s="318"/>
      <c r="I58" s="318"/>
      <c r="J58" s="443"/>
      <c r="K58" s="132"/>
      <c r="L58" s="333"/>
      <c r="M58" s="410"/>
      <c r="N58" s="280"/>
    </row>
    <row r="59" spans="1:14" ht="15" thickBot="1">
      <c r="B59" s="814" t="s">
        <v>1037</v>
      </c>
      <c r="C59" s="815"/>
      <c r="D59" s="815"/>
      <c r="E59" s="815"/>
      <c r="F59" s="815"/>
      <c r="G59" s="815"/>
      <c r="H59" s="815"/>
      <c r="I59" s="815"/>
      <c r="J59" s="815"/>
      <c r="K59" s="815"/>
      <c r="L59" s="815"/>
      <c r="M59" s="816"/>
      <c r="N59" s="402">
        <f>SUM(N51:N58)</f>
        <v>3813.9615898650309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B64" s="52"/>
      <c r="C64" s="325"/>
      <c r="D64" s="325"/>
      <c r="E64" s="325"/>
      <c r="F64" s="325"/>
      <c r="G64" s="325"/>
      <c r="H64" s="319"/>
      <c r="I64" s="287"/>
      <c r="J64" s="294"/>
      <c r="K64" s="287"/>
      <c r="L64" s="818"/>
      <c r="M64" s="819"/>
      <c r="N64" s="295"/>
    </row>
    <row r="65" spans="1:15">
      <c r="B65" s="52"/>
      <c r="C65" s="53"/>
      <c r="D65" s="53"/>
      <c r="E65" s="53"/>
      <c r="F65" s="53"/>
      <c r="G65" s="53"/>
      <c r="H65" s="319"/>
      <c r="I65" s="287"/>
      <c r="J65" s="294"/>
      <c r="K65" s="287"/>
      <c r="L65" s="818"/>
      <c r="M65" s="819"/>
      <c r="N65" s="295"/>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 thickBot="1">
      <c r="B80" s="801"/>
      <c r="C80" s="802"/>
      <c r="D80" s="802"/>
      <c r="E80" s="802"/>
      <c r="F80" s="802"/>
      <c r="G80" s="802"/>
      <c r="H80" s="802"/>
      <c r="I80" s="478"/>
      <c r="J80" s="479"/>
      <c r="K80" s="480"/>
      <c r="L80" s="483"/>
      <c r="M80" s="484"/>
      <c r="N80" s="448"/>
    </row>
    <row r="81" spans="1:14" ht="15" thickBot="1">
      <c r="B81" s="820" t="s">
        <v>1037</v>
      </c>
      <c r="C81" s="821"/>
      <c r="D81" s="821"/>
      <c r="E81" s="821"/>
      <c r="F81" s="821"/>
      <c r="G81" s="821"/>
      <c r="H81" s="821"/>
      <c r="I81" s="821"/>
      <c r="J81" s="821"/>
      <c r="K81" s="821"/>
      <c r="L81" s="821"/>
      <c r="M81" s="822"/>
      <c r="N81" s="309">
        <f>SUM(N75:N80)</f>
        <v>1922.9914745465626</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N46+N59+N70+N81</f>
        <v>7089.6692228940865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1417.9338445788173</v>
      </c>
      <c r="M88" s="849"/>
      <c r="N88" s="57"/>
    </row>
    <row r="89" spans="1:14">
      <c r="B89" s="95" t="s">
        <v>1057</v>
      </c>
      <c r="C89" s="96"/>
      <c r="D89" s="96"/>
      <c r="E89" s="96"/>
      <c r="F89" s="96"/>
      <c r="G89" s="96"/>
      <c r="H89" s="96"/>
      <c r="I89" s="93"/>
      <c r="J89" s="94"/>
      <c r="K89" s="312">
        <v>0.05</v>
      </c>
      <c r="L89" s="848">
        <f>N83*K89</f>
        <v>354.48346114470434</v>
      </c>
      <c r="M89" s="849"/>
      <c r="N89" s="57"/>
    </row>
    <row r="90" spans="1:14" ht="15" thickBot="1">
      <c r="B90" s="97" t="s">
        <v>1058</v>
      </c>
      <c r="C90" s="98"/>
      <c r="D90" s="98"/>
      <c r="E90" s="98"/>
      <c r="F90" s="98"/>
      <c r="G90" s="98"/>
      <c r="H90" s="98"/>
      <c r="I90" s="99"/>
      <c r="J90" s="100"/>
      <c r="K90" s="313">
        <v>0.05</v>
      </c>
      <c r="L90" s="850">
        <f>N83*K90</f>
        <v>354.48346114470434</v>
      </c>
      <c r="M90" s="851"/>
      <c r="N90" s="57"/>
    </row>
    <row r="91" spans="1:14" ht="15" thickBot="1">
      <c r="B91" s="814" t="s">
        <v>1037</v>
      </c>
      <c r="C91" s="815"/>
      <c r="D91" s="815"/>
      <c r="E91" s="815"/>
      <c r="F91" s="815"/>
      <c r="G91" s="815"/>
      <c r="H91" s="815"/>
      <c r="I91" s="815"/>
      <c r="J91" s="815"/>
      <c r="K91" s="815"/>
      <c r="L91" s="815"/>
      <c r="M91" s="816"/>
      <c r="N91" s="58">
        <f>L88+L89+L90</f>
        <v>2126.9007668682261</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9216.5699897623126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64" zoomScale="75" zoomScaleNormal="75" workbookViewId="0">
      <selection activeCell="B90" sqref="B90:M90"/>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 thickBot="1">
      <c r="B55" s="49"/>
      <c r="C55" s="318"/>
      <c r="D55" s="318"/>
      <c r="E55" s="318"/>
      <c r="F55" s="318"/>
      <c r="G55" s="318"/>
      <c r="H55" s="318"/>
      <c r="I55" s="318"/>
      <c r="J55" s="443"/>
      <c r="K55" s="132"/>
      <c r="L55" s="333"/>
      <c r="M55" s="410"/>
      <c r="N55" s="280"/>
    </row>
    <row r="56" spans="1:14" ht="15" thickBot="1">
      <c r="B56" s="814" t="s">
        <v>1037</v>
      </c>
      <c r="C56" s="815"/>
      <c r="D56" s="815"/>
      <c r="E56" s="815"/>
      <c r="F56" s="815"/>
      <c r="G56" s="815"/>
      <c r="H56" s="815"/>
      <c r="I56" s="815"/>
      <c r="J56" s="815"/>
      <c r="K56" s="815"/>
      <c r="L56" s="815"/>
      <c r="M56" s="816"/>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1" t="s">
        <v>1041</v>
      </c>
      <c r="C60" s="322"/>
      <c r="D60" s="322"/>
      <c r="E60" s="322"/>
      <c r="F60" s="322"/>
      <c r="G60" s="322"/>
      <c r="H60" s="79" t="s">
        <v>1029</v>
      </c>
      <c r="I60" s="80" t="s">
        <v>1042</v>
      </c>
      <c r="J60" s="81" t="s">
        <v>1043</v>
      </c>
      <c r="K60" s="79" t="s">
        <v>1044</v>
      </c>
      <c r="L60" s="817" t="s">
        <v>1045</v>
      </c>
      <c r="M60" s="790"/>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818">
        <f>VLOOKUP(A61,TRANSPORTE!A3:D117,4,FALSE)</f>
        <v>0.44937028436010895</v>
      </c>
      <c r="M61" s="819"/>
      <c r="N61" s="295">
        <f>K61*L61</f>
        <v>0.44937028436010895</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 thickBot="1">
      <c r="B66" s="455"/>
      <c r="C66" s="456"/>
      <c r="D66" s="456"/>
      <c r="E66" s="456"/>
      <c r="F66" s="456"/>
      <c r="G66" s="456"/>
      <c r="H66" s="54"/>
      <c r="I66" s="132"/>
      <c r="J66" s="132"/>
      <c r="K66" s="132"/>
      <c r="L66" s="803"/>
      <c r="M66" s="804"/>
      <c r="N66" s="133"/>
    </row>
    <row r="67" spans="1:15" ht="15" thickBot="1">
      <c r="B67" s="820" t="s">
        <v>1037</v>
      </c>
      <c r="C67" s="821"/>
      <c r="D67" s="821"/>
      <c r="E67" s="821"/>
      <c r="F67" s="821"/>
      <c r="G67" s="821"/>
      <c r="H67" s="821"/>
      <c r="I67" s="821"/>
      <c r="J67" s="821"/>
      <c r="K67" s="821"/>
      <c r="L67" s="821"/>
      <c r="M67" s="822"/>
      <c r="N67" s="110">
        <f>N61+N62+N63+N64+N65</f>
        <v>0.44937028436010895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0" t="s">
        <v>1047</v>
      </c>
      <c r="C71" s="841"/>
      <c r="D71" s="841"/>
      <c r="E71" s="841"/>
      <c r="F71" s="841"/>
      <c r="G71" s="841"/>
      <c r="H71" s="841"/>
      <c r="I71" s="79" t="s">
        <v>1048</v>
      </c>
      <c r="J71" s="81" t="s">
        <v>1494</v>
      </c>
      <c r="K71" s="80" t="s">
        <v>1050</v>
      </c>
      <c r="L71" s="842" t="s">
        <v>1034</v>
      </c>
      <c r="M71" s="843"/>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 thickBot="1">
      <c r="B77" s="801"/>
      <c r="C77" s="802"/>
      <c r="D77" s="802"/>
      <c r="E77" s="802"/>
      <c r="F77" s="802"/>
      <c r="G77" s="802"/>
      <c r="H77" s="802"/>
      <c r="I77" s="132"/>
      <c r="J77" s="132"/>
      <c r="K77" s="132"/>
      <c r="L77" s="902"/>
      <c r="M77" s="902"/>
      <c r="N77" s="133"/>
    </row>
    <row r="78" spans="1:15" ht="15" thickBot="1">
      <c r="B78" s="820" t="s">
        <v>1037</v>
      </c>
      <c r="C78" s="821"/>
      <c r="D78" s="821"/>
      <c r="E78" s="821"/>
      <c r="F78" s="821"/>
      <c r="G78" s="821"/>
      <c r="H78" s="821"/>
      <c r="I78" s="821"/>
      <c r="J78" s="821"/>
      <c r="K78" s="821"/>
      <c r="L78" s="821"/>
      <c r="M78" s="822"/>
      <c r="N78" s="468"/>
    </row>
    <row r="79" spans="1:15" ht="15" thickBot="1">
      <c r="B79" s="39"/>
      <c r="C79" s="40"/>
      <c r="D79" s="40"/>
      <c r="E79" s="40"/>
      <c r="F79" s="40"/>
      <c r="G79" s="40"/>
      <c r="H79" s="40"/>
      <c r="I79" s="40"/>
      <c r="J79" s="40"/>
      <c r="K79" s="40"/>
      <c r="L79" s="40"/>
      <c r="M79" s="40"/>
      <c r="N79" s="41"/>
    </row>
    <row r="80" spans="1:15" ht="15" thickBot="1">
      <c r="B80" s="814" t="s">
        <v>1051</v>
      </c>
      <c r="C80" s="815"/>
      <c r="D80" s="815"/>
      <c r="E80" s="815"/>
      <c r="F80" s="815"/>
      <c r="G80" s="815"/>
      <c r="H80" s="815"/>
      <c r="I80" s="815"/>
      <c r="J80" s="815"/>
      <c r="K80" s="815"/>
      <c r="L80" s="815"/>
      <c r="M80" s="816"/>
      <c r="N80" s="105">
        <f>N43+N56+N67+N78</f>
        <v>0.44937028436010895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8.9874056872021796E-2</v>
      </c>
      <c r="M85" s="849"/>
      <c r="N85" s="57"/>
    </row>
    <row r="86" spans="1:14">
      <c r="B86" s="95" t="s">
        <v>1057</v>
      </c>
      <c r="C86" s="96"/>
      <c r="D86" s="96"/>
      <c r="E86" s="96"/>
      <c r="F86" s="96"/>
      <c r="G86" s="96"/>
      <c r="H86" s="96"/>
      <c r="I86" s="93"/>
      <c r="J86" s="94"/>
      <c r="K86" s="312">
        <v>0.05</v>
      </c>
      <c r="L86" s="848">
        <f>N80*K86</f>
        <v>2.2468514218005449E-2</v>
      </c>
      <c r="M86" s="849"/>
      <c r="N86" s="57"/>
    </row>
    <row r="87" spans="1:14" ht="15" thickBot="1">
      <c r="B87" s="97" t="s">
        <v>1058</v>
      </c>
      <c r="C87" s="98"/>
      <c r="D87" s="98"/>
      <c r="E87" s="98"/>
      <c r="F87" s="98"/>
      <c r="G87" s="98"/>
      <c r="H87" s="98"/>
      <c r="I87" s="99"/>
      <c r="J87" s="100"/>
      <c r="K87" s="313">
        <v>0.05</v>
      </c>
      <c r="L87" s="850">
        <f>N80*K87</f>
        <v>2.2468514218005449E-2</v>
      </c>
      <c r="M87" s="851"/>
      <c r="N87" s="57"/>
    </row>
    <row r="88" spans="1:14" ht="15" thickBot="1">
      <c r="B88" s="814" t="s">
        <v>1037</v>
      </c>
      <c r="C88" s="815"/>
      <c r="D88" s="815"/>
      <c r="E88" s="815"/>
      <c r="F88" s="815"/>
      <c r="G88" s="815"/>
      <c r="H88" s="815"/>
      <c r="I88" s="815"/>
      <c r="J88" s="815"/>
      <c r="K88" s="815"/>
      <c r="L88" s="815"/>
      <c r="M88" s="816"/>
      <c r="N88" s="58">
        <f>L85+L86+L87</f>
        <v>0.13481108530803268</v>
      </c>
    </row>
    <row r="89" spans="1:14" ht="15" thickBot="1">
      <c r="B89" s="39"/>
      <c r="C89" s="40"/>
      <c r="D89" s="40"/>
      <c r="E89" s="40"/>
      <c r="F89" s="40"/>
      <c r="G89" s="40"/>
      <c r="H89" s="40"/>
      <c r="I89" s="40"/>
      <c r="J89" s="40"/>
      <c r="K89" s="40"/>
      <c r="L89" s="40"/>
      <c r="M89" s="40"/>
      <c r="N89" s="41"/>
    </row>
    <row r="90" spans="1:14" ht="15" thickBot="1">
      <c r="A90" t="s">
        <v>2122</v>
      </c>
      <c r="B90" s="814" t="s">
        <v>1059</v>
      </c>
      <c r="C90" s="815"/>
      <c r="D90" s="815"/>
      <c r="E90" s="815"/>
      <c r="F90" s="815"/>
      <c r="G90" s="815"/>
      <c r="H90" s="815"/>
      <c r="I90" s="815"/>
      <c r="J90" s="815"/>
      <c r="K90" s="815"/>
      <c r="L90" s="815"/>
      <c r="M90" s="816"/>
      <c r="N90" s="58">
        <f>N80+N88</f>
        <v>0.5841813696681416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 thickBot="1">
      <c r="B121" s="427" t="s">
        <v>2327</v>
      </c>
      <c r="C121" s="428"/>
      <c r="D121" s="428"/>
      <c r="E121" s="267"/>
      <c r="F121" s="267"/>
      <c r="G121" s="267"/>
      <c r="H121" s="267"/>
      <c r="I121" s="267"/>
      <c r="J121" s="964"/>
      <c r="K121" s="964"/>
      <c r="L121" s="964"/>
      <c r="M121" s="964"/>
      <c r="N121" s="96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topLeftCell="A73" zoomScale="75" zoomScaleNormal="75" workbookViewId="0">
      <selection activeCell="A93" sqref="A93"/>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190</v>
      </c>
      <c r="B36" s="827" t="str">
        <f>VLOOKUP(A36,EQUIPOS!A6:D154,3,FALSE)</f>
        <v>Diferencial de 3 ton</v>
      </c>
      <c r="C36" s="828"/>
      <c r="D36" s="828"/>
      <c r="E36" s="828"/>
      <c r="F36" s="828"/>
      <c r="G36" s="828"/>
      <c r="H36" s="829"/>
      <c r="I36" s="275"/>
      <c r="J36" s="276"/>
      <c r="K36" s="277">
        <f>VLOOKUP(A36,EQUIPOS!A6:D163,4,FALSE)</f>
        <v>4997.1992283749541</v>
      </c>
      <c r="L36" s="278"/>
      <c r="M36" s="344">
        <v>40</v>
      </c>
      <c r="N36" s="280">
        <f t="shared" ref="N36:N41" si="0">K36/M36</f>
        <v>124.92998070937385</v>
      </c>
    </row>
    <row r="37" spans="1:14">
      <c r="A37" s="119" t="s">
        <v>195</v>
      </c>
      <c r="B37" s="827" t="str">
        <f>VLOOKUP(A37,EQUIPOS!A7:D154,3,FALSE)</f>
        <v xml:space="preserve">Equipo de oxicorte, Capacidad de corte: hasta 6´´ (152mm) </v>
      </c>
      <c r="C37" s="828"/>
      <c r="D37" s="828"/>
      <c r="E37" s="828"/>
      <c r="F37" s="828"/>
      <c r="G37" s="828"/>
      <c r="H37" s="829"/>
      <c r="I37" s="429"/>
      <c r="J37" s="430"/>
      <c r="K37" s="277">
        <f>VLOOKUP(A37,EQUIPOS!A7:D164,4,FALSE)</f>
        <v>9395.343313478299</v>
      </c>
      <c r="L37" s="343"/>
      <c r="M37" s="344">
        <v>400</v>
      </c>
      <c r="N37" s="280">
        <f t="shared" si="0"/>
        <v>23.488358283695746</v>
      </c>
    </row>
    <row r="38" spans="1:14">
      <c r="A38" s="119" t="s">
        <v>204</v>
      </c>
      <c r="B38" s="827" t="str">
        <f>VLOOKUP(A38,EQUIPOS!A8:D154,3,FALSE)</f>
        <v xml:space="preserve">Equipo de soldadura 250 AMP
</v>
      </c>
      <c r="C38" s="828"/>
      <c r="D38" s="828"/>
      <c r="E38" s="828"/>
      <c r="F38" s="828"/>
      <c r="G38" s="828"/>
      <c r="H38" s="829"/>
      <c r="I38" s="429"/>
      <c r="J38" s="430"/>
      <c r="K38" s="277">
        <f>VLOOKUP(A38,EQUIPOS!A8:D165,4,FALSE)</f>
        <v>9360.9134212965619</v>
      </c>
      <c r="L38" s="343"/>
      <c r="M38" s="344">
        <v>400</v>
      </c>
      <c r="N38" s="280">
        <f t="shared" si="0"/>
        <v>23.402283553241404</v>
      </c>
    </row>
    <row r="39" spans="1:14">
      <c r="A39" s="119" t="s">
        <v>208</v>
      </c>
      <c r="B39" s="827" t="str">
        <f>VLOOKUP(A39,EQUIPOS!A9:D154,3,FALSE)</f>
        <v>Equipo de soldadura 400</v>
      </c>
      <c r="C39" s="828"/>
      <c r="D39" s="828"/>
      <c r="E39" s="828"/>
      <c r="F39" s="828"/>
      <c r="G39" s="828"/>
      <c r="H39" s="829"/>
      <c r="I39" s="429"/>
      <c r="J39" s="430"/>
      <c r="K39" s="277">
        <f>VLOOKUP(A39,EQUIPOS!A9:D166,4,FALSE)</f>
        <v>10373.5514972197</v>
      </c>
      <c r="L39" s="343"/>
      <c r="M39" s="344">
        <v>400</v>
      </c>
      <c r="N39" s="280">
        <f t="shared" si="0"/>
        <v>25.933878743049249</v>
      </c>
    </row>
    <row r="40" spans="1:14">
      <c r="A40" s="119" t="s">
        <v>210</v>
      </c>
      <c r="B40" s="827" t="str">
        <f>VLOOKUP(A40,EQUIPOS!A10:D154,3,FALSE)</f>
        <v>Equipo de soldadura 600</v>
      </c>
      <c r="C40" s="828"/>
      <c r="D40" s="828"/>
      <c r="E40" s="828"/>
      <c r="F40" s="828"/>
      <c r="G40" s="828"/>
      <c r="H40" s="829"/>
      <c r="I40" s="429"/>
      <c r="J40" s="430"/>
      <c r="K40" s="277">
        <f>VLOOKUP(A40,EQUIPOS!A10:D167,4,FALSE)</f>
        <v>11981.179648259051</v>
      </c>
      <c r="L40" s="343"/>
      <c r="M40" s="344">
        <v>400</v>
      </c>
      <c r="N40" s="280">
        <f t="shared" si="0"/>
        <v>29.952949120647627</v>
      </c>
    </row>
    <row r="41" spans="1:14">
      <c r="A41" s="119" t="s">
        <v>243</v>
      </c>
      <c r="B41" s="827" t="str">
        <f>VLOOKUP(A41,EQUIPOS!A11:D155,3,FALSE)</f>
        <v>Grúa 10 ton</v>
      </c>
      <c r="C41" s="828"/>
      <c r="D41" s="828"/>
      <c r="E41" s="828"/>
      <c r="F41" s="828"/>
      <c r="G41" s="828"/>
      <c r="H41" s="829"/>
      <c r="I41" s="429"/>
      <c r="J41" s="430"/>
      <c r="K41" s="277">
        <f>VLOOKUP(A41,EQUIPOS!A11:D168,4,FALSE)</f>
        <v>123140.32071375329</v>
      </c>
      <c r="L41" s="343"/>
      <c r="M41" s="344">
        <v>400</v>
      </c>
      <c r="N41" s="280">
        <f t="shared" si="0"/>
        <v>307.85080178438324</v>
      </c>
    </row>
    <row r="42" spans="1:14">
      <c r="B42" s="827"/>
      <c r="C42" s="828"/>
      <c r="D42" s="828"/>
      <c r="E42" s="828"/>
      <c r="F42" s="828"/>
      <c r="G42" s="828"/>
      <c r="H42" s="829"/>
      <c r="I42" s="42"/>
      <c r="J42" s="43"/>
      <c r="K42" s="277"/>
      <c r="L42" s="284"/>
      <c r="M42" s="344"/>
      <c r="N42" s="280"/>
    </row>
    <row r="43" spans="1:14">
      <c r="B43" s="328"/>
      <c r="C43" s="329"/>
      <c r="D43" s="329"/>
      <c r="E43" s="329"/>
      <c r="F43" s="331"/>
      <c r="G43" s="331"/>
      <c r="H43" s="131"/>
      <c r="I43" s="42"/>
      <c r="J43" s="43"/>
      <c r="K43" s="277"/>
      <c r="L43" s="284"/>
      <c r="M43" s="285"/>
      <c r="N43" s="281"/>
    </row>
    <row r="44" spans="1:14">
      <c r="B44" s="834" t="s">
        <v>1036</v>
      </c>
      <c r="C44" s="835"/>
      <c r="D44" s="835"/>
      <c r="E44" s="44"/>
      <c r="F44" s="45"/>
      <c r="G44" s="45"/>
      <c r="H44" s="46"/>
      <c r="I44" s="42"/>
      <c r="J44" s="43"/>
      <c r="K44" s="287"/>
      <c r="L44" s="284"/>
      <c r="M44" s="409">
        <v>0.05</v>
      </c>
      <c r="N44" s="352">
        <f>N81*M44</f>
        <v>96.149573727328132</v>
      </c>
    </row>
    <row r="45" spans="1:14" ht="15" thickBot="1">
      <c r="B45" s="827"/>
      <c r="C45" s="828"/>
      <c r="D45" s="828"/>
      <c r="E45" s="828"/>
      <c r="F45" s="828"/>
      <c r="G45" s="828"/>
      <c r="H45" s="829"/>
      <c r="I45" s="836"/>
      <c r="J45" s="837"/>
      <c r="K45" s="47"/>
      <c r="L45" s="838"/>
      <c r="M45" s="839"/>
      <c r="N45" s="111"/>
    </row>
    <row r="46" spans="1:14" ht="15" thickBot="1">
      <c r="B46" s="814" t="s">
        <v>1037</v>
      </c>
      <c r="C46" s="815"/>
      <c r="D46" s="815"/>
      <c r="E46" s="815"/>
      <c r="F46" s="815"/>
      <c r="G46" s="815"/>
      <c r="H46" s="815"/>
      <c r="I46" s="815"/>
      <c r="J46" s="815"/>
      <c r="K46" s="815"/>
      <c r="L46" s="815"/>
      <c r="M46" s="816"/>
      <c r="N46" s="402">
        <f>SUM(N36:N44)</f>
        <v>631.70782592171929</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05" t="s">
        <v>1028</v>
      </c>
      <c r="C50" s="806"/>
      <c r="D50" s="806"/>
      <c r="E50" s="806"/>
      <c r="F50" s="806"/>
      <c r="G50" s="806"/>
      <c r="H50" s="806"/>
      <c r="I50" s="807"/>
      <c r="J50" s="323" t="s">
        <v>1029</v>
      </c>
      <c r="K50" s="91" t="s">
        <v>1030</v>
      </c>
      <c r="L50" s="808" t="s">
        <v>1039</v>
      </c>
      <c r="M50" s="807"/>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33827.503343558274</v>
      </c>
      <c r="N51" s="280">
        <f>K51*M51</f>
        <v>169.13751671779139</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3032.3568404907969</v>
      </c>
      <c r="N52" s="280">
        <f t="shared" ref="N52:N58" si="1">K52*M52</f>
        <v>15.161784202453985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11007.071488343556</v>
      </c>
      <c r="N53" s="280">
        <f t="shared" si="1"/>
        <v>55.035357441717778</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8428.6359846625746</v>
      </c>
      <c r="N54" s="280">
        <f t="shared" si="1"/>
        <v>84.286359846625743</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15834.05716564417</v>
      </c>
      <c r="N55" s="280">
        <f t="shared" si="1"/>
        <v>158.34057165644171</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44912.209747177905</v>
      </c>
      <c r="N56" s="280">
        <f t="shared" si="1"/>
        <v>22.456104873588952</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75905.430018404892</v>
      </c>
      <c r="N57" s="280">
        <f t="shared" si="1"/>
        <v>75.9054300184049</v>
      </c>
    </row>
    <row r="58" spans="1:14" ht="1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19696.610797546011</v>
      </c>
      <c r="N58" s="280">
        <f t="shared" si="1"/>
        <v>19.696610797546011</v>
      </c>
    </row>
    <row r="59" spans="1:14" ht="15" thickBot="1">
      <c r="B59" s="814" t="s">
        <v>1037</v>
      </c>
      <c r="C59" s="815"/>
      <c r="D59" s="815"/>
      <c r="E59" s="815"/>
      <c r="F59" s="815"/>
      <c r="G59" s="815"/>
      <c r="H59" s="815"/>
      <c r="I59" s="815"/>
      <c r="J59" s="815"/>
      <c r="K59" s="815"/>
      <c r="L59" s="815"/>
      <c r="M59" s="816"/>
      <c r="N59" s="402">
        <f>SUM(N51:N58)</f>
        <v>600.0197355545705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1" t="s">
        <v>1041</v>
      </c>
      <c r="C63" s="322"/>
      <c r="D63" s="322"/>
      <c r="E63" s="322"/>
      <c r="F63" s="322"/>
      <c r="G63" s="322"/>
      <c r="H63" s="79" t="s">
        <v>1029</v>
      </c>
      <c r="I63" s="80" t="s">
        <v>1042</v>
      </c>
      <c r="J63" s="81" t="s">
        <v>1043</v>
      </c>
      <c r="K63" s="79" t="s">
        <v>1044</v>
      </c>
      <c r="L63" s="817" t="s">
        <v>1045</v>
      </c>
      <c r="M63" s="790"/>
      <c r="N63" s="82" t="s">
        <v>1035</v>
      </c>
    </row>
    <row r="64" spans="1:14">
      <c r="B64" s="52"/>
      <c r="C64" s="325"/>
      <c r="D64" s="325"/>
      <c r="E64" s="325"/>
      <c r="F64" s="325"/>
      <c r="G64" s="325"/>
      <c r="H64" s="319"/>
      <c r="I64" s="287"/>
      <c r="J64" s="294"/>
      <c r="K64" s="287"/>
      <c r="L64" s="818"/>
      <c r="M64" s="819"/>
      <c r="N64" s="295"/>
    </row>
    <row r="65" spans="1:15">
      <c r="B65" s="52"/>
      <c r="C65" s="53"/>
      <c r="D65" s="53"/>
      <c r="E65" s="53"/>
      <c r="F65" s="53"/>
      <c r="G65" s="53"/>
      <c r="H65" s="319"/>
      <c r="I65" s="287"/>
      <c r="J65" s="294"/>
      <c r="K65" s="287"/>
      <c r="L65" s="818"/>
      <c r="M65" s="819"/>
      <c r="N65" s="295"/>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 thickBot="1">
      <c r="B69" s="455"/>
      <c r="C69" s="456"/>
      <c r="D69" s="456"/>
      <c r="E69" s="456"/>
      <c r="F69" s="456"/>
      <c r="G69" s="456"/>
      <c r="H69" s="54"/>
      <c r="I69" s="132"/>
      <c r="J69" s="132"/>
      <c r="K69" s="132"/>
      <c r="L69" s="803"/>
      <c r="M69" s="804"/>
      <c r="N69" s="133"/>
    </row>
    <row r="70" spans="1:15" ht="15" thickBot="1">
      <c r="B70" s="820" t="s">
        <v>1037</v>
      </c>
      <c r="C70" s="821"/>
      <c r="D70" s="821"/>
      <c r="E70" s="821"/>
      <c r="F70" s="821"/>
      <c r="G70" s="821"/>
      <c r="H70" s="821"/>
      <c r="I70" s="821"/>
      <c r="J70" s="821"/>
      <c r="K70" s="821"/>
      <c r="L70" s="821"/>
      <c r="M70" s="82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0" t="s">
        <v>1047</v>
      </c>
      <c r="C74" s="841"/>
      <c r="D74" s="841"/>
      <c r="E74" s="841"/>
      <c r="F74" s="841"/>
      <c r="G74" s="841"/>
      <c r="H74" s="841"/>
      <c r="I74" s="79" t="s">
        <v>1048</v>
      </c>
      <c r="J74" s="81" t="s">
        <v>1494</v>
      </c>
      <c r="K74" s="80" t="s">
        <v>1050</v>
      </c>
      <c r="L74" s="842" t="s">
        <v>1034</v>
      </c>
      <c r="M74" s="843"/>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 thickBot="1">
      <c r="B80" s="801"/>
      <c r="C80" s="802"/>
      <c r="D80" s="802"/>
      <c r="E80" s="802"/>
      <c r="F80" s="802"/>
      <c r="G80" s="802"/>
      <c r="H80" s="802"/>
      <c r="I80" s="478"/>
      <c r="J80" s="479"/>
      <c r="K80" s="482"/>
      <c r="L80" s="483"/>
      <c r="M80" s="484"/>
      <c r="N80" s="403"/>
    </row>
    <row r="81" spans="1:14" ht="15" thickBot="1">
      <c r="B81" s="820" t="s">
        <v>1037</v>
      </c>
      <c r="C81" s="821"/>
      <c r="D81" s="821"/>
      <c r="E81" s="821"/>
      <c r="F81" s="821"/>
      <c r="G81" s="821"/>
      <c r="H81" s="821"/>
      <c r="I81" s="821"/>
      <c r="J81" s="821"/>
      <c r="K81" s="821"/>
      <c r="L81" s="821"/>
      <c r="M81" s="822"/>
      <c r="N81" s="309">
        <f>SUM(N75:N80)</f>
        <v>1922.9914745465626</v>
      </c>
    </row>
    <row r="82" spans="1:14" ht="15" thickBot="1">
      <c r="B82" s="39"/>
      <c r="C82" s="40"/>
      <c r="D82" s="40"/>
      <c r="E82" s="40"/>
      <c r="F82" s="40"/>
      <c r="G82" s="40"/>
      <c r="H82" s="40"/>
      <c r="I82" s="40"/>
      <c r="J82" s="40"/>
      <c r="K82" s="40"/>
      <c r="L82" s="40"/>
      <c r="M82" s="40"/>
      <c r="N82" s="41"/>
    </row>
    <row r="83" spans="1:14" ht="15" thickBot="1">
      <c r="B83" s="814" t="s">
        <v>1051</v>
      </c>
      <c r="C83" s="815"/>
      <c r="D83" s="815"/>
      <c r="E83" s="815"/>
      <c r="F83" s="815"/>
      <c r="G83" s="815"/>
      <c r="H83" s="815"/>
      <c r="I83" s="815"/>
      <c r="J83" s="815"/>
      <c r="K83" s="815"/>
      <c r="L83" s="815"/>
      <c r="M83" s="816"/>
      <c r="N83" s="105">
        <f>N46+N59+N70+N81</f>
        <v>3154.7190360228524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630.94380720457048</v>
      </c>
      <c r="M88" s="849"/>
      <c r="N88" s="57"/>
    </row>
    <row r="89" spans="1:14">
      <c r="B89" s="95" t="s">
        <v>1057</v>
      </c>
      <c r="C89" s="96"/>
      <c r="D89" s="96"/>
      <c r="E89" s="96"/>
      <c r="F89" s="96"/>
      <c r="G89" s="96"/>
      <c r="H89" s="96"/>
      <c r="I89" s="93"/>
      <c r="J89" s="94"/>
      <c r="K89" s="312">
        <v>0.05</v>
      </c>
      <c r="L89" s="848">
        <f>N83*K89</f>
        <v>157.73595180114262</v>
      </c>
      <c r="M89" s="849"/>
      <c r="N89" s="57"/>
    </row>
    <row r="90" spans="1:14" ht="15" thickBot="1">
      <c r="B90" s="97" t="s">
        <v>1058</v>
      </c>
      <c r="C90" s="98"/>
      <c r="D90" s="98"/>
      <c r="E90" s="98"/>
      <c r="F90" s="98"/>
      <c r="G90" s="98"/>
      <c r="H90" s="98"/>
      <c r="I90" s="99"/>
      <c r="J90" s="100"/>
      <c r="K90" s="313">
        <v>0.05</v>
      </c>
      <c r="L90" s="850">
        <f>N83*K90</f>
        <v>157.73595180114262</v>
      </c>
      <c r="M90" s="851"/>
      <c r="N90" s="57"/>
    </row>
    <row r="91" spans="1:14" ht="15" thickBot="1">
      <c r="B91" s="814" t="s">
        <v>1037</v>
      </c>
      <c r="C91" s="815"/>
      <c r="D91" s="815"/>
      <c r="E91" s="815"/>
      <c r="F91" s="815"/>
      <c r="G91" s="815"/>
      <c r="H91" s="815"/>
      <c r="I91" s="815"/>
      <c r="J91" s="815"/>
      <c r="K91" s="815"/>
      <c r="L91" s="815"/>
      <c r="M91" s="816"/>
      <c r="N91" s="58">
        <f>L88+L89+L90</f>
        <v>946.41571080685571</v>
      </c>
    </row>
    <row r="92" spans="1:14" ht="15" thickBot="1">
      <c r="B92" s="39"/>
      <c r="C92" s="40"/>
      <c r="D92" s="40"/>
      <c r="E92" s="40"/>
      <c r="F92" s="40"/>
      <c r="G92" s="40"/>
      <c r="H92" s="40"/>
      <c r="I92" s="40"/>
      <c r="J92" s="40"/>
      <c r="K92" s="40"/>
      <c r="L92" s="40"/>
      <c r="M92" s="40"/>
      <c r="N92" s="41"/>
    </row>
    <row r="93" spans="1:14" ht="15" thickBot="1">
      <c r="A93" t="s">
        <v>2122</v>
      </c>
      <c r="B93" s="814" t="s">
        <v>1059</v>
      </c>
      <c r="C93" s="815"/>
      <c r="D93" s="815"/>
      <c r="E93" s="815"/>
      <c r="F93" s="815"/>
      <c r="G93" s="815"/>
      <c r="H93" s="815"/>
      <c r="I93" s="815"/>
      <c r="J93" s="815"/>
      <c r="K93" s="815"/>
      <c r="L93" s="815"/>
      <c r="M93" s="816"/>
      <c r="N93" s="196">
        <f>N83+N91</f>
        <v>4101.1347468297081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 thickBot="1">
      <c r="B124" s="427" t="s">
        <v>2327</v>
      </c>
      <c r="C124" s="428"/>
      <c r="D124" s="428"/>
      <c r="E124" s="267"/>
      <c r="F124" s="267"/>
      <c r="G124" s="267"/>
      <c r="H124" s="267"/>
      <c r="I124" s="267"/>
      <c r="J124" s="964"/>
      <c r="K124" s="964"/>
      <c r="L124" s="964"/>
      <c r="M124" s="964"/>
      <c r="N124" s="96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42.75" customHeight="1" thickBot="1">
      <c r="A31" t="s">
        <v>1929</v>
      </c>
      <c r="B31" s="86" t="s">
        <v>1212</v>
      </c>
      <c r="C31" s="954" t="s">
        <v>2238</v>
      </c>
      <c r="D31" s="955"/>
      <c r="E31" s="955"/>
      <c r="F31" s="955"/>
      <c r="G31" s="955"/>
      <c r="H31" s="955"/>
      <c r="I31" s="955"/>
      <c r="J31" s="955"/>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188</v>
      </c>
      <c r="B36" s="827" t="str">
        <f>VLOOKUP(A36,EQUIPOS!A6:D154,3,FALSE)</f>
        <v>Diferencial</v>
      </c>
      <c r="C36" s="828"/>
      <c r="D36" s="828"/>
      <c r="E36" s="828"/>
      <c r="F36" s="828"/>
      <c r="G36" s="828"/>
      <c r="H36" s="829"/>
      <c r="I36" s="275"/>
      <c r="J36" s="276"/>
      <c r="K36" s="277">
        <f>VLOOKUP(A36,EQUIPOS!A6:D163,4,FALSE)</f>
        <v>2426.7886362649292</v>
      </c>
      <c r="L36" s="278"/>
      <c r="M36" s="344">
        <v>4</v>
      </c>
      <c r="N36" s="280">
        <f>K36/M36</f>
        <v>606.6971590662323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957.5100976143749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1564.2072566806073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368059.02876073611</v>
      </c>
      <c r="N48" s="280">
        <f>K48*M48</f>
        <v>3680.590287607361</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136136</v>
      </c>
      <c r="N49" s="280">
        <f>K49*M49</f>
        <v>136136</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381078.97104294464</v>
      </c>
      <c r="N50" s="280">
        <f>K50*M50</f>
        <v>139093.82443067478</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278910.41471828218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18">
        <f>VLOOKUP(A58,TRANSPORTE!A1:D117,4,FALSE)</f>
        <v>2.6483256307296004</v>
      </c>
      <c r="M58" s="819"/>
      <c r="N58" s="295">
        <f>K58*L58</f>
        <v>0.74153117660428813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317"/>
      <c r="C63" s="318"/>
      <c r="D63" s="318"/>
      <c r="E63" s="318"/>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f>
        <v>0.74153117660428813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9575.100976143749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290050.4644822831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58010.092896456626</v>
      </c>
      <c r="M82" s="849"/>
      <c r="N82" s="57"/>
    </row>
    <row r="83" spans="1:14">
      <c r="B83" s="95" t="s">
        <v>1057</v>
      </c>
      <c r="C83" s="96"/>
      <c r="D83" s="96"/>
      <c r="E83" s="96"/>
      <c r="F83" s="96"/>
      <c r="G83" s="96"/>
      <c r="H83" s="96"/>
      <c r="I83" s="93"/>
      <c r="J83" s="94"/>
      <c r="K83" s="312">
        <v>0.05</v>
      </c>
      <c r="L83" s="848">
        <f>N77*K83</f>
        <v>14502.523224114157</v>
      </c>
      <c r="M83" s="849"/>
      <c r="N83" s="57"/>
    </row>
    <row r="84" spans="1:14" ht="15" thickBot="1">
      <c r="B84" s="97" t="s">
        <v>1058</v>
      </c>
      <c r="C84" s="98"/>
      <c r="D84" s="98"/>
      <c r="E84" s="98"/>
      <c r="F84" s="98"/>
      <c r="G84" s="98"/>
      <c r="H84" s="98"/>
      <c r="I84" s="99"/>
      <c r="J84" s="100"/>
      <c r="K84" s="313">
        <v>0.05</v>
      </c>
      <c r="L84" s="850">
        <f>N77*K84</f>
        <v>14502.523224114157</v>
      </c>
      <c r="M84" s="851"/>
      <c r="N84" s="57"/>
    </row>
    <row r="85" spans="1:14" ht="15" thickBot="1">
      <c r="B85" s="814" t="s">
        <v>1037</v>
      </c>
      <c r="C85" s="815"/>
      <c r="D85" s="815"/>
      <c r="E85" s="815"/>
      <c r="F85" s="815"/>
      <c r="G85" s="815"/>
      <c r="H85" s="815"/>
      <c r="I85" s="815"/>
      <c r="J85" s="815"/>
      <c r="K85" s="815"/>
      <c r="L85" s="815"/>
      <c r="M85" s="816"/>
      <c r="N85" s="58">
        <f>L82+L83+L84</f>
        <v>87015.139344684925</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377065.603826968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45" customHeight="1" thickBot="1">
      <c r="A31" t="s">
        <v>1929</v>
      </c>
      <c r="B31" s="86" t="s">
        <v>1213</v>
      </c>
      <c r="C31" s="975" t="s">
        <v>2239</v>
      </c>
      <c r="D31" s="976"/>
      <c r="E31" s="976"/>
      <c r="F31" s="976"/>
      <c r="G31" s="976"/>
      <c r="H31" s="976"/>
      <c r="I31" s="976"/>
      <c r="J31" s="976"/>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188</v>
      </c>
      <c r="B36" s="827" t="str">
        <f>VLOOKUP(A36,EQUIPOS!A6:D154,3,FALSE)</f>
        <v>Diferencial</v>
      </c>
      <c r="C36" s="828"/>
      <c r="D36" s="828"/>
      <c r="E36" s="828"/>
      <c r="F36" s="828"/>
      <c r="G36" s="828"/>
      <c r="H36" s="829"/>
      <c r="I36" s="275"/>
      <c r="J36" s="276"/>
      <c r="K36" s="277">
        <f>VLOOKUP(A36,EQUIPOS!A6:D163,4,FALSE)</f>
        <v>2426.7886362649292</v>
      </c>
      <c r="L36" s="278"/>
      <c r="M36" s="449">
        <v>4</v>
      </c>
      <c r="N36" s="280">
        <f>K36/M36</f>
        <v>606.6971590662323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957.5100976143749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1564.2072566806073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368059.02876073611</v>
      </c>
      <c r="N48" s="280">
        <f>K48*M48</f>
        <v>7361.180575214722</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136136</v>
      </c>
      <c r="N49" s="280">
        <f>K49*M49</f>
        <v>136136</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381078.97104294464</v>
      </c>
      <c r="N50" s="280">
        <f>K50*M50</f>
        <v>175296.32667975454</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318793.50725496927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18">
        <f>VLOOKUP(A58,TRANSPORTE!A1:D117,4,FALSE)</f>
        <v>2.6483256307296004</v>
      </c>
      <c r="M58" s="819"/>
      <c r="N58" s="295">
        <f>K58*L58</f>
        <v>0.74153117660428813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317"/>
      <c r="C63" s="318"/>
      <c r="D63" s="318"/>
      <c r="E63" s="318"/>
      <c r="F63" s="318"/>
      <c r="G63" s="318"/>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f>
        <v>0.74153117660428813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9575.100976143749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329933.5570189702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65986.711403794048</v>
      </c>
      <c r="M82" s="849"/>
      <c r="N82" s="57"/>
    </row>
    <row r="83" spans="1:14">
      <c r="B83" s="95" t="s">
        <v>1057</v>
      </c>
      <c r="C83" s="96"/>
      <c r="D83" s="96"/>
      <c r="E83" s="96"/>
      <c r="F83" s="96"/>
      <c r="G83" s="96"/>
      <c r="H83" s="96"/>
      <c r="I83" s="93"/>
      <c r="J83" s="94"/>
      <c r="K83" s="312">
        <v>0.05</v>
      </c>
      <c r="L83" s="848">
        <f>N77*K83</f>
        <v>16496.677850948512</v>
      </c>
      <c r="M83" s="849"/>
      <c r="N83" s="57"/>
    </row>
    <row r="84" spans="1:14" ht="15" thickBot="1">
      <c r="B84" s="97" t="s">
        <v>1058</v>
      </c>
      <c r="C84" s="98"/>
      <c r="D84" s="98"/>
      <c r="E84" s="98"/>
      <c r="F84" s="98"/>
      <c r="G84" s="98"/>
      <c r="H84" s="98"/>
      <c r="I84" s="99"/>
      <c r="J84" s="100"/>
      <c r="K84" s="313">
        <v>0.05</v>
      </c>
      <c r="L84" s="850">
        <f>N77*K84</f>
        <v>16496.677850948512</v>
      </c>
      <c r="M84" s="851"/>
      <c r="N84" s="57"/>
    </row>
    <row r="85" spans="1:14" ht="15" thickBot="1">
      <c r="B85" s="814" t="s">
        <v>1037</v>
      </c>
      <c r="C85" s="815"/>
      <c r="D85" s="815"/>
      <c r="E85" s="815"/>
      <c r="F85" s="815"/>
      <c r="G85" s="815"/>
      <c r="H85" s="815"/>
      <c r="I85" s="815"/>
      <c r="J85" s="815"/>
      <c r="K85" s="815"/>
      <c r="L85" s="815"/>
      <c r="M85" s="816"/>
      <c r="N85" s="58">
        <f>L82+L83+L84</f>
        <v>98980.06710569108</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428913.62412466126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310</v>
      </c>
      <c r="B36" s="827" t="str">
        <f>VLOOKUP(A36,EQUIPOS!A6:D154,3,FALSE)</f>
        <v>Retroexcavadora A25C</v>
      </c>
      <c r="C36" s="828"/>
      <c r="D36" s="828"/>
      <c r="E36" s="828"/>
      <c r="F36" s="828"/>
      <c r="G36" s="828"/>
      <c r="H36" s="829"/>
      <c r="I36" s="275"/>
      <c r="J36" s="276"/>
      <c r="K36" s="277">
        <f>VLOOKUP(A36,EQUIPOS!A6:D163,4,FALSE)</f>
        <v>203212.39499529495</v>
      </c>
      <c r="L36" s="278"/>
      <c r="M36" s="344">
        <v>3</v>
      </c>
      <c r="N36" s="280">
        <f>K36/M36</f>
        <v>67737.464998431649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1276.6801301525002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69014.145128584147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368059.02876073611</v>
      </c>
      <c r="N48" s="280">
        <f>K48*M48</f>
        <v>7361.180575214722</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29897.50307668711</v>
      </c>
      <c r="N49" s="280">
        <f>K49*M49</f>
        <v>13752.851415276071</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399140.27999999997</v>
      </c>
      <c r="N50" s="280">
        <f>K50*M50</f>
        <v>399140.27999999997</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420254.31199049077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18">
        <f>VLOOKUP(A58,TRANSPORTE!A1:D117,4,FALSE)</f>
        <v>2.6483256307296004</v>
      </c>
      <c r="M58" s="819"/>
      <c r="N58" s="295">
        <f>K58*L58</f>
        <v>0.74153117660428813</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818">
        <f>VLOOKUP(A59,TRANSPORTE!A1:D117,4,FALSE)</f>
        <v>1313.2164027577846</v>
      </c>
      <c r="M59" s="819"/>
      <c r="N59" s="295">
        <f>K59*L59</f>
        <v>604.079545268581</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317"/>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604.82107644518533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12766.801301525</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502640.07949704502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100528.01589940902</v>
      </c>
      <c r="M82" s="849"/>
      <c r="N82" s="57"/>
    </row>
    <row r="83" spans="1:14">
      <c r="B83" s="95" t="s">
        <v>1057</v>
      </c>
      <c r="C83" s="96"/>
      <c r="D83" s="96"/>
      <c r="E83" s="96"/>
      <c r="F83" s="96"/>
      <c r="G83" s="96"/>
      <c r="H83" s="96"/>
      <c r="I83" s="93"/>
      <c r="J83" s="94"/>
      <c r="K83" s="312">
        <v>0.05</v>
      </c>
      <c r="L83" s="848">
        <f>N77*K83</f>
        <v>25132.003974852254</v>
      </c>
      <c r="M83" s="849"/>
      <c r="N83" s="57"/>
    </row>
    <row r="84" spans="1:14" ht="15" thickBot="1">
      <c r="B84" s="97" t="s">
        <v>1058</v>
      </c>
      <c r="C84" s="98"/>
      <c r="D84" s="98"/>
      <c r="E84" s="98"/>
      <c r="F84" s="98"/>
      <c r="G84" s="98"/>
      <c r="H84" s="98"/>
      <c r="I84" s="99"/>
      <c r="J84" s="100"/>
      <c r="K84" s="313">
        <v>0.05</v>
      </c>
      <c r="L84" s="850">
        <f>N77*K84</f>
        <v>25132.003974852254</v>
      </c>
      <c r="M84" s="851"/>
      <c r="N84" s="57"/>
    </row>
    <row r="85" spans="1:14" ht="15" thickBot="1">
      <c r="B85" s="814" t="s">
        <v>1037</v>
      </c>
      <c r="C85" s="815"/>
      <c r="D85" s="815"/>
      <c r="E85" s="815"/>
      <c r="F85" s="815"/>
      <c r="G85" s="815"/>
      <c r="H85" s="815"/>
      <c r="I85" s="815"/>
      <c r="J85" s="815"/>
      <c r="K85" s="815"/>
      <c r="L85" s="815"/>
      <c r="M85" s="816"/>
      <c r="N85" s="58">
        <f>L82+L83+L84</f>
        <v>150792.02384911352</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653432.10334615852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344">
        <v>0.5</v>
      </c>
      <c r="N36" s="280">
        <f>K36/M36</f>
        <v>12850.016666666665</v>
      </c>
    </row>
    <row r="37" spans="1:14">
      <c r="A37" s="119" t="s">
        <v>320</v>
      </c>
      <c r="B37" s="827" t="str">
        <f>VLOOKUP(A37,EQUIPOS!A7:D154,3,FALSE)</f>
        <v>Retroexcavadora sobre llantas, motor 62HP, Profundidad de excavación de 5.41 metros.</v>
      </c>
      <c r="C37" s="828"/>
      <c r="D37" s="828"/>
      <c r="E37" s="828"/>
      <c r="F37" s="828"/>
      <c r="G37" s="828"/>
      <c r="H37" s="829"/>
      <c r="I37" s="429"/>
      <c r="J37" s="430"/>
      <c r="K37" s="277">
        <f>VLOOKUP(A37,EQUIPOS!A7:D164,4,FALSE)</f>
        <v>115818.43486355411</v>
      </c>
      <c r="L37" s="343"/>
      <c r="M37" s="344">
        <v>1.5</v>
      </c>
      <c r="N37" s="280">
        <f>K37/M37</f>
        <v>77212.289909036073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2553.3602603050003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92615.666836007731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29897.50307668711</v>
      </c>
      <c r="N48" s="280">
        <f>K48*M48</f>
        <v>17340.551784478521</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165125.81280368092</v>
      </c>
      <c r="N49" s="280">
        <f>K49*M49</f>
        <v>165125.81280368092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182466.36458815943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18">
        <f>VLOOKUP(A58,TRANSPORTE!A1:D117,4,FALSE)</f>
        <v>898.31205394348046</v>
      </c>
      <c r="M58" s="819"/>
      <c r="N58" s="295">
        <f>K58*L58</f>
        <v>898.31205394348046</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18">
        <f>VLOOKUP(A59,TRANSPORTE!A1:D117,4,FALSE)</f>
        <v>1313.2164027577846</v>
      </c>
      <c r="M59" s="819"/>
      <c r="N59" s="295">
        <f>K59*L59</f>
        <v>761.66551359951507</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f>
        <v>1659.9775675429955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25533.60260305</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302275.61159476015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60455.122318952031</v>
      </c>
      <c r="M82" s="849"/>
      <c r="N82" s="57"/>
    </row>
    <row r="83" spans="1:14">
      <c r="B83" s="95" t="s">
        <v>1057</v>
      </c>
      <c r="C83" s="96"/>
      <c r="D83" s="96"/>
      <c r="E83" s="96"/>
      <c r="F83" s="96"/>
      <c r="G83" s="96"/>
      <c r="H83" s="96"/>
      <c r="I83" s="93"/>
      <c r="J83" s="94"/>
      <c r="K83" s="312">
        <v>0.05</v>
      </c>
      <c r="L83" s="848">
        <f>N77*K83</f>
        <v>15113.780579738008</v>
      </c>
      <c r="M83" s="849"/>
      <c r="N83" s="57"/>
    </row>
    <row r="84" spans="1:14" ht="15" thickBot="1">
      <c r="B84" s="97" t="s">
        <v>1058</v>
      </c>
      <c r="C84" s="98"/>
      <c r="D84" s="98"/>
      <c r="E84" s="98"/>
      <c r="F84" s="98"/>
      <c r="G84" s="98"/>
      <c r="H84" s="98"/>
      <c r="I84" s="99"/>
      <c r="J84" s="100"/>
      <c r="K84" s="313">
        <v>0.05</v>
      </c>
      <c r="L84" s="850">
        <f>N77*K84</f>
        <v>15113.780579738008</v>
      </c>
      <c r="M84" s="851"/>
      <c r="N84" s="57"/>
    </row>
    <row r="85" spans="1:14" ht="15" thickBot="1">
      <c r="B85" s="814" t="s">
        <v>1037</v>
      </c>
      <c r="C85" s="815"/>
      <c r="D85" s="815"/>
      <c r="E85" s="815"/>
      <c r="F85" s="815"/>
      <c r="G85" s="815"/>
      <c r="H85" s="815"/>
      <c r="I85" s="815"/>
      <c r="J85" s="815"/>
      <c r="K85" s="815"/>
      <c r="L85" s="815"/>
      <c r="M85" s="816"/>
      <c r="N85" s="58">
        <f>L82+L83+L84</f>
        <v>90682.683478428051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392958.2950731882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344">
        <v>0.5</v>
      </c>
      <c r="N36" s="280">
        <f>K36/M36</f>
        <v>12850.016666666665</v>
      </c>
    </row>
    <row r="37" spans="1:14">
      <c r="A37" s="119" t="s">
        <v>303</v>
      </c>
      <c r="B37" s="827" t="str">
        <f>VLOOKUP(A37,EQUIPOS!A7:D154,3,FALSE)</f>
        <v>Retrocargador, pala de 1,1 m3 de capacidad, profundidad de excavación de 4.400 mm y una altura de 5.680 mm</v>
      </c>
      <c r="C37" s="828"/>
      <c r="D37" s="828"/>
      <c r="E37" s="828"/>
      <c r="F37" s="828"/>
      <c r="G37" s="828"/>
      <c r="H37" s="829"/>
      <c r="I37" s="429"/>
      <c r="J37" s="430"/>
      <c r="K37" s="277">
        <f>VLOOKUP(A37,EQUIPOS!A7:D164,4,FALSE)</f>
        <v>110356.57636626853</v>
      </c>
      <c r="L37" s="343"/>
      <c r="M37" s="344">
        <v>1.5</v>
      </c>
      <c r="N37" s="280">
        <f>K37/M37</f>
        <v>73571.05091084569</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2553.3602603050003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88974.427837817348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29897.50307668711</v>
      </c>
      <c r="N48" s="280">
        <f>K48*M48</f>
        <v>17340.551784478521</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165125.81280368092</v>
      </c>
      <c r="N49" s="280">
        <f>K49*M49</f>
        <v>165125.81280368092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182466.36458815943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18">
        <f>VLOOKUP(A58,TRANSPORTE!A1:D117,4,FALSE)</f>
        <v>898.31205394348046</v>
      </c>
      <c r="M58" s="819"/>
      <c r="N58" s="295">
        <f>K58*L58</f>
        <v>898.31205394348046</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18">
        <f>VLOOKUP(A59,TRANSPORTE!A1:D117,4,FALSE)</f>
        <v>1313.2164027577846</v>
      </c>
      <c r="M59" s="819"/>
      <c r="N59" s="295">
        <f>K59*L59</f>
        <v>761.66551359951507</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1659.9775675429955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25533.60260305</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298634.37259656977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59726.874519313955</v>
      </c>
      <c r="M82" s="849"/>
      <c r="N82" s="57"/>
    </row>
    <row r="83" spans="1:14">
      <c r="B83" s="95" t="s">
        <v>1057</v>
      </c>
      <c r="C83" s="96"/>
      <c r="D83" s="96"/>
      <c r="E83" s="96"/>
      <c r="F83" s="96"/>
      <c r="G83" s="96"/>
      <c r="H83" s="96"/>
      <c r="I83" s="93"/>
      <c r="J83" s="94"/>
      <c r="K83" s="312">
        <v>0.05</v>
      </c>
      <c r="L83" s="848">
        <f>N77*K83</f>
        <v>14931.718629828489</v>
      </c>
      <c r="M83" s="849"/>
      <c r="N83" s="57"/>
    </row>
    <row r="84" spans="1:14" ht="15" thickBot="1">
      <c r="B84" s="97" t="s">
        <v>1058</v>
      </c>
      <c r="C84" s="98"/>
      <c r="D84" s="98"/>
      <c r="E84" s="98"/>
      <c r="F84" s="98"/>
      <c r="G84" s="98"/>
      <c r="H84" s="98"/>
      <c r="I84" s="99"/>
      <c r="J84" s="100"/>
      <c r="K84" s="313">
        <v>0.05</v>
      </c>
      <c r="L84" s="850">
        <f>N77*K84</f>
        <v>14931.718629828489</v>
      </c>
      <c r="M84" s="851"/>
      <c r="N84" s="57"/>
    </row>
    <row r="85" spans="1:14" ht="15" thickBot="1">
      <c r="B85" s="814" t="s">
        <v>1037</v>
      </c>
      <c r="C85" s="815"/>
      <c r="D85" s="815"/>
      <c r="E85" s="815"/>
      <c r="F85" s="815"/>
      <c r="G85" s="815"/>
      <c r="H85" s="815"/>
      <c r="I85" s="815"/>
      <c r="J85" s="815"/>
      <c r="K85" s="815"/>
      <c r="L85" s="815"/>
      <c r="M85" s="816"/>
      <c r="N85" s="58">
        <f>L82+L83+L84</f>
        <v>89590.311778970936</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388224.6843755407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127.66801301525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11192.851325153371</v>
      </c>
      <c r="N48" s="280">
        <f>K48*M48</f>
        <v>11192.851325153371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11192.851325153371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2553.3602603049999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13873.879598473623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2774.7759196947245</v>
      </c>
      <c r="M82" s="849"/>
      <c r="N82" s="57"/>
    </row>
    <row r="83" spans="1:14">
      <c r="B83" s="95" t="s">
        <v>1057</v>
      </c>
      <c r="C83" s="96"/>
      <c r="D83" s="96"/>
      <c r="E83" s="96"/>
      <c r="F83" s="96"/>
      <c r="G83" s="96"/>
      <c r="H83" s="96"/>
      <c r="I83" s="93"/>
      <c r="J83" s="94"/>
      <c r="K83" s="312">
        <v>0.05</v>
      </c>
      <c r="L83" s="848">
        <f>N77*K83</f>
        <v>693.69397992368113</v>
      </c>
      <c r="M83" s="849"/>
      <c r="N83" s="57"/>
    </row>
    <row r="84" spans="1:14" ht="15" thickBot="1">
      <c r="B84" s="97" t="s">
        <v>1058</v>
      </c>
      <c r="C84" s="98"/>
      <c r="D84" s="98"/>
      <c r="E84" s="98"/>
      <c r="F84" s="98"/>
      <c r="G84" s="98"/>
      <c r="H84" s="98"/>
      <c r="I84" s="99"/>
      <c r="J84" s="100"/>
      <c r="K84" s="313">
        <v>0.05</v>
      </c>
      <c r="L84" s="850">
        <f>N77*K84</f>
        <v>693.69397992368113</v>
      </c>
      <c r="M84" s="851"/>
      <c r="N84" s="57"/>
    </row>
    <row r="85" spans="1:14" ht="15" thickBot="1">
      <c r="B85" s="814" t="s">
        <v>1037</v>
      </c>
      <c r="C85" s="815"/>
      <c r="D85" s="815"/>
      <c r="E85" s="815"/>
      <c r="F85" s="815"/>
      <c r="G85" s="815"/>
      <c r="H85" s="815"/>
      <c r="I85" s="815"/>
      <c r="J85" s="815"/>
      <c r="K85" s="815"/>
      <c r="L85" s="815"/>
      <c r="M85" s="816"/>
      <c r="N85" s="58">
        <f>L82+L83+L84</f>
        <v>4162.1638795420868</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18036.043478015708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30" customHeight="1" thickBot="1">
      <c r="A31" t="s">
        <v>1929</v>
      </c>
      <c r="B31" s="86" t="s">
        <v>1216</v>
      </c>
      <c r="C31" s="977" t="s">
        <v>2243</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366177.10314110422</v>
      </c>
      <c r="N50" s="280">
        <f>K50*M50</f>
        <v>43941.252376932505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4733.3280736196311</v>
      </c>
      <c r="N51" s="280">
        <f>K51*M51</f>
        <v>9466.6561472392623</v>
      </c>
    </row>
    <row r="52" spans="1:14" ht="1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102612.65242638034</v>
      </c>
      <c r="N52" s="280">
        <f>K52*M52</f>
        <v>51306.326213190172</v>
      </c>
    </row>
    <row r="53" spans="1:14" ht="15" thickBot="1">
      <c r="B53" s="814" t="s">
        <v>1037</v>
      </c>
      <c r="C53" s="815"/>
      <c r="D53" s="815"/>
      <c r="E53" s="815"/>
      <c r="F53" s="815"/>
      <c r="G53" s="815"/>
      <c r="H53" s="815"/>
      <c r="I53" s="815"/>
      <c r="J53" s="815"/>
      <c r="K53" s="815"/>
      <c r="L53" s="815"/>
      <c r="M53" s="816"/>
      <c r="N53" s="402">
        <f>SUM(N48:N52)</f>
        <v>158856.06432837993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1313.2164027577846</v>
      </c>
      <c r="M58" s="819"/>
      <c r="N58" s="295">
        <f>K58*L58</f>
        <v>1444.5380430335633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317"/>
      <c r="C63" s="318"/>
      <c r="D63" s="318"/>
      <c r="E63" s="318"/>
      <c r="F63" s="318"/>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1444.5380430335633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38300.403904574996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200516.02647121722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40103.205294243446</v>
      </c>
      <c r="M82" s="849"/>
      <c r="N82" s="57"/>
    </row>
    <row r="83" spans="1:14">
      <c r="B83" s="95" t="s">
        <v>1057</v>
      </c>
      <c r="C83" s="96"/>
      <c r="D83" s="96"/>
      <c r="E83" s="96"/>
      <c r="F83" s="96"/>
      <c r="G83" s="96"/>
      <c r="H83" s="96"/>
      <c r="I83" s="93"/>
      <c r="J83" s="94"/>
      <c r="K83" s="312">
        <v>0.05</v>
      </c>
      <c r="L83" s="848">
        <f>N77*K83</f>
        <v>10025.801323560861</v>
      </c>
      <c r="M83" s="849"/>
      <c r="N83" s="57"/>
    </row>
    <row r="84" spans="1:14" ht="15" thickBot="1">
      <c r="B84" s="97" t="s">
        <v>1058</v>
      </c>
      <c r="C84" s="98"/>
      <c r="D84" s="98"/>
      <c r="E84" s="98"/>
      <c r="F84" s="98"/>
      <c r="G84" s="98"/>
      <c r="H84" s="98"/>
      <c r="I84" s="99"/>
      <c r="J84" s="100"/>
      <c r="K84" s="313">
        <v>0.05</v>
      </c>
      <c r="L84" s="850">
        <f>N77*K84</f>
        <v>10025.801323560861</v>
      </c>
      <c r="M84" s="851"/>
      <c r="N84" s="57"/>
    </row>
    <row r="85" spans="1:14" ht="15" thickBot="1">
      <c r="B85" s="814" t="s">
        <v>1037</v>
      </c>
      <c r="C85" s="815"/>
      <c r="D85" s="815"/>
      <c r="E85" s="815"/>
      <c r="F85" s="815"/>
      <c r="G85" s="815"/>
      <c r="H85" s="815"/>
      <c r="I85" s="815"/>
      <c r="J85" s="815"/>
      <c r="K85" s="815"/>
      <c r="L85" s="815"/>
      <c r="M85" s="816"/>
      <c r="N85" s="58">
        <f>L82+L83+L84</f>
        <v>60154.807941365165</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260670.83441258239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27" customHeight="1" thickBot="1">
      <c r="A31" t="s">
        <v>1929</v>
      </c>
      <c r="B31" s="86" t="s">
        <v>1217</v>
      </c>
      <c r="C31" s="977" t="s">
        <v>2244</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366177.10314110422</v>
      </c>
      <c r="N50" s="280">
        <f>K50*M50</f>
        <v>43941.252376932505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4733.3280736196311</v>
      </c>
      <c r="N51" s="280">
        <f>K51*M51</f>
        <v>9466.6561472392623</v>
      </c>
    </row>
    <row r="52" spans="1:14" ht="1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134751.79650920242</v>
      </c>
      <c r="N52" s="280">
        <f>K52*M52</f>
        <v>67375.898254601212</v>
      </c>
    </row>
    <row r="53" spans="1:14" ht="15" thickBot="1">
      <c r="B53" s="814" t="s">
        <v>1037</v>
      </c>
      <c r="C53" s="815"/>
      <c r="D53" s="815"/>
      <c r="E53" s="815"/>
      <c r="F53" s="815"/>
      <c r="G53" s="815"/>
      <c r="H53" s="815"/>
      <c r="I53" s="815"/>
      <c r="J53" s="815"/>
      <c r="K53" s="815"/>
      <c r="L53" s="815"/>
      <c r="M53" s="816"/>
      <c r="N53" s="402">
        <f>SUM(N48:N52)</f>
        <v>174925.636369791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1313.2164027577846</v>
      </c>
      <c r="M58" s="819"/>
      <c r="N58" s="295">
        <f>K58*L58</f>
        <v>1444.5380430335633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1444.5380430335633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38300.403904574996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216585.59851262829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43317.119702525662</v>
      </c>
      <c r="M82" s="849"/>
      <c r="N82" s="57"/>
    </row>
    <row r="83" spans="1:14">
      <c r="B83" s="95" t="s">
        <v>1057</v>
      </c>
      <c r="C83" s="96"/>
      <c r="D83" s="96"/>
      <c r="E83" s="96"/>
      <c r="F83" s="96"/>
      <c r="G83" s="96"/>
      <c r="H83" s="96"/>
      <c r="I83" s="93"/>
      <c r="J83" s="94"/>
      <c r="K83" s="312">
        <v>0.05</v>
      </c>
      <c r="L83" s="848">
        <f>N77*K83</f>
        <v>10829.279925631416</v>
      </c>
      <c r="M83" s="849"/>
      <c r="N83" s="57"/>
    </row>
    <row r="84" spans="1:14" ht="15" thickBot="1">
      <c r="B84" s="97" t="s">
        <v>1058</v>
      </c>
      <c r="C84" s="98"/>
      <c r="D84" s="98"/>
      <c r="E84" s="98"/>
      <c r="F84" s="98"/>
      <c r="G84" s="98"/>
      <c r="H84" s="98"/>
      <c r="I84" s="99"/>
      <c r="J84" s="100"/>
      <c r="K84" s="313">
        <v>0.05</v>
      </c>
      <c r="L84" s="850">
        <f>N77*K84</f>
        <v>10829.279925631416</v>
      </c>
      <c r="M84" s="851"/>
      <c r="N84" s="57"/>
    </row>
    <row r="85" spans="1:14" ht="15" thickBot="1">
      <c r="B85" s="814" t="s">
        <v>1037</v>
      </c>
      <c r="C85" s="815"/>
      <c r="D85" s="815"/>
      <c r="E85" s="815"/>
      <c r="F85" s="815"/>
      <c r="G85" s="815"/>
      <c r="H85" s="815"/>
      <c r="I85" s="815"/>
      <c r="J85" s="815"/>
      <c r="K85" s="815"/>
      <c r="L85" s="815"/>
      <c r="M85" s="816"/>
      <c r="N85" s="58">
        <f>L82+L83+L84</f>
        <v>64975.679553788497</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281561.27806641679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27" customHeight="1" thickBot="1">
      <c r="A31" t="s">
        <v>1929</v>
      </c>
      <c r="B31" s="86" t="s">
        <v>1764</v>
      </c>
      <c r="C31" s="977" t="s">
        <v>2245</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366177.10314110422</v>
      </c>
      <c r="N50" s="280">
        <f>K50*M50</f>
        <v>43941.252376932505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4733.3280736196311</v>
      </c>
      <c r="N51" s="280">
        <f>K51*M51</f>
        <v>9466.6561472392623</v>
      </c>
    </row>
    <row r="52" spans="1:14" ht="1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146428.28955828215</v>
      </c>
      <c r="N52" s="280">
        <f>K52*M52</f>
        <v>73214.144779141076</v>
      </c>
    </row>
    <row r="53" spans="1:14" ht="15" thickBot="1">
      <c r="B53" s="814" t="s">
        <v>1037</v>
      </c>
      <c r="C53" s="815"/>
      <c r="D53" s="815"/>
      <c r="E53" s="815"/>
      <c r="F53" s="815"/>
      <c r="G53" s="815"/>
      <c r="H53" s="815"/>
      <c r="I53" s="815"/>
      <c r="J53" s="815"/>
      <c r="K53" s="815"/>
      <c r="L53" s="815"/>
      <c r="M53" s="816"/>
      <c r="N53" s="402">
        <f>SUM(N48:N52)</f>
        <v>180763.88289433083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1313.2164027577846</v>
      </c>
      <c r="M58" s="819"/>
      <c r="N58" s="295">
        <f>K58*L58</f>
        <v>1444.5380430335633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1444.5380430335633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38300.403904574996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222423.84503716812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44484.769007433628</v>
      </c>
      <c r="M82" s="849"/>
      <c r="N82" s="57"/>
    </row>
    <row r="83" spans="1:14">
      <c r="B83" s="95" t="s">
        <v>1057</v>
      </c>
      <c r="C83" s="96"/>
      <c r="D83" s="96"/>
      <c r="E83" s="96"/>
      <c r="F83" s="96"/>
      <c r="G83" s="96"/>
      <c r="H83" s="96"/>
      <c r="I83" s="93"/>
      <c r="J83" s="94"/>
      <c r="K83" s="312">
        <v>0.05</v>
      </c>
      <c r="L83" s="848">
        <f>N77*K83</f>
        <v>11121.192251858407</v>
      </c>
      <c r="M83" s="849"/>
      <c r="N83" s="57"/>
    </row>
    <row r="84" spans="1:14" ht="15" thickBot="1">
      <c r="B84" s="97" t="s">
        <v>1058</v>
      </c>
      <c r="C84" s="98"/>
      <c r="D84" s="98"/>
      <c r="E84" s="98"/>
      <c r="F84" s="98"/>
      <c r="G84" s="98"/>
      <c r="H84" s="98"/>
      <c r="I84" s="99"/>
      <c r="J84" s="100"/>
      <c r="K84" s="313">
        <v>0.05</v>
      </c>
      <c r="L84" s="850">
        <f>N77*K84</f>
        <v>11121.192251858407</v>
      </c>
      <c r="M84" s="851"/>
      <c r="N84" s="57"/>
    </row>
    <row r="85" spans="1:14" ht="15" thickBot="1">
      <c r="B85" s="814" t="s">
        <v>1037</v>
      </c>
      <c r="C85" s="815"/>
      <c r="D85" s="815"/>
      <c r="E85" s="815"/>
      <c r="F85" s="815"/>
      <c r="G85" s="815"/>
      <c r="H85" s="815"/>
      <c r="I85" s="815"/>
      <c r="J85" s="815"/>
      <c r="K85" s="815"/>
      <c r="L85" s="815"/>
      <c r="M85" s="816"/>
      <c r="N85" s="58">
        <f>L82+L83+L84</f>
        <v>66727.153511150434</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289150.99854831857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28.5" customHeight="1" thickBot="1">
      <c r="A31" t="s">
        <v>1929</v>
      </c>
      <c r="B31" s="86" t="s">
        <v>1765</v>
      </c>
      <c r="C31" s="977" t="s">
        <v>2246</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366177.10314110422</v>
      </c>
      <c r="N50" s="280">
        <f>K50*M50</f>
        <v>43941.252376932505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4733.3280736196311</v>
      </c>
      <c r="N51" s="280">
        <f>K51*M51</f>
        <v>9466.6561472392623</v>
      </c>
    </row>
    <row r="52" spans="1:14" ht="1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146428.28955828215</v>
      </c>
      <c r="N52" s="280">
        <f>K52*M52</f>
        <v>73214.144779141076</v>
      </c>
    </row>
    <row r="53" spans="1:14" ht="15" thickBot="1">
      <c r="B53" s="814" t="s">
        <v>1037</v>
      </c>
      <c r="C53" s="815"/>
      <c r="D53" s="815"/>
      <c r="E53" s="815"/>
      <c r="F53" s="815"/>
      <c r="G53" s="815"/>
      <c r="H53" s="815"/>
      <c r="I53" s="815"/>
      <c r="J53" s="815"/>
      <c r="K53" s="815"/>
      <c r="L53" s="815"/>
      <c r="M53" s="816"/>
      <c r="N53" s="402">
        <f>SUM(N48:N52)</f>
        <v>180763.88289433083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1313.2164027577846</v>
      </c>
      <c r="M58" s="819"/>
      <c r="N58" s="295">
        <f>K58*L58</f>
        <v>1444.5380430335633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1444.5380430335633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38300.403904574996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222423.84503716812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44484.769007433628</v>
      </c>
      <c r="M82" s="849"/>
      <c r="N82" s="57"/>
    </row>
    <row r="83" spans="1:14">
      <c r="B83" s="95" t="s">
        <v>1057</v>
      </c>
      <c r="C83" s="96"/>
      <c r="D83" s="96"/>
      <c r="E83" s="96"/>
      <c r="F83" s="96"/>
      <c r="G83" s="96"/>
      <c r="H83" s="96"/>
      <c r="I83" s="93"/>
      <c r="J83" s="94"/>
      <c r="K83" s="312">
        <v>0.05</v>
      </c>
      <c r="L83" s="848">
        <f>N77*K83</f>
        <v>11121.192251858407</v>
      </c>
      <c r="M83" s="849"/>
      <c r="N83" s="57"/>
    </row>
    <row r="84" spans="1:14" ht="15" thickBot="1">
      <c r="B84" s="97" t="s">
        <v>1058</v>
      </c>
      <c r="C84" s="98"/>
      <c r="D84" s="98"/>
      <c r="E84" s="98"/>
      <c r="F84" s="98"/>
      <c r="G84" s="98"/>
      <c r="H84" s="98"/>
      <c r="I84" s="99"/>
      <c r="J84" s="100"/>
      <c r="K84" s="313">
        <v>0.05</v>
      </c>
      <c r="L84" s="850">
        <f>N77*K84</f>
        <v>11121.192251858407</v>
      </c>
      <c r="M84" s="851"/>
      <c r="N84" s="57"/>
    </row>
    <row r="85" spans="1:14" ht="15" thickBot="1">
      <c r="B85" s="814" t="s">
        <v>1037</v>
      </c>
      <c r="C85" s="815"/>
      <c r="D85" s="815"/>
      <c r="E85" s="815"/>
      <c r="F85" s="815"/>
      <c r="G85" s="815"/>
      <c r="H85" s="815"/>
      <c r="I85" s="815"/>
      <c r="J85" s="815"/>
      <c r="K85" s="815"/>
      <c r="L85" s="815"/>
      <c r="M85" s="816"/>
      <c r="N85" s="58">
        <f>L82+L83+L84</f>
        <v>66727.153511150434</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289150.99854831857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5293.0234958830979</v>
      </c>
      <c r="L36" s="278"/>
      <c r="M36" s="344">
        <v>1</v>
      </c>
      <c r="N36" s="280">
        <f>K36*M36</f>
        <v>5293.0234958830979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3191.7003253812504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8484.7238212643479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55409.020597481453</v>
      </c>
      <c r="N48" s="280">
        <f t="shared" ref="N48:N53" si="0">K48*M48</f>
        <v>27926.146381130653</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4733.3280736196311</v>
      </c>
      <c r="N49" s="280">
        <f t="shared" si="0"/>
        <v>9466.6561472392623</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50.059586696803315</v>
      </c>
      <c r="N50" s="280">
        <f t="shared" si="0"/>
        <v>5556.6141233451681</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45000</v>
      </c>
      <c r="N51" s="280">
        <f t="shared" si="0"/>
        <v>18000</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45220</v>
      </c>
      <c r="N52" s="281">
        <f t="shared" si="0"/>
        <v>17093.16</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423.35392399999995</v>
      </c>
      <c r="N53" s="281">
        <f t="shared" si="0"/>
        <v>66043.21214399999</v>
      </c>
    </row>
    <row r="54" spans="1:14">
      <c r="B54" s="328"/>
      <c r="C54" s="325"/>
      <c r="D54" s="325"/>
      <c r="E54" s="325"/>
      <c r="F54" s="325"/>
      <c r="G54" s="325"/>
      <c r="H54" s="325"/>
      <c r="I54" s="325"/>
      <c r="J54" s="319"/>
      <c r="K54" s="50"/>
      <c r="L54" s="326"/>
      <c r="M54" s="434"/>
      <c r="N54" s="281"/>
    </row>
    <row r="55" spans="1:14" ht="15" thickBot="1">
      <c r="B55" s="820" t="s">
        <v>1037</v>
      </c>
      <c r="C55" s="821"/>
      <c r="D55" s="821"/>
      <c r="E55" s="821"/>
      <c r="F55" s="821"/>
      <c r="G55" s="821"/>
      <c r="H55" s="821"/>
      <c r="I55" s="821"/>
      <c r="J55" s="821"/>
      <c r="K55" s="821"/>
      <c r="L55" s="821"/>
      <c r="M55" s="822"/>
      <c r="N55" s="110">
        <f>SUM(N48:N54)</f>
        <v>144085.78879571508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818">
        <f>VLOOKUP(A60,TRANSPORTE!A1:D117,4,FALSE)</f>
        <v>1313.2164027577846</v>
      </c>
      <c r="M60" s="819"/>
      <c r="N60" s="295">
        <f>K60*L60</f>
        <v>525.28656110311385</v>
      </c>
    </row>
    <row r="61" spans="1:14">
      <c r="A61" t="s">
        <v>1313</v>
      </c>
      <c r="B61" s="52" t="str">
        <f>VLOOKUP(A61,TRANSPORTE!A1:D117,3,FALSE)</f>
        <v>Transporte de arena</v>
      </c>
      <c r="C61" s="53"/>
      <c r="D61" s="53"/>
      <c r="E61" s="53"/>
      <c r="F61" s="53"/>
      <c r="G61" s="53"/>
      <c r="H61" s="319" t="s">
        <v>339</v>
      </c>
      <c r="I61" s="287">
        <v>0.378</v>
      </c>
      <c r="J61" s="294">
        <v>1</v>
      </c>
      <c r="K61" s="287">
        <f>I61*J61</f>
        <v>0.378</v>
      </c>
      <c r="L61" s="818">
        <f>VLOOKUP(A61,TRANSPORTE!A1:D117,4,FALSE)</f>
        <v>1313.2164027577846</v>
      </c>
      <c r="M61" s="819"/>
      <c r="N61" s="295">
        <f t="shared" ref="N61:N62" si="1">K61*L61</f>
        <v>496.39580024244259</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818">
        <f>VLOOKUP(A62,TRANSPORTE!A1:D117,4,FALSE)</f>
        <v>1313.2164027577846</v>
      </c>
      <c r="M62" s="819"/>
      <c r="N62" s="295">
        <f t="shared" si="1"/>
        <v>661.86106698992342</v>
      </c>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1683.5434283354798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63834.006507625003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218088.06255293993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43617.612510587991</v>
      </c>
      <c r="M84" s="849"/>
      <c r="N84" s="57"/>
    </row>
    <row r="85" spans="1:14">
      <c r="B85" s="95" t="s">
        <v>1057</v>
      </c>
      <c r="C85" s="96"/>
      <c r="D85" s="96"/>
      <c r="E85" s="96"/>
      <c r="F85" s="96"/>
      <c r="G85" s="96"/>
      <c r="H85" s="96"/>
      <c r="I85" s="93"/>
      <c r="J85" s="94"/>
      <c r="K85" s="312">
        <v>0.05</v>
      </c>
      <c r="L85" s="848">
        <f>N79*K85</f>
        <v>10904.403127646998</v>
      </c>
      <c r="M85" s="849"/>
      <c r="N85" s="57"/>
    </row>
    <row r="86" spans="1:14" ht="15" thickBot="1">
      <c r="B86" s="97" t="s">
        <v>1058</v>
      </c>
      <c r="C86" s="98"/>
      <c r="D86" s="98"/>
      <c r="E86" s="98"/>
      <c r="F86" s="98"/>
      <c r="G86" s="98"/>
      <c r="H86" s="98"/>
      <c r="I86" s="99"/>
      <c r="J86" s="100"/>
      <c r="K86" s="313">
        <v>0.05</v>
      </c>
      <c r="L86" s="850">
        <f>N79*K86</f>
        <v>10904.403127646998</v>
      </c>
      <c r="M86" s="851"/>
      <c r="N86" s="57"/>
    </row>
    <row r="87" spans="1:14" ht="15" thickBot="1">
      <c r="B87" s="814" t="s">
        <v>1037</v>
      </c>
      <c r="C87" s="815"/>
      <c r="D87" s="815"/>
      <c r="E87" s="815"/>
      <c r="F87" s="815"/>
      <c r="G87" s="815"/>
      <c r="H87" s="815"/>
      <c r="I87" s="815"/>
      <c r="J87" s="815"/>
      <c r="K87" s="815"/>
      <c r="L87" s="815"/>
      <c r="M87" s="816"/>
      <c r="N87" s="58">
        <f>L84+L85+L86</f>
        <v>65426.418765881986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283514.4813188219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1397.06</v>
      </c>
      <c r="N48" s="280">
        <f>K48*M48</f>
        <v>698.53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381078.97104294464</v>
      </c>
      <c r="N49" s="280">
        <f>K49*M49</f>
        <v>384889.76075337408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4733.3280736196311</v>
      </c>
      <c r="N50" s="280">
        <f>K50*M50</f>
        <v>1419.9984220858894</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 thickBot="1">
      <c r="B55" s="820" t="s">
        <v>1037</v>
      </c>
      <c r="C55" s="821"/>
      <c r="D55" s="821"/>
      <c r="E55" s="821"/>
      <c r="F55" s="821"/>
      <c r="G55" s="821"/>
      <c r="H55" s="821"/>
      <c r="I55" s="821"/>
      <c r="J55" s="821"/>
      <c r="K55" s="821"/>
      <c r="L55" s="821"/>
      <c r="M55" s="822"/>
      <c r="N55" s="110">
        <f>SUM(N48:N54)</f>
        <v>387008.28917546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818">
        <f>VLOOKUP(A60,TRANSPORTE!A1:D117,4,FALSE)</f>
        <v>1313.2164027577846</v>
      </c>
      <c r="M60" s="819"/>
      <c r="N60" s="295">
        <f>K60*L60</f>
        <v>1326.3485667853624</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317"/>
      <c r="C65" s="318"/>
      <c r="D65" s="318"/>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1326.3485667853624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25533.60260305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415144.92047544784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83028.984095089574</v>
      </c>
      <c r="M84" s="849"/>
      <c r="N84" s="57"/>
    </row>
    <row r="85" spans="1:14">
      <c r="B85" s="95" t="s">
        <v>1057</v>
      </c>
      <c r="C85" s="96"/>
      <c r="D85" s="96"/>
      <c r="E85" s="96"/>
      <c r="F85" s="96"/>
      <c r="G85" s="96"/>
      <c r="H85" s="96"/>
      <c r="I85" s="93"/>
      <c r="J85" s="94"/>
      <c r="K85" s="312">
        <v>0.05</v>
      </c>
      <c r="L85" s="848">
        <f>N79*K85</f>
        <v>20757.246023772394</v>
      </c>
      <c r="M85" s="849"/>
      <c r="N85" s="57"/>
    </row>
    <row r="86" spans="1:14" ht="15" thickBot="1">
      <c r="B86" s="97" t="s">
        <v>1058</v>
      </c>
      <c r="C86" s="98"/>
      <c r="D86" s="98"/>
      <c r="E86" s="98"/>
      <c r="F86" s="98"/>
      <c r="G86" s="98"/>
      <c r="H86" s="98"/>
      <c r="I86" s="99"/>
      <c r="J86" s="100"/>
      <c r="K86" s="313">
        <v>0.05</v>
      </c>
      <c r="L86" s="850">
        <f>N79*K86</f>
        <v>20757.246023772394</v>
      </c>
      <c r="M86" s="851"/>
      <c r="N86" s="57"/>
    </row>
    <row r="87" spans="1:14" ht="15" thickBot="1">
      <c r="B87" s="814" t="s">
        <v>1037</v>
      </c>
      <c r="C87" s="815"/>
      <c r="D87" s="815"/>
      <c r="E87" s="815"/>
      <c r="F87" s="815"/>
      <c r="G87" s="815"/>
      <c r="H87" s="815"/>
      <c r="I87" s="815"/>
      <c r="J87" s="815"/>
      <c r="K87" s="815"/>
      <c r="L87" s="815"/>
      <c r="M87" s="816"/>
      <c r="N87" s="58">
        <f>L84+L85+L86</f>
        <v>124543.47614263438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539688.39661808219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1219</v>
      </c>
      <c r="C31" s="954" t="s">
        <v>2249</v>
      </c>
      <c r="D31" s="955"/>
      <c r="E31" s="955"/>
      <c r="F31" s="955"/>
      <c r="G31" s="955"/>
      <c r="H31" s="955"/>
      <c r="I31" s="955"/>
      <c r="J31" s="981"/>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68.08960694146667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1397.06</v>
      </c>
      <c r="N48" s="280">
        <f>K48*M48</f>
        <v>69.852999999999994</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45363.405801257657</v>
      </c>
      <c r="N49" s="280">
        <f>K49*M49</f>
        <v>45363.405801257657</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45433.25880125766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1361.7921388293332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46863.140547028459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9372.6281094056922</v>
      </c>
      <c r="M84" s="849"/>
      <c r="N84" s="57"/>
    </row>
    <row r="85" spans="1:14">
      <c r="B85" s="95" t="s">
        <v>1057</v>
      </c>
      <c r="C85" s="96"/>
      <c r="D85" s="96"/>
      <c r="E85" s="96"/>
      <c r="F85" s="96"/>
      <c r="G85" s="96"/>
      <c r="H85" s="96"/>
      <c r="I85" s="93"/>
      <c r="J85" s="94"/>
      <c r="K85" s="312">
        <v>0.05</v>
      </c>
      <c r="L85" s="848">
        <f>N79*K85</f>
        <v>2343.157027351423</v>
      </c>
      <c r="M85" s="849"/>
      <c r="N85" s="57"/>
    </row>
    <row r="86" spans="1:14" ht="15" thickBot="1">
      <c r="B86" s="97" t="s">
        <v>1058</v>
      </c>
      <c r="C86" s="98"/>
      <c r="D86" s="98"/>
      <c r="E86" s="98"/>
      <c r="F86" s="98"/>
      <c r="G86" s="98"/>
      <c r="H86" s="98"/>
      <c r="I86" s="99"/>
      <c r="J86" s="100"/>
      <c r="K86" s="313">
        <v>0.05</v>
      </c>
      <c r="L86" s="850">
        <f>N79*K86</f>
        <v>2343.157027351423</v>
      </c>
      <c r="M86" s="851"/>
      <c r="N86" s="57"/>
    </row>
    <row r="87" spans="1:14" ht="15" thickBot="1">
      <c r="B87" s="814" t="s">
        <v>1037</v>
      </c>
      <c r="C87" s="815"/>
      <c r="D87" s="815"/>
      <c r="E87" s="815"/>
      <c r="F87" s="815"/>
      <c r="G87" s="815"/>
      <c r="H87" s="815"/>
      <c r="I87" s="815"/>
      <c r="J87" s="815"/>
      <c r="K87" s="815"/>
      <c r="L87" s="815"/>
      <c r="M87" s="816"/>
      <c r="N87" s="58">
        <f>L84+L85+L86</f>
        <v>14058.942164108537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60922.082711136994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1767</v>
      </c>
      <c r="C31" s="954" t="s">
        <v>2250</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344">
        <v>1.25</v>
      </c>
      <c r="N36" s="280">
        <f>K36/M36</f>
        <v>5140.0066666666662</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1787.3521822135001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6927.3588488801661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19230.132323006132</v>
      </c>
      <c r="N48" s="280">
        <f>K48*M48</f>
        <v>9615.0661615030658</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1397.06</v>
      </c>
      <c r="N49" s="280">
        <f>K49*M49</f>
        <v>698.53</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381078.97104294464</v>
      </c>
      <c r="N50" s="280">
        <f>K50*M50</f>
        <v>384889.76075337408</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4733.3280736196311</v>
      </c>
      <c r="N51" s="280">
        <f>K51*M51</f>
        <v>1419.9984220858894</v>
      </c>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396623.35533696302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818">
        <f>VLOOKUP(A58,TRANSPORTE!A1:D117,4,FALSE)</f>
        <v>1313.2164027577846</v>
      </c>
      <c r="M58" s="819"/>
      <c r="N58" s="295">
        <f>K58*L58</f>
        <v>1326.3485667853624</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818">
        <f>VLOOKUP(A59,TRANSPORTE!A1:D117,4,FALSE)</f>
        <v>1313.2164027577846</v>
      </c>
      <c r="M59" s="819"/>
      <c r="N59" s="295">
        <f>K59*L59</f>
        <v>656.60820137889232</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317"/>
      <c r="C63" s="318"/>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1982.9567681642548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35747.043644270001</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441280.71459827741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88256.142919655482</v>
      </c>
      <c r="M82" s="849"/>
      <c r="N82" s="57"/>
    </row>
    <row r="83" spans="1:14">
      <c r="B83" s="95" t="s">
        <v>1057</v>
      </c>
      <c r="C83" s="96"/>
      <c r="D83" s="96"/>
      <c r="E83" s="96"/>
      <c r="F83" s="96"/>
      <c r="G83" s="96"/>
      <c r="H83" s="96"/>
      <c r="I83" s="93"/>
      <c r="J83" s="94"/>
      <c r="K83" s="312">
        <v>0.05</v>
      </c>
      <c r="L83" s="848">
        <f>N77*K83</f>
        <v>22064.03572991387</v>
      </c>
      <c r="M83" s="849"/>
      <c r="N83" s="57"/>
    </row>
    <row r="84" spans="1:14" ht="15" thickBot="1">
      <c r="B84" s="97" t="s">
        <v>1058</v>
      </c>
      <c r="C84" s="98"/>
      <c r="D84" s="98"/>
      <c r="E84" s="98"/>
      <c r="F84" s="98"/>
      <c r="G84" s="98"/>
      <c r="H84" s="98"/>
      <c r="I84" s="99"/>
      <c r="J84" s="100"/>
      <c r="K84" s="313">
        <v>0.05</v>
      </c>
      <c r="L84" s="850">
        <f>N77*K84</f>
        <v>22064.03572991387</v>
      </c>
      <c r="M84" s="851"/>
      <c r="N84" s="57"/>
    </row>
    <row r="85" spans="1:14" ht="15" thickBot="1">
      <c r="B85" s="814" t="s">
        <v>1037</v>
      </c>
      <c r="C85" s="815"/>
      <c r="D85" s="815"/>
      <c r="E85" s="815"/>
      <c r="F85" s="815"/>
      <c r="G85" s="815"/>
      <c r="H85" s="815"/>
      <c r="I85" s="815"/>
      <c r="J85" s="815"/>
      <c r="K85" s="815"/>
      <c r="L85" s="815"/>
      <c r="M85" s="816"/>
      <c r="N85" s="58">
        <f>L82+L83+L84</f>
        <v>132384.21437948322</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573664.9289777606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1.5" customHeight="1" thickBot="1">
      <c r="A31" t="s">
        <v>1929</v>
      </c>
      <c r="B31" s="86" t="s">
        <v>1768</v>
      </c>
      <c r="C31" s="954" t="s">
        <v>2251</v>
      </c>
      <c r="D31" s="955"/>
      <c r="E31" s="955"/>
      <c r="F31" s="955"/>
      <c r="G31" s="955"/>
      <c r="H31" s="955"/>
      <c r="I31" s="955"/>
      <c r="J31" s="981"/>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344">
        <v>18.75</v>
      </c>
      <c r="N36" s="280">
        <f>K36/M36</f>
        <v>342.66711111111107</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102.1344104122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444.80152152331107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19230.132323006132</v>
      </c>
      <c r="N48" s="280">
        <f>K48*M48</f>
        <v>961.50661615030663</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1397.06</v>
      </c>
      <c r="N49" s="280">
        <f>K49*M49</f>
        <v>69.852999999999994</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45363.405801257657</v>
      </c>
      <c r="N50" s="280">
        <f>K50*M50</f>
        <v>45363.405801257657</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46394.765417407965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818">
        <f>VLOOKUP(A58,TRANSPORTE!A1:D117,4,FALSE)</f>
        <v>1313.2164027577846</v>
      </c>
      <c r="M58" s="819"/>
      <c r="N58" s="295">
        <f>K58*L58</f>
        <v>65.660820137889232</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65.660820137889232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2042.6882082439997</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48947.915967313165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9789.5831934626331</v>
      </c>
      <c r="M82" s="849"/>
      <c r="N82" s="57"/>
    </row>
    <row r="83" spans="1:14">
      <c r="B83" s="95" t="s">
        <v>1057</v>
      </c>
      <c r="C83" s="96"/>
      <c r="D83" s="96"/>
      <c r="E83" s="96"/>
      <c r="F83" s="96"/>
      <c r="G83" s="96"/>
      <c r="H83" s="96"/>
      <c r="I83" s="93"/>
      <c r="J83" s="94"/>
      <c r="K83" s="312">
        <v>0.05</v>
      </c>
      <c r="L83" s="848">
        <f>N77*K83</f>
        <v>2447.3957983656583</v>
      </c>
      <c r="M83" s="849"/>
      <c r="N83" s="57"/>
    </row>
    <row r="84" spans="1:14" ht="15" thickBot="1">
      <c r="B84" s="97" t="s">
        <v>1058</v>
      </c>
      <c r="C84" s="98"/>
      <c r="D84" s="98"/>
      <c r="E84" s="98"/>
      <c r="F84" s="98"/>
      <c r="G84" s="98"/>
      <c r="H84" s="98"/>
      <c r="I84" s="99"/>
      <c r="J84" s="100"/>
      <c r="K84" s="313">
        <v>0.05</v>
      </c>
      <c r="L84" s="850">
        <f>N77*K84</f>
        <v>2447.3957983656583</v>
      </c>
      <c r="M84" s="851"/>
      <c r="N84" s="57"/>
    </row>
    <row r="85" spans="1:14" ht="15" thickBot="1">
      <c r="B85" s="814" t="s">
        <v>1037</v>
      </c>
      <c r="C85" s="815"/>
      <c r="D85" s="815"/>
      <c r="E85" s="815"/>
      <c r="F85" s="815"/>
      <c r="G85" s="815"/>
      <c r="H85" s="815"/>
      <c r="I85" s="815"/>
      <c r="J85" s="815"/>
      <c r="K85" s="815"/>
      <c r="L85" s="815"/>
      <c r="M85" s="816"/>
      <c r="N85" s="58">
        <f>L82+L83+L84</f>
        <v>14684.37479019395</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63632.290757507115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127.66801301525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381078.97104294464</v>
      </c>
      <c r="N48" s="280">
        <f>K48*M48</f>
        <v>26675.527973006127</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4733.3280736196311</v>
      </c>
      <c r="N49" s="280">
        <f>K49*M49</f>
        <v>1419.9984220858894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28095.526395092016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818">
        <f>VLOOKUP(A58,TRANSPORTE!A1:D117,4,FALSE)</f>
        <v>1313.2164027577846</v>
      </c>
      <c r="M58" s="819"/>
      <c r="N58" s="295">
        <f>K58*L58</f>
        <v>91.925148193044933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91.925148193044933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2553.3602603049999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30868.479816605308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6173.6959633210618</v>
      </c>
      <c r="M82" s="849"/>
      <c r="N82" s="57"/>
    </row>
    <row r="83" spans="1:14">
      <c r="B83" s="95" t="s">
        <v>1057</v>
      </c>
      <c r="C83" s="96"/>
      <c r="D83" s="96"/>
      <c r="E83" s="96"/>
      <c r="F83" s="96"/>
      <c r="G83" s="96"/>
      <c r="H83" s="96"/>
      <c r="I83" s="93"/>
      <c r="J83" s="94"/>
      <c r="K83" s="312">
        <v>0.05</v>
      </c>
      <c r="L83" s="848">
        <f>N77*K83</f>
        <v>1543.4239908302654</v>
      </c>
      <c r="M83" s="849"/>
      <c r="N83" s="57"/>
    </row>
    <row r="84" spans="1:14" ht="15" thickBot="1">
      <c r="B84" s="97" t="s">
        <v>1058</v>
      </c>
      <c r="C84" s="98"/>
      <c r="D84" s="98"/>
      <c r="E84" s="98"/>
      <c r="F84" s="98"/>
      <c r="G84" s="98"/>
      <c r="H84" s="98"/>
      <c r="I84" s="99"/>
      <c r="J84" s="100"/>
      <c r="K84" s="313">
        <v>0.05</v>
      </c>
      <c r="L84" s="850">
        <f>N77*K84</f>
        <v>1543.4239908302654</v>
      </c>
      <c r="M84" s="851"/>
      <c r="N84" s="57"/>
    </row>
    <row r="85" spans="1:14" ht="15" thickBot="1">
      <c r="B85" s="814" t="s">
        <v>1037</v>
      </c>
      <c r="C85" s="815"/>
      <c r="D85" s="815"/>
      <c r="E85" s="815"/>
      <c r="F85" s="815"/>
      <c r="G85" s="815"/>
      <c r="H85" s="815"/>
      <c r="I85" s="815"/>
      <c r="J85" s="815"/>
      <c r="K85" s="815"/>
      <c r="L85" s="815"/>
      <c r="M85" s="816"/>
      <c r="N85" s="58">
        <f>L82+L83+L84</f>
        <v>9260.5439449815931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40129.023761586897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68.08960694146667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31219.649999999998</v>
      </c>
      <c r="N48" s="280">
        <f>K48*M48</f>
        <v>39024.5625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39024.5625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1361.7921388293332</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40454.444245770799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8090.8888491541602</v>
      </c>
      <c r="M82" s="849"/>
      <c r="N82" s="57"/>
    </row>
    <row r="83" spans="1:14">
      <c r="B83" s="95" t="s">
        <v>1057</v>
      </c>
      <c r="C83" s="96"/>
      <c r="D83" s="96"/>
      <c r="E83" s="96"/>
      <c r="F83" s="96"/>
      <c r="G83" s="96"/>
      <c r="H83" s="96"/>
      <c r="I83" s="93"/>
      <c r="J83" s="94"/>
      <c r="K83" s="312">
        <v>0.05</v>
      </c>
      <c r="L83" s="848">
        <f>N77*K83</f>
        <v>2022.72221228854</v>
      </c>
      <c r="M83" s="849"/>
      <c r="N83" s="57"/>
    </row>
    <row r="84" spans="1:14" ht="15" thickBot="1">
      <c r="B84" s="97" t="s">
        <v>1058</v>
      </c>
      <c r="C84" s="98"/>
      <c r="D84" s="98"/>
      <c r="E84" s="98"/>
      <c r="F84" s="98"/>
      <c r="G84" s="98"/>
      <c r="H84" s="98"/>
      <c r="I84" s="99"/>
      <c r="J84" s="100"/>
      <c r="K84" s="313">
        <v>0.05</v>
      </c>
      <c r="L84" s="850">
        <f>N77*K84</f>
        <v>2022.72221228854</v>
      </c>
      <c r="M84" s="851"/>
      <c r="N84" s="57"/>
    </row>
    <row r="85" spans="1:14" ht="15" thickBot="1">
      <c r="B85" s="814" t="s">
        <v>1037</v>
      </c>
      <c r="C85" s="815"/>
      <c r="D85" s="815"/>
      <c r="E85" s="815"/>
      <c r="F85" s="815"/>
      <c r="G85" s="815"/>
      <c r="H85" s="815"/>
      <c r="I85" s="815"/>
      <c r="J85" s="815"/>
      <c r="K85" s="815"/>
      <c r="L85" s="815"/>
      <c r="M85" s="816"/>
      <c r="N85" s="58">
        <f>L82+L83+L84</f>
        <v>12136.333273731239</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52590.777519502037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153.2016156183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368059.02876073611</v>
      </c>
      <c r="N48" s="280">
        <f>K48*M48</f>
        <v>736.11805752147222</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381078.97104294464</v>
      </c>
      <c r="N49" s="280">
        <f>K49*M49</f>
        <v>26675.527973006127</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4733.3280736196311</v>
      </c>
      <c r="N50" s="280">
        <f>K50*M50</f>
        <v>1419.9984220858894</v>
      </c>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28831.644452613487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818">
        <f>VLOOKUP(A58,TRANSPORTE!A1:D117,4,FALSE)</f>
        <v>1313.2164027577846</v>
      </c>
      <c r="M58" s="819"/>
      <c r="N58" s="295">
        <f>K58*L58</f>
        <v>94.55158099856051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94.55158099856051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3064.032312366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32143.429961596346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6428.6859923192696</v>
      </c>
      <c r="M82" s="849"/>
      <c r="N82" s="57"/>
    </row>
    <row r="83" spans="1:14">
      <c r="B83" s="95" t="s">
        <v>1057</v>
      </c>
      <c r="C83" s="96"/>
      <c r="D83" s="96"/>
      <c r="E83" s="96"/>
      <c r="F83" s="96"/>
      <c r="G83" s="96"/>
      <c r="H83" s="96"/>
      <c r="I83" s="93"/>
      <c r="J83" s="94"/>
      <c r="K83" s="312">
        <v>0.05</v>
      </c>
      <c r="L83" s="848">
        <f>N77*K83</f>
        <v>1607.1714980798174</v>
      </c>
      <c r="M83" s="849"/>
      <c r="N83" s="57"/>
    </row>
    <row r="84" spans="1:14" ht="15" thickBot="1">
      <c r="B84" s="97" t="s">
        <v>1058</v>
      </c>
      <c r="C84" s="98"/>
      <c r="D84" s="98"/>
      <c r="E84" s="98"/>
      <c r="F84" s="98"/>
      <c r="G84" s="98"/>
      <c r="H84" s="98"/>
      <c r="I84" s="99"/>
      <c r="J84" s="100"/>
      <c r="K84" s="313">
        <v>0.05</v>
      </c>
      <c r="L84" s="850">
        <f>N77*K84</f>
        <v>1607.1714980798174</v>
      </c>
      <c r="M84" s="851"/>
      <c r="N84" s="57"/>
    </row>
    <row r="85" spans="1:14" ht="15" thickBot="1">
      <c r="B85" s="814" t="s">
        <v>1037</v>
      </c>
      <c r="C85" s="815"/>
      <c r="D85" s="815"/>
      <c r="E85" s="815"/>
      <c r="F85" s="815"/>
      <c r="G85" s="815"/>
      <c r="H85" s="815"/>
      <c r="I85" s="815"/>
      <c r="J85" s="815"/>
      <c r="K85" s="815"/>
      <c r="L85" s="815"/>
      <c r="M85" s="816"/>
      <c r="N85" s="58">
        <f>L82+L83+L84</f>
        <v>9643.0289884789036</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41786.458950075248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85.112008676833341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368059.02876073611</v>
      </c>
      <c r="N48" s="280">
        <f>K48*M48</f>
        <v>736.11805752147222</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31219.649999999998</v>
      </c>
      <c r="N49" s="280">
        <f>K49*M49</f>
        <v>39024.5625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39760.680557521475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818">
        <f>VLOOKUP(A58,TRANSPORTE!A1:D117,4,FALSE)</f>
        <v>1313.2164027577846</v>
      </c>
      <c r="M58" s="819"/>
      <c r="N58" s="295">
        <f>K58*L58</f>
        <v>2.6264328055155692</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2.6264328055155692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843"/>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1702.2401735366666</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41550.659172540494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8310.1318345080999</v>
      </c>
      <c r="M82" s="849"/>
      <c r="N82" s="57"/>
    </row>
    <row r="83" spans="1:14">
      <c r="B83" s="95" t="s">
        <v>1057</v>
      </c>
      <c r="C83" s="96"/>
      <c r="D83" s="96"/>
      <c r="E83" s="96"/>
      <c r="F83" s="96"/>
      <c r="G83" s="96"/>
      <c r="H83" s="96"/>
      <c r="I83" s="93"/>
      <c r="J83" s="94"/>
      <c r="K83" s="312">
        <v>0.05</v>
      </c>
      <c r="L83" s="848">
        <f>N77*K83</f>
        <v>2077.532958627025</v>
      </c>
      <c r="M83" s="849"/>
      <c r="N83" s="57"/>
    </row>
    <row r="84" spans="1:14" ht="15" thickBot="1">
      <c r="B84" s="97" t="s">
        <v>1058</v>
      </c>
      <c r="C84" s="98"/>
      <c r="D84" s="98"/>
      <c r="E84" s="98"/>
      <c r="F84" s="98"/>
      <c r="G84" s="98"/>
      <c r="H84" s="98"/>
      <c r="I84" s="99"/>
      <c r="J84" s="100"/>
      <c r="K84" s="313">
        <v>0.05</v>
      </c>
      <c r="L84" s="850">
        <f>N77*K84</f>
        <v>2077.532958627025</v>
      </c>
      <c r="M84" s="851"/>
      <c r="N84" s="57"/>
    </row>
    <row r="85" spans="1:14" ht="15" thickBot="1">
      <c r="B85" s="814" t="s">
        <v>1037</v>
      </c>
      <c r="C85" s="815"/>
      <c r="D85" s="815"/>
      <c r="E85" s="815"/>
      <c r="F85" s="815"/>
      <c r="G85" s="815"/>
      <c r="H85" s="815"/>
      <c r="I85" s="815"/>
      <c r="J85" s="815"/>
      <c r="K85" s="815"/>
      <c r="L85" s="815"/>
      <c r="M85" s="816"/>
      <c r="N85" s="58">
        <f>L82+L83+L84</f>
        <v>12465.197751762151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54015.856924302643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21.278002169208335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5832.2147116564402</v>
      </c>
      <c r="N48" s="280">
        <f>K48*M48</f>
        <v>6415.4361828220844</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6415.4361828220844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425.56004338416665</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6862.2742283754596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1372.454845675092</v>
      </c>
      <c r="M82" s="849"/>
      <c r="N82" s="57"/>
    </row>
    <row r="83" spans="1:14">
      <c r="B83" s="95" t="s">
        <v>1057</v>
      </c>
      <c r="C83" s="96"/>
      <c r="D83" s="96"/>
      <c r="E83" s="96"/>
      <c r="F83" s="96"/>
      <c r="G83" s="96"/>
      <c r="H83" s="96"/>
      <c r="I83" s="93"/>
      <c r="J83" s="94"/>
      <c r="K83" s="312">
        <v>0.05</v>
      </c>
      <c r="L83" s="848">
        <f>N77*K83</f>
        <v>343.11371141877299</v>
      </c>
      <c r="M83" s="849"/>
      <c r="N83" s="57"/>
    </row>
    <row r="84" spans="1:14" ht="15" thickBot="1">
      <c r="B84" s="97" t="s">
        <v>1058</v>
      </c>
      <c r="C84" s="98"/>
      <c r="D84" s="98"/>
      <c r="E84" s="98"/>
      <c r="F84" s="98"/>
      <c r="G84" s="98"/>
      <c r="H84" s="98"/>
      <c r="I84" s="99"/>
      <c r="J84" s="100"/>
      <c r="K84" s="313">
        <v>0.05</v>
      </c>
      <c r="L84" s="850">
        <f>N77*K84</f>
        <v>343.11371141877299</v>
      </c>
      <c r="M84" s="851"/>
      <c r="N84" s="57"/>
    </row>
    <row r="85" spans="1:14" ht="15" thickBot="1">
      <c r="B85" s="814" t="s">
        <v>1037</v>
      </c>
      <c r="C85" s="815"/>
      <c r="D85" s="815"/>
      <c r="E85" s="815"/>
      <c r="F85" s="815"/>
      <c r="G85" s="815"/>
      <c r="H85" s="815"/>
      <c r="I85" s="815"/>
      <c r="J85" s="815"/>
      <c r="K85" s="815"/>
      <c r="L85" s="815"/>
      <c r="M85" s="816"/>
      <c r="N85" s="58">
        <f>L82+L83+L84</f>
        <v>2058.6822685126381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8920.9564968880986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21.278002169208335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6815.9485582822062</v>
      </c>
      <c r="N48" s="280">
        <f>K48*M48</f>
        <v>7497.5434141104279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7497.5434141104279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425.56004338416665</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7944.3814596638031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1588.8762919327608</v>
      </c>
      <c r="M82" s="849"/>
      <c r="N82" s="57"/>
    </row>
    <row r="83" spans="1:14">
      <c r="B83" s="95" t="s">
        <v>1057</v>
      </c>
      <c r="C83" s="96"/>
      <c r="D83" s="96"/>
      <c r="E83" s="96"/>
      <c r="F83" s="96"/>
      <c r="G83" s="96"/>
      <c r="H83" s="96"/>
      <c r="I83" s="93"/>
      <c r="J83" s="94"/>
      <c r="K83" s="312">
        <v>0.05</v>
      </c>
      <c r="L83" s="848">
        <f>N77*K83</f>
        <v>397.21907298319019</v>
      </c>
      <c r="M83" s="849"/>
      <c r="N83" s="57"/>
    </row>
    <row r="84" spans="1:14" ht="15" thickBot="1">
      <c r="B84" s="97" t="s">
        <v>1058</v>
      </c>
      <c r="C84" s="98"/>
      <c r="D84" s="98"/>
      <c r="E84" s="98"/>
      <c r="F84" s="98"/>
      <c r="G84" s="98"/>
      <c r="H84" s="98"/>
      <c r="I84" s="99"/>
      <c r="J84" s="100"/>
      <c r="K84" s="313">
        <v>0.05</v>
      </c>
      <c r="L84" s="850">
        <f>N77*K84</f>
        <v>397.21907298319019</v>
      </c>
      <c r="M84" s="851"/>
      <c r="N84" s="57"/>
    </row>
    <row r="85" spans="1:14" ht="15" thickBot="1">
      <c r="B85" s="814" t="s">
        <v>1037</v>
      </c>
      <c r="C85" s="815"/>
      <c r="D85" s="815"/>
      <c r="E85" s="815"/>
      <c r="F85" s="815"/>
      <c r="G85" s="815"/>
      <c r="H85" s="815"/>
      <c r="I85" s="815"/>
      <c r="J85" s="815"/>
      <c r="K85" s="815"/>
      <c r="L85" s="815"/>
      <c r="M85" s="816"/>
      <c r="N85" s="58">
        <f>L82+L83+L84</f>
        <v>2383.314437899141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10327.695897562944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306.40323123659999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49283.834019760114</v>
      </c>
      <c r="N48" s="280">
        <f>K48*M48</f>
        <v>54212.217421736132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54212.217421736132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818">
        <f>VLOOKUP(A58,TRANSPORTE!A1:D117,4,FALSE)</f>
        <v>1313.2164027577846</v>
      </c>
      <c r="M58" s="819"/>
      <c r="N58" s="295">
        <f>K58*L58</f>
        <v>1444.5380430335633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1444.5380430335633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6128.0646247319992</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62091.223320738296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12418.24466414766</v>
      </c>
      <c r="M82" s="849"/>
      <c r="N82" s="57"/>
    </row>
    <row r="83" spans="1:14">
      <c r="B83" s="95" t="s">
        <v>1057</v>
      </c>
      <c r="C83" s="96"/>
      <c r="D83" s="96"/>
      <c r="E83" s="96"/>
      <c r="F83" s="96"/>
      <c r="G83" s="96"/>
      <c r="H83" s="96"/>
      <c r="I83" s="93"/>
      <c r="J83" s="94"/>
      <c r="K83" s="312">
        <v>0.05</v>
      </c>
      <c r="L83" s="848">
        <f>N77*K83</f>
        <v>3104.561166036915</v>
      </c>
      <c r="M83" s="849"/>
      <c r="N83" s="57"/>
    </row>
    <row r="84" spans="1:14" ht="15" thickBot="1">
      <c r="B84" s="97" t="s">
        <v>1058</v>
      </c>
      <c r="C84" s="98"/>
      <c r="D84" s="98"/>
      <c r="E84" s="98"/>
      <c r="F84" s="98"/>
      <c r="G84" s="98"/>
      <c r="H84" s="98"/>
      <c r="I84" s="99"/>
      <c r="J84" s="100"/>
      <c r="K84" s="313">
        <v>0.05</v>
      </c>
      <c r="L84" s="850">
        <f>N77*K84</f>
        <v>3104.561166036915</v>
      </c>
      <c r="M84" s="851"/>
      <c r="N84" s="57"/>
    </row>
    <row r="85" spans="1:14" ht="15" thickBot="1">
      <c r="B85" s="814" t="s">
        <v>1037</v>
      </c>
      <c r="C85" s="815"/>
      <c r="D85" s="815"/>
      <c r="E85" s="815"/>
      <c r="F85" s="815"/>
      <c r="G85" s="815"/>
      <c r="H85" s="815"/>
      <c r="I85" s="815"/>
      <c r="J85" s="815"/>
      <c r="K85" s="815"/>
      <c r="L85" s="815"/>
      <c r="M85" s="816"/>
      <c r="N85" s="58">
        <f>L82+L83+L84</f>
        <v>18627.366996221488</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80718.590316959788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6425.0083333333323</v>
      </c>
      <c r="L36" s="278"/>
      <c r="M36" s="344">
        <v>3</v>
      </c>
      <c r="N36" s="280">
        <f>K36/M36</f>
        <v>2141.6694444444443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425.5600433841667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2567.2294878286111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39443.669484662569</v>
      </c>
      <c r="N48" s="280">
        <f>K48*M48</f>
        <v>49304.586855828209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49304.586855828209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818">
        <f>VLOOKUP(A60,TRANSPORTE!A1:D117,4,FALSE)</f>
        <v>1313.2164027577846</v>
      </c>
      <c r="M60" s="819"/>
      <c r="N60" s="295">
        <f>K60*L60</f>
        <v>1641.5205034472308</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317"/>
      <c r="C65" s="318"/>
      <c r="D65" s="318"/>
      <c r="E65" s="318"/>
      <c r="F65" s="318"/>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1641.5205034472308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4255.6004338416669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57768.93728094572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11553.787456189144</v>
      </c>
      <c r="M84" s="849"/>
      <c r="N84" s="57"/>
    </row>
    <row r="85" spans="1:14">
      <c r="B85" s="95" t="s">
        <v>1057</v>
      </c>
      <c r="C85" s="96"/>
      <c r="D85" s="96"/>
      <c r="E85" s="96"/>
      <c r="F85" s="96"/>
      <c r="G85" s="96"/>
      <c r="H85" s="96"/>
      <c r="I85" s="93"/>
      <c r="J85" s="94"/>
      <c r="K85" s="312">
        <v>0.05</v>
      </c>
      <c r="L85" s="848">
        <f>N79*K85</f>
        <v>2888.446864047286</v>
      </c>
      <c r="M85" s="849"/>
      <c r="N85" s="57"/>
    </row>
    <row r="86" spans="1:14" ht="15" thickBot="1">
      <c r="B86" s="97" t="s">
        <v>1058</v>
      </c>
      <c r="C86" s="98"/>
      <c r="D86" s="98"/>
      <c r="E86" s="98"/>
      <c r="F86" s="98"/>
      <c r="G86" s="98"/>
      <c r="H86" s="98"/>
      <c r="I86" s="99"/>
      <c r="J86" s="100"/>
      <c r="K86" s="313">
        <v>0.05</v>
      </c>
      <c r="L86" s="850">
        <f>N79*K86</f>
        <v>2888.446864047286</v>
      </c>
      <c r="M86" s="851"/>
      <c r="N86" s="57"/>
    </row>
    <row r="87" spans="1:14" ht="15" thickBot="1">
      <c r="B87" s="814" t="s">
        <v>1037</v>
      </c>
      <c r="C87" s="815"/>
      <c r="D87" s="815"/>
      <c r="E87" s="815"/>
      <c r="F87" s="815"/>
      <c r="G87" s="815"/>
      <c r="H87" s="815"/>
      <c r="I87" s="815"/>
      <c r="J87" s="815"/>
      <c r="K87" s="815"/>
      <c r="L87" s="815"/>
      <c r="M87" s="816"/>
      <c r="N87" s="58">
        <f>L84+L85+L86</f>
        <v>17330.681184283716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75099.618465229432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197</v>
      </c>
      <c r="B36" s="827" t="str">
        <f>VLOOKUP(A36,EQUIPOS!A6:D154,3,FALSE)</f>
        <v>Equipo de perforación (TRACKDRILL), potencia 40 HP, 2100 golpes / minuto</v>
      </c>
      <c r="C36" s="828"/>
      <c r="D36" s="828"/>
      <c r="E36" s="828"/>
      <c r="F36" s="828"/>
      <c r="G36" s="828"/>
      <c r="H36" s="829"/>
      <c r="I36" s="275"/>
      <c r="J36" s="276"/>
      <c r="K36" s="277">
        <f>VLOOKUP(A36,EQUIPOS!A6:D163,4,FALSE)</f>
        <v>149514.68020991673</v>
      </c>
      <c r="L36" s="278"/>
      <c r="M36" s="344">
        <v>2.5</v>
      </c>
      <c r="N36" s="280">
        <f>K36/M36</f>
        <v>59805.872083966693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60188.876123012444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19469.881193270085</v>
      </c>
      <c r="N48" s="280">
        <f>K48*M48</f>
        <v>19664.580005202784</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19664.580005202784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7660.0807809149992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87513.536909130227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17502.707381826047</v>
      </c>
      <c r="M84" s="849"/>
      <c r="N84" s="57"/>
    </row>
    <row r="85" spans="1:14">
      <c r="B85" s="95" t="s">
        <v>1057</v>
      </c>
      <c r="C85" s="96"/>
      <c r="D85" s="96"/>
      <c r="E85" s="96"/>
      <c r="F85" s="96"/>
      <c r="G85" s="96"/>
      <c r="H85" s="96"/>
      <c r="I85" s="93"/>
      <c r="J85" s="94"/>
      <c r="K85" s="312">
        <v>0.05</v>
      </c>
      <c r="L85" s="848">
        <f>N79*K85</f>
        <v>4375.6768454565117</v>
      </c>
      <c r="M85" s="849"/>
      <c r="N85" s="57"/>
    </row>
    <row r="86" spans="1:14" ht="15" thickBot="1">
      <c r="B86" s="97" t="s">
        <v>1058</v>
      </c>
      <c r="C86" s="98"/>
      <c r="D86" s="98"/>
      <c r="E86" s="98"/>
      <c r="F86" s="98"/>
      <c r="G86" s="98"/>
      <c r="H86" s="98"/>
      <c r="I86" s="99"/>
      <c r="J86" s="100"/>
      <c r="K86" s="313">
        <v>0.05</v>
      </c>
      <c r="L86" s="850">
        <f>N79*K86</f>
        <v>4375.6768454565117</v>
      </c>
      <c r="M86" s="851"/>
      <c r="N86" s="57"/>
    </row>
    <row r="87" spans="1:14" ht="15" thickBot="1">
      <c r="B87" s="814" t="s">
        <v>1037</v>
      </c>
      <c r="C87" s="815"/>
      <c r="D87" s="815"/>
      <c r="E87" s="815"/>
      <c r="F87" s="815"/>
      <c r="G87" s="815"/>
      <c r="H87" s="815"/>
      <c r="I87" s="815"/>
      <c r="J87" s="815"/>
      <c r="K87" s="815"/>
      <c r="L87" s="815"/>
      <c r="M87" s="816"/>
      <c r="N87" s="58">
        <f>L84+L85+L86</f>
        <v>26254.061072739067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113767.5979818693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197</v>
      </c>
      <c r="B36" s="827" t="str">
        <f>VLOOKUP(A36,EQUIPOS!A6:D154,3,FALSE)</f>
        <v>Equipo de perforación (TRACKDRILL), potencia 40 HP, 2100 golpes / minuto</v>
      </c>
      <c r="C36" s="828"/>
      <c r="D36" s="828"/>
      <c r="E36" s="828"/>
      <c r="F36" s="828"/>
      <c r="G36" s="828"/>
      <c r="H36" s="829"/>
      <c r="I36" s="275"/>
      <c r="J36" s="276"/>
      <c r="K36" s="277">
        <f>VLOOKUP(A36,EQUIPOS!A6:D163,4,FALSE)</f>
        <v>149514.68020991673</v>
      </c>
      <c r="L36" s="278"/>
      <c r="M36" s="344">
        <v>1.25</v>
      </c>
      <c r="N36" s="280">
        <f>K36/M36</f>
        <v>119611.74416793339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1021.344104122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120633.08827205539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19469.881193270085</v>
      </c>
      <c r="N48" s="280">
        <f>K48*M48</f>
        <v>19664.580005202784</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19664.580005202784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317"/>
      <c r="C65" s="318"/>
      <c r="D65" s="318"/>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20426.882082439999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160724.55035969816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32144.910071939634</v>
      </c>
      <c r="M84" s="849"/>
      <c r="N84" s="57"/>
    </row>
    <row r="85" spans="1:14">
      <c r="B85" s="95" t="s">
        <v>1057</v>
      </c>
      <c r="C85" s="96"/>
      <c r="D85" s="96"/>
      <c r="E85" s="96"/>
      <c r="F85" s="96"/>
      <c r="G85" s="96"/>
      <c r="H85" s="96"/>
      <c r="I85" s="93"/>
      <c r="J85" s="94"/>
      <c r="K85" s="312">
        <v>0.05</v>
      </c>
      <c r="L85" s="848">
        <f>N79*K85</f>
        <v>8036.2275179849084</v>
      </c>
      <c r="M85" s="849"/>
      <c r="N85" s="57"/>
    </row>
    <row r="86" spans="1:14" ht="15" thickBot="1">
      <c r="B86" s="97" t="s">
        <v>1058</v>
      </c>
      <c r="C86" s="98"/>
      <c r="D86" s="98"/>
      <c r="E86" s="98"/>
      <c r="F86" s="98"/>
      <c r="G86" s="98"/>
      <c r="H86" s="98"/>
      <c r="I86" s="99"/>
      <c r="J86" s="100"/>
      <c r="K86" s="313">
        <v>0.05</v>
      </c>
      <c r="L86" s="850">
        <f>N79*K86</f>
        <v>8036.2275179849084</v>
      </c>
      <c r="M86" s="851"/>
      <c r="N86" s="57"/>
    </row>
    <row r="87" spans="1:14" ht="15" thickBot="1">
      <c r="B87" s="814" t="s">
        <v>1037</v>
      </c>
      <c r="C87" s="815"/>
      <c r="D87" s="815"/>
      <c r="E87" s="815"/>
      <c r="F87" s="815"/>
      <c r="G87" s="815"/>
      <c r="H87" s="815"/>
      <c r="I87" s="815"/>
      <c r="J87" s="815"/>
      <c r="K87" s="815"/>
      <c r="L87" s="815"/>
      <c r="M87" s="816"/>
      <c r="N87" s="58">
        <f>L84+L85+L86</f>
        <v>48217.365107909449</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208941.91546760761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314</v>
      </c>
      <c r="B36" s="827" t="str">
        <f>VLOOKUP(A36,EQUIPOS!A6:D154,3,FALSE)</f>
        <v xml:space="preserve">Retroexcavadora E-200 sobre orugas
</v>
      </c>
      <c r="C36" s="828"/>
      <c r="D36" s="828"/>
      <c r="E36" s="828"/>
      <c r="F36" s="828"/>
      <c r="G36" s="828"/>
      <c r="H36" s="829"/>
      <c r="I36" s="275"/>
      <c r="J36" s="276"/>
      <c r="K36" s="277">
        <f>VLOOKUP(A36,EQUIPOS!A6:D163,4,FALSE)</f>
        <v>200279.8570178833</v>
      </c>
      <c r="L36" s="278"/>
      <c r="M36" s="344">
        <v>23</v>
      </c>
      <c r="N36" s="280">
        <f>K36/M36</f>
        <v>8707.8198703427515</v>
      </c>
    </row>
    <row r="37" spans="1:14">
      <c r="A37" s="119" t="s">
        <v>328</v>
      </c>
      <c r="B37" s="827" t="str">
        <f>VLOOKUP(A37,EQUIPOS!A7:D154,3,FALSE)</f>
        <v xml:space="preserve">Taco metálico o puntal (escamas en concreto)
</v>
      </c>
      <c r="C37" s="828"/>
      <c r="D37" s="828"/>
      <c r="E37" s="828"/>
      <c r="F37" s="828"/>
      <c r="G37" s="828"/>
      <c r="H37" s="829"/>
      <c r="I37" s="429"/>
      <c r="J37" s="430"/>
      <c r="K37" s="277">
        <f>VLOOKUP(A37,EQUIPOS!A7:D164,4,FALSE)</f>
        <v>84.501711089894783</v>
      </c>
      <c r="L37" s="343"/>
      <c r="M37" s="344">
        <v>1</v>
      </c>
      <c r="N37" s="280">
        <f>K37/M37</f>
        <v>84.501711089894783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1021.344104122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9813.6656855546462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4084.8333333333335</v>
      </c>
      <c r="N48" s="280">
        <f>K48*M48</f>
        <v>1429.6916666666666</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15561.803065950917</v>
      </c>
      <c r="N49" s="280">
        <f>K49*M49</f>
        <v>15561.803065950917</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2784.1499704552834</v>
      </c>
      <c r="N50" s="280">
        <f>K50*M50</f>
        <v>10579.769887730077</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445027.1545398772</v>
      </c>
      <c r="N51" s="280">
        <f>K51*M51</f>
        <v>80104.887817177892</v>
      </c>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107676.15243752555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818">
        <f>VLOOKUP(A58,TRANSPORTE!A1:D117,4,FALSE)</f>
        <v>1313.2164027577846</v>
      </c>
      <c r="M58" s="819"/>
      <c r="N58" s="295">
        <f>K58*L58</f>
        <v>236.37895249640121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236.37895249640121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20426.882082439999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138153.0791580166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27630.615831603322</v>
      </c>
      <c r="M82" s="849"/>
      <c r="N82" s="57"/>
    </row>
    <row r="83" spans="1:14">
      <c r="B83" s="95" t="s">
        <v>1057</v>
      </c>
      <c r="C83" s="96"/>
      <c r="D83" s="96"/>
      <c r="E83" s="96"/>
      <c r="F83" s="96"/>
      <c r="G83" s="96"/>
      <c r="H83" s="96"/>
      <c r="I83" s="93"/>
      <c r="J83" s="94"/>
      <c r="K83" s="312">
        <v>0.05</v>
      </c>
      <c r="L83" s="848">
        <f>N77*K83</f>
        <v>6907.6539579008304</v>
      </c>
      <c r="M83" s="849"/>
      <c r="N83" s="57"/>
    </row>
    <row r="84" spans="1:14" ht="15" thickBot="1">
      <c r="B84" s="97" t="s">
        <v>1058</v>
      </c>
      <c r="C84" s="98"/>
      <c r="D84" s="98"/>
      <c r="E84" s="98"/>
      <c r="F84" s="98"/>
      <c r="G84" s="98"/>
      <c r="H84" s="98"/>
      <c r="I84" s="99"/>
      <c r="J84" s="100"/>
      <c r="K84" s="313">
        <v>0.05</v>
      </c>
      <c r="L84" s="850">
        <f>N77*K84</f>
        <v>6907.6539579008304</v>
      </c>
      <c r="M84" s="851"/>
      <c r="N84" s="57"/>
    </row>
    <row r="85" spans="1:14" ht="15" thickBot="1">
      <c r="B85" s="814" t="s">
        <v>1037</v>
      </c>
      <c r="C85" s="815"/>
      <c r="D85" s="815"/>
      <c r="E85" s="815"/>
      <c r="F85" s="815"/>
      <c r="G85" s="815"/>
      <c r="H85" s="815"/>
      <c r="I85" s="815"/>
      <c r="J85" s="815"/>
      <c r="K85" s="815"/>
      <c r="L85" s="815"/>
      <c r="M85" s="816"/>
      <c r="N85" s="58">
        <f>L82+L83+L84</f>
        <v>41445.923747404981</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179599.00290542157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51.067205206099999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3714.6842244430127</v>
      </c>
      <c r="N48" s="280">
        <f>K48*M48</f>
        <v>3714.6842244430127</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996.89416564417149</v>
      </c>
      <c r="N49" s="280">
        <f>K49*M49</f>
        <v>3987.576662576686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 thickBot="1">
      <c r="B52" s="49"/>
      <c r="C52" s="318"/>
      <c r="D52" s="318"/>
      <c r="E52" s="318"/>
      <c r="F52" s="318"/>
      <c r="G52" s="318"/>
      <c r="H52" s="318"/>
      <c r="I52" s="318"/>
      <c r="J52" s="443"/>
      <c r="K52" s="132"/>
      <c r="L52" s="333"/>
      <c r="M52" s="410"/>
      <c r="N52" s="280"/>
    </row>
    <row r="53" spans="1:14" ht="15" thickBot="1">
      <c r="B53" s="814" t="s">
        <v>1037</v>
      </c>
      <c r="C53" s="815"/>
      <c r="D53" s="815"/>
      <c r="E53" s="815"/>
      <c r="F53" s="815"/>
      <c r="G53" s="815"/>
      <c r="H53" s="815"/>
      <c r="I53" s="815"/>
      <c r="J53" s="815"/>
      <c r="K53" s="815"/>
      <c r="L53" s="815"/>
      <c r="M53" s="816"/>
      <c r="N53" s="402">
        <f>SUM(N48:N52)</f>
        <v>7702.2608870196982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133"/>
    </row>
    <row r="75" spans="1:15" ht="15" thickBot="1">
      <c r="B75" s="820" t="s">
        <v>1037</v>
      </c>
      <c r="C75" s="821"/>
      <c r="D75" s="821"/>
      <c r="E75" s="821"/>
      <c r="F75" s="821"/>
      <c r="G75" s="821"/>
      <c r="H75" s="821"/>
      <c r="I75" s="821"/>
      <c r="J75" s="821"/>
      <c r="K75" s="821"/>
      <c r="L75" s="821"/>
      <c r="M75" s="822"/>
      <c r="N75" s="468">
        <f>SUM(N69:N74)</f>
        <v>510.67205206099999</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8264.0001442867979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1652.8000288573596</v>
      </c>
      <c r="M82" s="849"/>
      <c r="N82" s="57"/>
    </row>
    <row r="83" spans="1:14">
      <c r="B83" s="95" t="s">
        <v>1057</v>
      </c>
      <c r="C83" s="96"/>
      <c r="D83" s="96"/>
      <c r="E83" s="96"/>
      <c r="F83" s="96"/>
      <c r="G83" s="96"/>
      <c r="H83" s="96"/>
      <c r="I83" s="93"/>
      <c r="J83" s="94"/>
      <c r="K83" s="312">
        <v>0.05</v>
      </c>
      <c r="L83" s="848">
        <f>N77*K83</f>
        <v>413.20000721433991</v>
      </c>
      <c r="M83" s="849"/>
      <c r="N83" s="57"/>
    </row>
    <row r="84" spans="1:14" ht="15" thickBot="1">
      <c r="B84" s="97" t="s">
        <v>1058</v>
      </c>
      <c r="C84" s="98"/>
      <c r="D84" s="98"/>
      <c r="E84" s="98"/>
      <c r="F84" s="98"/>
      <c r="G84" s="98"/>
      <c r="H84" s="98"/>
      <c r="I84" s="99"/>
      <c r="J84" s="100"/>
      <c r="K84" s="313">
        <v>0.05</v>
      </c>
      <c r="L84" s="850">
        <f>N77*K84</f>
        <v>413.20000721433991</v>
      </c>
      <c r="M84" s="851"/>
      <c r="N84" s="57"/>
    </row>
    <row r="85" spans="1:14" ht="15" thickBot="1">
      <c r="B85" s="814" t="s">
        <v>1037</v>
      </c>
      <c r="C85" s="815"/>
      <c r="D85" s="815"/>
      <c r="E85" s="815"/>
      <c r="F85" s="815"/>
      <c r="G85" s="815"/>
      <c r="H85" s="815"/>
      <c r="I85" s="815"/>
      <c r="J85" s="815"/>
      <c r="K85" s="815"/>
      <c r="L85" s="815"/>
      <c r="M85" s="816"/>
      <c r="N85" s="58">
        <f>L82+L83+L84</f>
        <v>2479.2000432860395</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10743.200187572838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269</v>
      </c>
      <c r="B36" s="827" t="str">
        <f>VLOOKUP(A36,EQUIPOS!A6:D154,3,FALSE)</f>
        <v>Motoniveladora  potencia 215 HP, ancho de cuchilla 4,27 m, peso 18 ton.</v>
      </c>
      <c r="C36" s="828"/>
      <c r="D36" s="828"/>
      <c r="E36" s="828"/>
      <c r="F36" s="828"/>
      <c r="G36" s="828"/>
      <c r="H36" s="829"/>
      <c r="I36" s="275"/>
      <c r="J36" s="276"/>
      <c r="K36" s="277">
        <f>VLOOKUP(A36,EQUIPOS!A6:D163,4,FALSE)</f>
        <v>212415</v>
      </c>
      <c r="L36" s="278"/>
      <c r="M36" s="344">
        <v>15</v>
      </c>
      <c r="N36" s="280">
        <f>K36/M36</f>
        <v>14161</v>
      </c>
    </row>
    <row r="37" spans="1:14">
      <c r="A37" s="119" t="s">
        <v>365</v>
      </c>
      <c r="B37" s="827" t="str">
        <f>VLOOKUP(A37,EQUIPOS!A7:D154,3,FALSE)</f>
        <v xml:space="preserve">Vibrocompatador, potencia 153 HP, peso 10 Ton. </v>
      </c>
      <c r="C37" s="828"/>
      <c r="D37" s="828"/>
      <c r="E37" s="828"/>
      <c r="F37" s="828"/>
      <c r="G37" s="828"/>
      <c r="H37" s="829"/>
      <c r="I37" s="429"/>
      <c r="J37" s="430"/>
      <c r="K37" s="277">
        <f>VLOOKUP(A37,EQUIPOS!A7:D164,4,FALSE)</f>
        <v>125746.30256134635</v>
      </c>
      <c r="L37" s="343"/>
      <c r="M37" s="344">
        <v>15</v>
      </c>
      <c r="N37" s="280">
        <f>K37/M37</f>
        <v>8383.0868374230904</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106.39001084604166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22650.476848269132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19230.132323006132</v>
      </c>
      <c r="N48" s="280">
        <f>K48*M48</f>
        <v>20191.638939156441</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50.059586696803315</v>
      </c>
      <c r="N49" s="280">
        <f>K49*M49</f>
        <v>1501.7876009040995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21693.42654006054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818">
        <f>VLOOKUP(A60,TRANSPORTE!A1:D117,4,FALSE)</f>
        <v>1313.2164027577846</v>
      </c>
      <c r="M60" s="819"/>
      <c r="N60" s="295">
        <f>K60*L60</f>
        <v>1378.8772228956739</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1378.8772228956739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2127.800216920833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47850.58082814618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9570.116165629237</v>
      </c>
      <c r="M84" s="849"/>
      <c r="N84" s="57"/>
    </row>
    <row r="85" spans="1:14">
      <c r="B85" s="95" t="s">
        <v>1057</v>
      </c>
      <c r="C85" s="96"/>
      <c r="D85" s="96"/>
      <c r="E85" s="96"/>
      <c r="F85" s="96"/>
      <c r="G85" s="96"/>
      <c r="H85" s="96"/>
      <c r="I85" s="93"/>
      <c r="J85" s="94"/>
      <c r="K85" s="312">
        <v>0.05</v>
      </c>
      <c r="L85" s="848">
        <f>N79*K85</f>
        <v>2392.5290414073093</v>
      </c>
      <c r="M85" s="849"/>
      <c r="N85" s="57"/>
    </row>
    <row r="86" spans="1:14" ht="15" thickBot="1">
      <c r="B86" s="97" t="s">
        <v>1058</v>
      </c>
      <c r="C86" s="98"/>
      <c r="D86" s="98"/>
      <c r="E86" s="98"/>
      <c r="F86" s="98"/>
      <c r="G86" s="98"/>
      <c r="H86" s="98"/>
      <c r="I86" s="99"/>
      <c r="J86" s="100"/>
      <c r="K86" s="313">
        <v>0.05</v>
      </c>
      <c r="L86" s="850">
        <f>N79*K86</f>
        <v>2392.5290414073093</v>
      </c>
      <c r="M86" s="851"/>
      <c r="N86" s="57"/>
    </row>
    <row r="87" spans="1:14" ht="15" thickBot="1">
      <c r="B87" s="814" t="s">
        <v>1037</v>
      </c>
      <c r="C87" s="815"/>
      <c r="D87" s="815"/>
      <c r="E87" s="815"/>
      <c r="F87" s="815"/>
      <c r="G87" s="815"/>
      <c r="H87" s="815"/>
      <c r="I87" s="815"/>
      <c r="J87" s="815"/>
      <c r="K87" s="815"/>
      <c r="L87" s="815"/>
      <c r="M87" s="816"/>
      <c r="N87" s="58">
        <f>L84+L85+L86</f>
        <v>14355.174248443856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62205.755076590038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2.25" customHeight="1" thickBot="1">
      <c r="A31" t="s">
        <v>1929</v>
      </c>
      <c r="B31" s="86" t="s">
        <v>1228</v>
      </c>
      <c r="C31" s="954" t="s">
        <v>2261</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4733.3280736196311</v>
      </c>
      <c r="N50" s="280">
        <f>K50*M50</f>
        <v>9466.6561472392623</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102612.65242638034</v>
      </c>
      <c r="N51" s="280">
        <f>K51*M51</f>
        <v>51306.326213190172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114914.81195144744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132445.5196344025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26489.103926880503</v>
      </c>
      <c r="M84" s="849"/>
      <c r="N84" s="57"/>
    </row>
    <row r="85" spans="1:14">
      <c r="B85" s="95" t="s">
        <v>1057</v>
      </c>
      <c r="C85" s="96"/>
      <c r="D85" s="96"/>
      <c r="E85" s="96"/>
      <c r="F85" s="96"/>
      <c r="G85" s="96"/>
      <c r="H85" s="96"/>
      <c r="I85" s="93"/>
      <c r="J85" s="94"/>
      <c r="K85" s="312">
        <v>0.05</v>
      </c>
      <c r="L85" s="848">
        <f>N79*K85</f>
        <v>6622.2759817201259</v>
      </c>
      <c r="M85" s="849"/>
      <c r="N85" s="57"/>
    </row>
    <row r="86" spans="1:14" ht="15" thickBot="1">
      <c r="B86" s="97" t="s">
        <v>1058</v>
      </c>
      <c r="C86" s="98"/>
      <c r="D86" s="98"/>
      <c r="E86" s="98"/>
      <c r="F86" s="98"/>
      <c r="G86" s="98"/>
      <c r="H86" s="98"/>
      <c r="I86" s="99"/>
      <c r="J86" s="100"/>
      <c r="K86" s="313">
        <v>0.05</v>
      </c>
      <c r="L86" s="850">
        <f>N79*K86</f>
        <v>6622.2759817201259</v>
      </c>
      <c r="M86" s="851"/>
      <c r="N86" s="57"/>
    </row>
    <row r="87" spans="1:14" ht="15" thickBot="1">
      <c r="B87" s="814" t="s">
        <v>1037</v>
      </c>
      <c r="C87" s="815"/>
      <c r="D87" s="815"/>
      <c r="E87" s="815"/>
      <c r="F87" s="815"/>
      <c r="G87" s="815"/>
      <c r="H87" s="815"/>
      <c r="I87" s="815"/>
      <c r="J87" s="815"/>
      <c r="K87" s="815"/>
      <c r="L87" s="815"/>
      <c r="M87" s="816"/>
      <c r="N87" s="58">
        <f>L84+L85+L86</f>
        <v>39733.655890320762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172179.17552472325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1.5" customHeight="1" thickBot="1">
      <c r="A31" t="s">
        <v>1929</v>
      </c>
      <c r="B31" s="86" t="s">
        <v>1776</v>
      </c>
      <c r="C31" s="954" t="s">
        <v>2262</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4733.3280736196311</v>
      </c>
      <c r="N50" s="280">
        <f>K50*M50</f>
        <v>9466.6561472392623</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134751.79650920242</v>
      </c>
      <c r="N51" s="280">
        <f>K51*M51</f>
        <v>67375.898254601212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130984.38399285848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317"/>
      <c r="C65" s="318"/>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148515.09167581354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29703.018335162709</v>
      </c>
      <c r="M84" s="849"/>
      <c r="N84" s="57"/>
    </row>
    <row r="85" spans="1:14">
      <c r="B85" s="95" t="s">
        <v>1057</v>
      </c>
      <c r="C85" s="96"/>
      <c r="D85" s="96"/>
      <c r="E85" s="96"/>
      <c r="F85" s="96"/>
      <c r="G85" s="96"/>
      <c r="H85" s="96"/>
      <c r="I85" s="93"/>
      <c r="J85" s="94"/>
      <c r="K85" s="312">
        <v>0.05</v>
      </c>
      <c r="L85" s="848">
        <f>N79*K85</f>
        <v>7425.7545837906773</v>
      </c>
      <c r="M85" s="849"/>
      <c r="N85" s="57"/>
    </row>
    <row r="86" spans="1:14" ht="15" thickBot="1">
      <c r="B86" s="97" t="s">
        <v>1058</v>
      </c>
      <c r="C86" s="98"/>
      <c r="D86" s="98"/>
      <c r="E86" s="98"/>
      <c r="F86" s="98"/>
      <c r="G86" s="98"/>
      <c r="H86" s="98"/>
      <c r="I86" s="99"/>
      <c r="J86" s="100"/>
      <c r="K86" s="313">
        <v>0.05</v>
      </c>
      <c r="L86" s="850">
        <f>N79*K86</f>
        <v>7425.7545837906773</v>
      </c>
      <c r="M86" s="851"/>
      <c r="N86" s="57"/>
    </row>
    <row r="87" spans="1:14" ht="15" thickBot="1">
      <c r="B87" s="814" t="s">
        <v>1037</v>
      </c>
      <c r="C87" s="815"/>
      <c r="D87" s="815"/>
      <c r="E87" s="815"/>
      <c r="F87" s="815"/>
      <c r="G87" s="815"/>
      <c r="H87" s="815"/>
      <c r="I87" s="815"/>
      <c r="J87" s="815"/>
      <c r="K87" s="815"/>
      <c r="L87" s="815"/>
      <c r="M87" s="816"/>
      <c r="N87" s="58">
        <f>L84+L85+L86</f>
        <v>44554.527502744066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193069.61917855759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1777</v>
      </c>
      <c r="C31" s="954" t="s">
        <v>2263</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4733.3280736196311</v>
      </c>
      <c r="N50" s="280">
        <f>K50*M50</f>
        <v>9466.6561472392623</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146428.28955828215</v>
      </c>
      <c r="N51" s="280">
        <f>K51*M51</f>
        <v>73214.144779141076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136822.63051739836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154353.33820035341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30870.667640070682</v>
      </c>
      <c r="M84" s="849"/>
      <c r="N84" s="57"/>
    </row>
    <row r="85" spans="1:14">
      <c r="B85" s="95" t="s">
        <v>1057</v>
      </c>
      <c r="C85" s="96"/>
      <c r="D85" s="96"/>
      <c r="E85" s="96"/>
      <c r="F85" s="96"/>
      <c r="G85" s="96"/>
      <c r="H85" s="96"/>
      <c r="I85" s="93"/>
      <c r="J85" s="94"/>
      <c r="K85" s="312">
        <v>0.05</v>
      </c>
      <c r="L85" s="848">
        <f>N79*K85</f>
        <v>7717.6669100176705</v>
      </c>
      <c r="M85" s="849"/>
      <c r="N85" s="57"/>
    </row>
    <row r="86" spans="1:14" ht="15" thickBot="1">
      <c r="B86" s="97" t="s">
        <v>1058</v>
      </c>
      <c r="C86" s="98"/>
      <c r="D86" s="98"/>
      <c r="E86" s="98"/>
      <c r="F86" s="98"/>
      <c r="G86" s="98"/>
      <c r="H86" s="98"/>
      <c r="I86" s="99"/>
      <c r="J86" s="100"/>
      <c r="K86" s="313">
        <v>0.05</v>
      </c>
      <c r="L86" s="850">
        <f>N79*K86</f>
        <v>7717.6669100176705</v>
      </c>
      <c r="M86" s="851"/>
      <c r="N86" s="57"/>
    </row>
    <row r="87" spans="1:14" ht="15" thickBot="1">
      <c r="B87" s="814" t="s">
        <v>1037</v>
      </c>
      <c r="C87" s="815"/>
      <c r="D87" s="815"/>
      <c r="E87" s="815"/>
      <c r="F87" s="815"/>
      <c r="G87" s="815"/>
      <c r="H87" s="815"/>
      <c r="I87" s="815"/>
      <c r="J87" s="815"/>
      <c r="K87" s="815"/>
      <c r="L87" s="815"/>
      <c r="M87" s="816"/>
      <c r="N87" s="58">
        <f>L84+L85+L86</f>
        <v>46306.001460106025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200659.33966045943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7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1778</v>
      </c>
      <c r="C31" s="954" t="s">
        <v>2264</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5133.3523667976269</v>
      </c>
      <c r="N49" s="280">
        <f>K49*M49</f>
        <v>5903.3552218172708</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4733.3280736196311</v>
      </c>
      <c r="N50" s="280">
        <f>K50*M50</f>
        <v>9466.6561472392623</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146428.28955828215</v>
      </c>
      <c r="N51" s="280">
        <f>K51*M51</f>
        <v>73214.144779141076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136822.63051739836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154353.33820035341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30870.667640070682</v>
      </c>
      <c r="M84" s="849"/>
      <c r="N84" s="57"/>
    </row>
    <row r="85" spans="1:14">
      <c r="B85" s="95" t="s">
        <v>1057</v>
      </c>
      <c r="C85" s="96"/>
      <c r="D85" s="96"/>
      <c r="E85" s="96"/>
      <c r="F85" s="96"/>
      <c r="G85" s="96"/>
      <c r="H85" s="96"/>
      <c r="I85" s="93"/>
      <c r="J85" s="94"/>
      <c r="K85" s="312">
        <v>0.05</v>
      </c>
      <c r="L85" s="848">
        <f>N79*K85</f>
        <v>7717.6669100176705</v>
      </c>
      <c r="M85" s="849"/>
      <c r="N85" s="57"/>
    </row>
    <row r="86" spans="1:14" ht="15" thickBot="1">
      <c r="B86" s="97" t="s">
        <v>1058</v>
      </c>
      <c r="C86" s="98"/>
      <c r="D86" s="98"/>
      <c r="E86" s="98"/>
      <c r="F86" s="98"/>
      <c r="G86" s="98"/>
      <c r="H86" s="98"/>
      <c r="I86" s="99"/>
      <c r="J86" s="100"/>
      <c r="K86" s="313">
        <v>0.05</v>
      </c>
      <c r="L86" s="850">
        <f>N79*K86</f>
        <v>7717.6669100176705</v>
      </c>
      <c r="M86" s="851"/>
      <c r="N86" s="57"/>
    </row>
    <row r="87" spans="1:14" ht="15" thickBot="1">
      <c r="B87" s="814" t="s">
        <v>1037</v>
      </c>
      <c r="C87" s="815"/>
      <c r="D87" s="815"/>
      <c r="E87" s="815"/>
      <c r="F87" s="815"/>
      <c r="G87" s="815"/>
      <c r="H87" s="815"/>
      <c r="I87" s="815"/>
      <c r="J87" s="815"/>
      <c r="K87" s="815"/>
      <c r="L87" s="815"/>
      <c r="M87" s="816"/>
      <c r="N87" s="58">
        <f>L84+L85+L86</f>
        <v>46306.001460106025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200659.33966045943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1229</v>
      </c>
      <c r="C31" s="954" t="s">
        <v>1818</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5133.3523667976269</v>
      </c>
      <c r="N49" s="280">
        <f>K49*M49</f>
        <v>2566.6761833988135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4733.3280736196311</v>
      </c>
      <c r="N50" s="280">
        <f>K50*M50</f>
        <v>4733.3280736196311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73326.333038822399</v>
      </c>
      <c r="N51" s="280">
        <f>K51*M51</f>
        <v>73326.333038822399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128864.81166504158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146395.51934799663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29279.103869599327</v>
      </c>
      <c r="M84" s="849"/>
      <c r="N84" s="57"/>
    </row>
    <row r="85" spans="1:14">
      <c r="B85" s="95" t="s">
        <v>1057</v>
      </c>
      <c r="C85" s="96"/>
      <c r="D85" s="96"/>
      <c r="E85" s="96"/>
      <c r="F85" s="96"/>
      <c r="G85" s="96"/>
      <c r="H85" s="96"/>
      <c r="I85" s="93"/>
      <c r="J85" s="94"/>
      <c r="K85" s="312">
        <v>0.05</v>
      </c>
      <c r="L85" s="848">
        <f>N79*K85</f>
        <v>7319.7759673998316</v>
      </c>
      <c r="M85" s="849"/>
      <c r="N85" s="57"/>
    </row>
    <row r="86" spans="1:14" ht="15" thickBot="1">
      <c r="B86" s="97" t="s">
        <v>1058</v>
      </c>
      <c r="C86" s="98"/>
      <c r="D86" s="98"/>
      <c r="E86" s="98"/>
      <c r="F86" s="98"/>
      <c r="G86" s="98"/>
      <c r="H86" s="98"/>
      <c r="I86" s="99"/>
      <c r="J86" s="100"/>
      <c r="K86" s="313">
        <v>0.05</v>
      </c>
      <c r="L86" s="850">
        <f>N79*K86</f>
        <v>7319.7759673998316</v>
      </c>
      <c r="M86" s="851"/>
      <c r="N86" s="57"/>
    </row>
    <row r="87" spans="1:14" ht="15" thickBot="1">
      <c r="B87" s="814" t="s">
        <v>1037</v>
      </c>
      <c r="C87" s="815"/>
      <c r="D87" s="815"/>
      <c r="E87" s="815"/>
      <c r="F87" s="815"/>
      <c r="G87" s="815"/>
      <c r="H87" s="815"/>
      <c r="I87" s="815"/>
      <c r="J87" s="815"/>
      <c r="K87" s="815"/>
      <c r="L87" s="815"/>
      <c r="M87" s="816"/>
      <c r="N87" s="58">
        <f>L84+L85+L86</f>
        <v>43918.655804398986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190314.17515239562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1779</v>
      </c>
      <c r="C31" s="954" t="s">
        <v>1780</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5133.3523667976269</v>
      </c>
      <c r="N49" s="280">
        <f>K49*M49</f>
        <v>2566.6761833988135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4733.3280736196311</v>
      </c>
      <c r="N50" s="280">
        <f>K50*M50</f>
        <v>4733.3280736196311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73326.333038822399</v>
      </c>
      <c r="N51" s="280">
        <f>K51*M51</f>
        <v>73326.333038822399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128864.81166504158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146395.51934799663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29279.103869599327</v>
      </c>
      <c r="M84" s="849"/>
      <c r="N84" s="57"/>
    </row>
    <row r="85" spans="1:14">
      <c r="B85" s="95" t="s">
        <v>1057</v>
      </c>
      <c r="C85" s="96"/>
      <c r="D85" s="96"/>
      <c r="E85" s="96"/>
      <c r="F85" s="96"/>
      <c r="G85" s="96"/>
      <c r="H85" s="96"/>
      <c r="I85" s="93"/>
      <c r="J85" s="94"/>
      <c r="K85" s="312">
        <v>0.05</v>
      </c>
      <c r="L85" s="848">
        <f>N79*K85</f>
        <v>7319.7759673998316</v>
      </c>
      <c r="M85" s="849"/>
      <c r="N85" s="57"/>
    </row>
    <row r="86" spans="1:14" ht="15" thickBot="1">
      <c r="B86" s="97" t="s">
        <v>1058</v>
      </c>
      <c r="C86" s="98"/>
      <c r="D86" s="98"/>
      <c r="E86" s="98"/>
      <c r="F86" s="98"/>
      <c r="G86" s="98"/>
      <c r="H86" s="98"/>
      <c r="I86" s="99"/>
      <c r="J86" s="100"/>
      <c r="K86" s="313">
        <v>0.05</v>
      </c>
      <c r="L86" s="850">
        <f>N79*K86</f>
        <v>7319.7759673998316</v>
      </c>
      <c r="M86" s="851"/>
      <c r="N86" s="57"/>
    </row>
    <row r="87" spans="1:14" ht="15" thickBot="1">
      <c r="B87" s="814" t="s">
        <v>1037</v>
      </c>
      <c r="C87" s="815"/>
      <c r="D87" s="815"/>
      <c r="E87" s="815"/>
      <c r="F87" s="815"/>
      <c r="G87" s="815"/>
      <c r="H87" s="815"/>
      <c r="I87" s="815"/>
      <c r="J87" s="815"/>
      <c r="K87" s="815"/>
      <c r="L87" s="815"/>
      <c r="M87" s="816"/>
      <c r="N87" s="58">
        <f>L84+L85+L86</f>
        <v>43918.655804398986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190314.17515239562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1781</v>
      </c>
      <c r="C31" s="954" t="s">
        <v>1782</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5133.3523667976269</v>
      </c>
      <c r="N49" s="280">
        <f>K49*M49</f>
        <v>2566.6761833988135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4733.3280736196311</v>
      </c>
      <c r="N50" s="280">
        <f>K50*M50</f>
        <v>4733.3280736196311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73326.333038822399</v>
      </c>
      <c r="N51" s="280">
        <f>K51*M51</f>
        <v>73326.333038822399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128864.81166504158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146395.51934799663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29279.103869599327</v>
      </c>
      <c r="M84" s="849"/>
      <c r="N84" s="57"/>
    </row>
    <row r="85" spans="1:14">
      <c r="B85" s="95" t="s">
        <v>1057</v>
      </c>
      <c r="C85" s="96"/>
      <c r="D85" s="96"/>
      <c r="E85" s="96"/>
      <c r="F85" s="96"/>
      <c r="G85" s="96"/>
      <c r="H85" s="96"/>
      <c r="I85" s="93"/>
      <c r="J85" s="94"/>
      <c r="K85" s="312">
        <v>0.05</v>
      </c>
      <c r="L85" s="848">
        <f>N79*K85</f>
        <v>7319.7759673998316</v>
      </c>
      <c r="M85" s="849"/>
      <c r="N85" s="57"/>
    </row>
    <row r="86" spans="1:14" ht="15" thickBot="1">
      <c r="B86" s="97" t="s">
        <v>1058</v>
      </c>
      <c r="C86" s="98"/>
      <c r="D86" s="98"/>
      <c r="E86" s="98"/>
      <c r="F86" s="98"/>
      <c r="G86" s="98"/>
      <c r="H86" s="98"/>
      <c r="I86" s="99"/>
      <c r="J86" s="100"/>
      <c r="K86" s="313">
        <v>0.05</v>
      </c>
      <c r="L86" s="850">
        <f>N79*K86</f>
        <v>7319.7759673998316</v>
      </c>
      <c r="M86" s="851"/>
      <c r="N86" s="57"/>
    </row>
    <row r="87" spans="1:14" ht="15" thickBot="1">
      <c r="B87" s="814" t="s">
        <v>1037</v>
      </c>
      <c r="C87" s="815"/>
      <c r="D87" s="815"/>
      <c r="E87" s="815"/>
      <c r="F87" s="815"/>
      <c r="G87" s="815"/>
      <c r="H87" s="815"/>
      <c r="I87" s="815"/>
      <c r="J87" s="815"/>
      <c r="K87" s="815"/>
      <c r="L87" s="815"/>
      <c r="M87" s="816"/>
      <c r="N87" s="58">
        <f>L84+L85+L86</f>
        <v>43918.655804398986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190314.17515239562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1783</v>
      </c>
      <c r="C31" s="954" t="s">
        <v>1784</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43853.158517455209</v>
      </c>
      <c r="N48" s="280">
        <f>K48*M48</f>
        <v>48238.474369200732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5133.3523667976269</v>
      </c>
      <c r="N49" s="280">
        <f>K49*M49</f>
        <v>2566.6761833988135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4733.3280736196311</v>
      </c>
      <c r="N50" s="280">
        <f>K50*M50</f>
        <v>4733.3280736196311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73326.333038822399</v>
      </c>
      <c r="N51" s="280">
        <f>K51*M51</f>
        <v>73326.333038822399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128864.81166504158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18">
        <f>VLOOKUP(A60,TRANSPORTE!A1:D117,4,FALSE)</f>
        <v>1313.2164027577846</v>
      </c>
      <c r="M60" s="819"/>
      <c r="N60" s="295">
        <f>K60*L60</f>
        <v>1444.5380430335633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f>N60+N61+N62+N63+N64</f>
        <v>1444.5380430335633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15320.161561829998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146395.51934799663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29279.103869599327</v>
      </c>
      <c r="M84" s="849"/>
      <c r="N84" s="57"/>
    </row>
    <row r="85" spans="1:14">
      <c r="B85" s="95" t="s">
        <v>1057</v>
      </c>
      <c r="C85" s="96"/>
      <c r="D85" s="96"/>
      <c r="E85" s="96"/>
      <c r="F85" s="96"/>
      <c r="G85" s="96"/>
      <c r="H85" s="96"/>
      <c r="I85" s="93"/>
      <c r="J85" s="94"/>
      <c r="K85" s="312">
        <v>0.05</v>
      </c>
      <c r="L85" s="848">
        <f>N79*K85</f>
        <v>7319.7759673998316</v>
      </c>
      <c r="M85" s="849"/>
      <c r="N85" s="57"/>
    </row>
    <row r="86" spans="1:14" ht="15" thickBot="1">
      <c r="B86" s="97" t="s">
        <v>1058</v>
      </c>
      <c r="C86" s="98"/>
      <c r="D86" s="98"/>
      <c r="E86" s="98"/>
      <c r="F86" s="98"/>
      <c r="G86" s="98"/>
      <c r="H86" s="98"/>
      <c r="I86" s="99"/>
      <c r="J86" s="100"/>
      <c r="K86" s="313">
        <v>0.05</v>
      </c>
      <c r="L86" s="850">
        <f>N79*K86</f>
        <v>7319.7759673998316</v>
      </c>
      <c r="M86" s="851"/>
      <c r="N86" s="57"/>
    </row>
    <row r="87" spans="1:14" ht="15" thickBot="1">
      <c r="B87" s="814" t="s">
        <v>1037</v>
      </c>
      <c r="C87" s="815"/>
      <c r="D87" s="815"/>
      <c r="E87" s="815"/>
      <c r="F87" s="815"/>
      <c r="G87" s="815"/>
      <c r="H87" s="815"/>
      <c r="I87" s="815"/>
      <c r="J87" s="815"/>
      <c r="K87" s="815"/>
      <c r="L87" s="815"/>
      <c r="M87" s="816"/>
      <c r="N87" s="58">
        <f>L84+L85+L86</f>
        <v>43918.655804398986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190314.17515239562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8.5" customHeight="1" thickBot="1">
      <c r="A31" t="s">
        <v>1929</v>
      </c>
      <c r="B31" s="86" t="s">
        <v>1785</v>
      </c>
      <c r="C31" s="954" t="s">
        <v>1786</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4102.7294539877294</v>
      </c>
      <c r="N48" s="280">
        <f>K48*M48</f>
        <v>5333.5482901840487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5333.5482901840487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6865.5644463670487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1373.1128892734098</v>
      </c>
      <c r="M84" s="849"/>
      <c r="N84" s="57"/>
    </row>
    <row r="85" spans="1:14">
      <c r="B85" s="95" t="s">
        <v>1057</v>
      </c>
      <c r="C85" s="96"/>
      <c r="D85" s="96"/>
      <c r="E85" s="96"/>
      <c r="F85" s="96"/>
      <c r="G85" s="96"/>
      <c r="H85" s="96"/>
      <c r="I85" s="93"/>
      <c r="J85" s="94"/>
      <c r="K85" s="312">
        <v>0.05</v>
      </c>
      <c r="L85" s="848">
        <f>N79*K85</f>
        <v>343.27822231835245</v>
      </c>
      <c r="M85" s="849"/>
      <c r="N85" s="57"/>
    </row>
    <row r="86" spans="1:14" ht="15" thickBot="1">
      <c r="B86" s="97" t="s">
        <v>1058</v>
      </c>
      <c r="C86" s="98"/>
      <c r="D86" s="98"/>
      <c r="E86" s="98"/>
      <c r="F86" s="98"/>
      <c r="G86" s="98"/>
      <c r="H86" s="98"/>
      <c r="I86" s="99"/>
      <c r="J86" s="100"/>
      <c r="K86" s="313">
        <v>0.05</v>
      </c>
      <c r="L86" s="850">
        <f>N79*K86</f>
        <v>343.27822231835245</v>
      </c>
      <c r="M86" s="851"/>
      <c r="N86" s="57"/>
    </row>
    <row r="87" spans="1:14" ht="15" thickBot="1">
      <c r="B87" s="814" t="s">
        <v>1037</v>
      </c>
      <c r="C87" s="815"/>
      <c r="D87" s="815"/>
      <c r="E87" s="815"/>
      <c r="F87" s="815"/>
      <c r="G87" s="815"/>
      <c r="H87" s="815"/>
      <c r="I87" s="815"/>
      <c r="J87" s="815"/>
      <c r="K87" s="815"/>
      <c r="L87" s="815"/>
      <c r="M87" s="816"/>
      <c r="N87" s="58">
        <f>L84+L85+L86</f>
        <v>2059.6693339101148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8925.2337802771635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 customHeight="1" thickBot="1">
      <c r="A31" t="s">
        <v>1929</v>
      </c>
      <c r="B31" s="86" t="s">
        <v>1787</v>
      </c>
      <c r="C31" s="954" t="s">
        <v>1788</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14589.650300061348</v>
      </c>
      <c r="N48" s="280">
        <f>K48*M48</f>
        <v>18966.545390079755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18966.545390079755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20498.561546262754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4099.7123092525508</v>
      </c>
      <c r="M84" s="849"/>
      <c r="N84" s="57"/>
    </row>
    <row r="85" spans="1:14">
      <c r="B85" s="95" t="s">
        <v>1057</v>
      </c>
      <c r="C85" s="96"/>
      <c r="D85" s="96"/>
      <c r="E85" s="96"/>
      <c r="F85" s="96"/>
      <c r="G85" s="96"/>
      <c r="H85" s="96"/>
      <c r="I85" s="93"/>
      <c r="J85" s="94"/>
      <c r="K85" s="312">
        <v>0.05</v>
      </c>
      <c r="L85" s="848">
        <f>N79*K85</f>
        <v>1024.9280773131377</v>
      </c>
      <c r="M85" s="849"/>
      <c r="N85" s="57"/>
    </row>
    <row r="86" spans="1:14" ht="15" thickBot="1">
      <c r="B86" s="97" t="s">
        <v>1058</v>
      </c>
      <c r="C86" s="98"/>
      <c r="D86" s="98"/>
      <c r="E86" s="98"/>
      <c r="F86" s="98"/>
      <c r="G86" s="98"/>
      <c r="H86" s="98"/>
      <c r="I86" s="99"/>
      <c r="J86" s="100"/>
      <c r="K86" s="313">
        <v>0.05</v>
      </c>
      <c r="L86" s="850">
        <f>N79*K86</f>
        <v>1024.9280773131377</v>
      </c>
      <c r="M86" s="851"/>
      <c r="N86" s="57"/>
    </row>
    <row r="87" spans="1:14" ht="15" thickBot="1">
      <c r="B87" s="814" t="s">
        <v>1037</v>
      </c>
      <c r="C87" s="815"/>
      <c r="D87" s="815"/>
      <c r="E87" s="815"/>
      <c r="F87" s="815"/>
      <c r="G87" s="815"/>
      <c r="H87" s="815"/>
      <c r="I87" s="815"/>
      <c r="J87" s="815"/>
      <c r="K87" s="815"/>
      <c r="L87" s="815"/>
      <c r="M87" s="816"/>
      <c r="N87" s="58">
        <f>L84+L85+L86</f>
        <v>6149.5684638788262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26648.13001014158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1789</v>
      </c>
      <c r="C31" s="954" t="s">
        <v>2265</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4102.7294539877294</v>
      </c>
      <c r="N48" s="280">
        <f>K48*M48</f>
        <v>5333.5482901840487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5333.5482901840487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6865.5644463670487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1373.1128892734098</v>
      </c>
      <c r="M84" s="849"/>
      <c r="N84" s="57"/>
    </row>
    <row r="85" spans="1:14">
      <c r="B85" s="95" t="s">
        <v>1057</v>
      </c>
      <c r="C85" s="96"/>
      <c r="D85" s="96"/>
      <c r="E85" s="96"/>
      <c r="F85" s="96"/>
      <c r="G85" s="96"/>
      <c r="H85" s="96"/>
      <c r="I85" s="93"/>
      <c r="J85" s="94"/>
      <c r="K85" s="312">
        <v>0.05</v>
      </c>
      <c r="L85" s="848">
        <f>N79*K85</f>
        <v>343.27822231835245</v>
      </c>
      <c r="M85" s="849"/>
      <c r="N85" s="57"/>
    </row>
    <row r="86" spans="1:14" ht="15" thickBot="1">
      <c r="B86" s="97" t="s">
        <v>1058</v>
      </c>
      <c r="C86" s="98"/>
      <c r="D86" s="98"/>
      <c r="E86" s="98"/>
      <c r="F86" s="98"/>
      <c r="G86" s="98"/>
      <c r="H86" s="98"/>
      <c r="I86" s="99"/>
      <c r="J86" s="100"/>
      <c r="K86" s="313">
        <v>0.05</v>
      </c>
      <c r="L86" s="850">
        <f>N79*K86</f>
        <v>343.27822231835245</v>
      </c>
      <c r="M86" s="851"/>
      <c r="N86" s="57"/>
    </row>
    <row r="87" spans="1:14" ht="15" thickBot="1">
      <c r="B87" s="814" t="s">
        <v>1037</v>
      </c>
      <c r="C87" s="815"/>
      <c r="D87" s="815"/>
      <c r="E87" s="815"/>
      <c r="F87" s="815"/>
      <c r="G87" s="815"/>
      <c r="H87" s="815"/>
      <c r="I87" s="815"/>
      <c r="J87" s="815"/>
      <c r="K87" s="815"/>
      <c r="L87" s="815"/>
      <c r="M87" s="816"/>
      <c r="N87" s="58">
        <f>L84+L85+L86</f>
        <v>2059.6693339101148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8925.2337802771635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 customHeight="1" thickBot="1">
      <c r="A31" t="s">
        <v>1929</v>
      </c>
      <c r="B31" s="86" t="s">
        <v>1790</v>
      </c>
      <c r="C31" s="954" t="s">
        <v>2266</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14589.650300061348</v>
      </c>
      <c r="N48" s="280">
        <f>K48*M48</f>
        <v>18966.545390079755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18966.545390079755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1532.016156183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20498.561546262754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4099.7123092525508</v>
      </c>
      <c r="M84" s="849"/>
      <c r="N84" s="57"/>
    </row>
    <row r="85" spans="1:14">
      <c r="B85" s="95" t="s">
        <v>1057</v>
      </c>
      <c r="C85" s="96"/>
      <c r="D85" s="96"/>
      <c r="E85" s="96"/>
      <c r="F85" s="96"/>
      <c r="G85" s="96"/>
      <c r="H85" s="96"/>
      <c r="I85" s="93"/>
      <c r="J85" s="94"/>
      <c r="K85" s="312">
        <v>0.05</v>
      </c>
      <c r="L85" s="848">
        <f>N79*K85</f>
        <v>1024.9280773131377</v>
      </c>
      <c r="M85" s="849"/>
      <c r="N85" s="57"/>
    </row>
    <row r="86" spans="1:14" ht="15" thickBot="1">
      <c r="B86" s="97" t="s">
        <v>1058</v>
      </c>
      <c r="C86" s="98"/>
      <c r="D86" s="98"/>
      <c r="E86" s="98"/>
      <c r="F86" s="98"/>
      <c r="G86" s="98"/>
      <c r="H86" s="98"/>
      <c r="I86" s="99"/>
      <c r="J86" s="100"/>
      <c r="K86" s="313">
        <v>0.05</v>
      </c>
      <c r="L86" s="850">
        <f>N79*K86</f>
        <v>1024.9280773131377</v>
      </c>
      <c r="M86" s="851"/>
      <c r="N86" s="57"/>
    </row>
    <row r="87" spans="1:14" ht="15" thickBot="1">
      <c r="B87" s="814" t="s">
        <v>1037</v>
      </c>
      <c r="C87" s="815"/>
      <c r="D87" s="815"/>
      <c r="E87" s="815"/>
      <c r="F87" s="815"/>
      <c r="G87" s="815"/>
      <c r="H87" s="815"/>
      <c r="I87" s="815"/>
      <c r="J87" s="815"/>
      <c r="K87" s="815"/>
      <c r="L87" s="815"/>
      <c r="M87" s="816"/>
      <c r="N87" s="58">
        <f>L84+L85+L86</f>
        <v>6149.5684638788262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26648.13001014158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66962.535936076223</v>
      </c>
      <c r="L36" s="278"/>
      <c r="M36" s="344">
        <v>15</v>
      </c>
      <c r="N36" s="280">
        <f>K36/M36</f>
        <v>4464.1690624050816</v>
      </c>
    </row>
    <row r="37" spans="1:14">
      <c r="A37" s="119" t="s">
        <v>174</v>
      </c>
      <c r="B37" s="827" t="str">
        <f>VLOOKUP(A37,EQUIPOS!A7:D154,3,FALSE)</f>
        <v>Compactador vibratorio tipo DD-20</v>
      </c>
      <c r="C37" s="828"/>
      <c r="D37" s="828"/>
      <c r="E37" s="828"/>
      <c r="F37" s="828"/>
      <c r="G37" s="828"/>
      <c r="H37" s="829"/>
      <c r="I37" s="429"/>
      <c r="J37" s="430"/>
      <c r="K37" s="277">
        <f>VLOOKUP(A37,EQUIPOS!A7:D164,4,FALSE)</f>
        <v>89524.000462178796</v>
      </c>
      <c r="L37" s="343"/>
      <c r="M37" s="344">
        <v>15</v>
      </c>
      <c r="N37" s="280">
        <f>K37/M37</f>
        <v>5968.2666974785861</v>
      </c>
    </row>
    <row r="38" spans="1:14">
      <c r="A38" s="119" t="s">
        <v>269</v>
      </c>
      <c r="B38" s="827" t="str">
        <f>VLOOKUP(A38,EQUIPOS!A8:D154,3,FALSE)</f>
        <v>Motoniveladora  potencia 215 HP, ancho de cuchilla 4,27 m, peso 18 ton.</v>
      </c>
      <c r="C38" s="828"/>
      <c r="D38" s="828"/>
      <c r="E38" s="828"/>
      <c r="F38" s="828"/>
      <c r="G38" s="828"/>
      <c r="H38" s="829"/>
      <c r="I38" s="336"/>
      <c r="J38" s="338"/>
      <c r="K38" s="277">
        <f>VLOOKUP(A38,EQUIPOS!A8:D165,4,FALSE)</f>
        <v>212415</v>
      </c>
      <c r="L38" s="431"/>
      <c r="M38" s="432">
        <v>15</v>
      </c>
      <c r="N38" s="280">
        <f>K38/M38</f>
        <v>14161</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N75*M41</f>
        <v>42.556004338416663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SUM(N36:N41)</f>
        <v>24635.991764222086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19230.132323006132</v>
      </c>
      <c r="N48" s="280">
        <f>K48*M48</f>
        <v>24999.172019907972</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50.059586696803315</v>
      </c>
      <c r="N49" s="280">
        <f>K49*M49</f>
        <v>1501.7876009040995</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 thickBot="1">
      <c r="B52" s="458"/>
      <c r="C52" s="456"/>
      <c r="D52" s="456"/>
      <c r="E52" s="456"/>
      <c r="F52" s="456"/>
      <c r="G52" s="456"/>
      <c r="H52" s="456"/>
      <c r="I52" s="456"/>
      <c r="J52" s="457"/>
      <c r="K52" s="132"/>
      <c r="L52" s="454"/>
      <c r="M52" s="490"/>
      <c r="N52" s="491"/>
    </row>
    <row r="53" spans="1:14" ht="15" thickBot="1">
      <c r="B53" s="820" t="s">
        <v>1037</v>
      </c>
      <c r="C53" s="821"/>
      <c r="D53" s="821"/>
      <c r="E53" s="821"/>
      <c r="F53" s="821"/>
      <c r="G53" s="821"/>
      <c r="H53" s="821"/>
      <c r="I53" s="821"/>
      <c r="J53" s="821"/>
      <c r="K53" s="821"/>
      <c r="L53" s="821"/>
      <c r="M53" s="822"/>
      <c r="N53" s="110">
        <f>SUM(N48:N52)</f>
        <v>26500.959620812071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1" t="s">
        <v>1041</v>
      </c>
      <c r="C57" s="322"/>
      <c r="D57" s="322"/>
      <c r="E57" s="322"/>
      <c r="F57" s="322"/>
      <c r="G57" s="322"/>
      <c r="H57" s="79" t="s">
        <v>1029</v>
      </c>
      <c r="I57" s="80" t="s">
        <v>1042</v>
      </c>
      <c r="J57" s="81" t="s">
        <v>1043</v>
      </c>
      <c r="K57" s="79" t="s">
        <v>1044</v>
      </c>
      <c r="L57" s="817" t="s">
        <v>1045</v>
      </c>
      <c r="M57" s="790"/>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818">
        <f>VLOOKUP(A58,TRANSPORTE!A1:D117,4,FALSE)</f>
        <v>1313.2164027577846</v>
      </c>
      <c r="M58" s="819"/>
      <c r="N58" s="295">
        <f>K58*L58</f>
        <v>1707.18132358512</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 thickBot="1">
      <c r="B63" s="455"/>
      <c r="C63" s="456"/>
      <c r="D63" s="456"/>
      <c r="E63" s="456"/>
      <c r="F63" s="456"/>
      <c r="G63" s="456"/>
      <c r="H63" s="54"/>
      <c r="I63" s="132"/>
      <c r="J63" s="132"/>
      <c r="K63" s="132"/>
      <c r="L63" s="803"/>
      <c r="M63" s="804"/>
      <c r="N63" s="133"/>
    </row>
    <row r="64" spans="1:14" ht="15" thickBot="1">
      <c r="B64" s="820" t="s">
        <v>1037</v>
      </c>
      <c r="C64" s="821"/>
      <c r="D64" s="821"/>
      <c r="E64" s="821"/>
      <c r="F64" s="821"/>
      <c r="G64" s="821"/>
      <c r="H64" s="821"/>
      <c r="I64" s="821"/>
      <c r="J64" s="821"/>
      <c r="K64" s="821"/>
      <c r="L64" s="821"/>
      <c r="M64" s="822"/>
      <c r="N64" s="110">
        <f>N58+N59+N60+N61+N62</f>
        <v>1707.18132358512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0" t="s">
        <v>1047</v>
      </c>
      <c r="C68" s="841"/>
      <c r="D68" s="841"/>
      <c r="E68" s="841"/>
      <c r="F68" s="841"/>
      <c r="G68" s="841"/>
      <c r="H68" s="841"/>
      <c r="I68" s="79" t="s">
        <v>1048</v>
      </c>
      <c r="J68" s="81" t="s">
        <v>1494</v>
      </c>
      <c r="K68" s="80" t="s">
        <v>1050</v>
      </c>
      <c r="L68" s="842" t="s">
        <v>1034</v>
      </c>
      <c r="M68" s="966"/>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 thickBot="1">
      <c r="B74" s="801"/>
      <c r="C74" s="802"/>
      <c r="D74" s="802"/>
      <c r="E74" s="802"/>
      <c r="F74" s="802"/>
      <c r="G74" s="802"/>
      <c r="H74" s="802"/>
      <c r="I74" s="132"/>
      <c r="J74" s="132"/>
      <c r="K74" s="132"/>
      <c r="L74" s="902"/>
      <c r="M74" s="902"/>
      <c r="N74" s="51"/>
    </row>
    <row r="75" spans="1:15" ht="15" thickBot="1">
      <c r="B75" s="820" t="s">
        <v>1037</v>
      </c>
      <c r="C75" s="821"/>
      <c r="D75" s="821"/>
      <c r="E75" s="821"/>
      <c r="F75" s="821"/>
      <c r="G75" s="821"/>
      <c r="H75" s="821"/>
      <c r="I75" s="821"/>
      <c r="J75" s="821"/>
      <c r="K75" s="821"/>
      <c r="L75" s="821"/>
      <c r="M75" s="822"/>
      <c r="N75" s="309">
        <f>SUM(N69:N74)</f>
        <v>2127.800216920833</v>
      </c>
    </row>
    <row r="76" spans="1:15" ht="15" thickBot="1">
      <c r="B76" s="39"/>
      <c r="C76" s="40"/>
      <c r="D76" s="40"/>
      <c r="E76" s="40"/>
      <c r="F76" s="40"/>
      <c r="G76" s="40"/>
      <c r="H76" s="40"/>
      <c r="I76" s="40"/>
      <c r="J76" s="40"/>
      <c r="K76" s="40"/>
      <c r="L76" s="40"/>
      <c r="M76" s="40"/>
      <c r="N76" s="41"/>
    </row>
    <row r="77" spans="1:15" ht="15" thickBot="1">
      <c r="B77" s="814" t="s">
        <v>1051</v>
      </c>
      <c r="C77" s="815"/>
      <c r="D77" s="815"/>
      <c r="E77" s="815"/>
      <c r="F77" s="815"/>
      <c r="G77" s="815"/>
      <c r="H77" s="815"/>
      <c r="I77" s="815"/>
      <c r="J77" s="815"/>
      <c r="K77" s="815"/>
      <c r="L77" s="815"/>
      <c r="M77" s="816"/>
      <c r="N77" s="105">
        <f>N43+N53+N64+N75</f>
        <v>54971.932925540117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10994.386585108025</v>
      </c>
      <c r="M82" s="849"/>
      <c r="N82" s="57"/>
    </row>
    <row r="83" spans="1:14">
      <c r="B83" s="95" t="s">
        <v>1057</v>
      </c>
      <c r="C83" s="96"/>
      <c r="D83" s="96"/>
      <c r="E83" s="96"/>
      <c r="F83" s="96"/>
      <c r="G83" s="96"/>
      <c r="H83" s="96"/>
      <c r="I83" s="93"/>
      <c r="J83" s="94"/>
      <c r="K83" s="312">
        <v>0.05</v>
      </c>
      <c r="L83" s="848">
        <f>N77*K83</f>
        <v>2748.5966462770061</v>
      </c>
      <c r="M83" s="849"/>
      <c r="N83" s="57"/>
    </row>
    <row r="84" spans="1:14" ht="15" thickBot="1">
      <c r="B84" s="97" t="s">
        <v>1058</v>
      </c>
      <c r="C84" s="98"/>
      <c r="D84" s="98"/>
      <c r="E84" s="98"/>
      <c r="F84" s="98"/>
      <c r="G84" s="98"/>
      <c r="H84" s="98"/>
      <c r="I84" s="99"/>
      <c r="J84" s="100"/>
      <c r="K84" s="313">
        <v>0.05</v>
      </c>
      <c r="L84" s="850">
        <f>N77*K84</f>
        <v>2748.5966462770061</v>
      </c>
      <c r="M84" s="851"/>
      <c r="N84" s="57"/>
    </row>
    <row r="85" spans="1:14" ht="15" thickBot="1">
      <c r="B85" s="814" t="s">
        <v>1037</v>
      </c>
      <c r="C85" s="815"/>
      <c r="D85" s="815"/>
      <c r="E85" s="815"/>
      <c r="F85" s="815"/>
      <c r="G85" s="815"/>
      <c r="H85" s="815"/>
      <c r="I85" s="815"/>
      <c r="J85" s="815"/>
      <c r="K85" s="815"/>
      <c r="L85" s="815"/>
      <c r="M85" s="816"/>
      <c r="N85" s="58">
        <f>L82+L83+L84</f>
        <v>16491.579877662036</v>
      </c>
    </row>
    <row r="86" spans="1:14" ht="15" thickBot="1">
      <c r="B86" s="39"/>
      <c r="C86" s="40"/>
      <c r="D86" s="40"/>
      <c r="E86" s="40"/>
      <c r="F86" s="40"/>
      <c r="G86" s="40"/>
      <c r="H86" s="40"/>
      <c r="I86" s="40"/>
      <c r="J86" s="40"/>
      <c r="K86" s="40"/>
      <c r="L86" s="40"/>
      <c r="M86" s="40"/>
      <c r="N86" s="41"/>
    </row>
    <row r="87" spans="1:14" ht="15" thickBot="1">
      <c r="A87" t="s">
        <v>2122</v>
      </c>
      <c r="B87" s="814" t="s">
        <v>1059</v>
      </c>
      <c r="C87" s="815"/>
      <c r="D87" s="815"/>
      <c r="E87" s="815"/>
      <c r="F87" s="815"/>
      <c r="G87" s="815"/>
      <c r="H87" s="815"/>
      <c r="I87" s="815"/>
      <c r="J87" s="815"/>
      <c r="K87" s="815"/>
      <c r="L87" s="815"/>
      <c r="M87" s="816"/>
      <c r="N87" s="196">
        <f>N77+N85</f>
        <v>71463.512803202146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 thickBot="1">
      <c r="B118" s="427" t="s">
        <v>2327</v>
      </c>
      <c r="C118" s="428"/>
      <c r="D118" s="428"/>
      <c r="E118" s="267"/>
      <c r="F118" s="267"/>
      <c r="G118" s="267"/>
      <c r="H118" s="267"/>
      <c r="I118" s="267"/>
      <c r="J118" s="964"/>
      <c r="K118" s="964"/>
      <c r="L118" s="964"/>
      <c r="M118" s="964"/>
      <c r="N118"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102.1344104122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11386.966030674845</v>
      </c>
      <c r="N48" s="280">
        <f>K48*M48</f>
        <v>7970.8762214723911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7970.8762214723911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51"/>
    </row>
    <row r="77" spans="1:15" ht="15" thickBot="1">
      <c r="B77" s="820" t="s">
        <v>1037</v>
      </c>
      <c r="C77" s="821"/>
      <c r="D77" s="821"/>
      <c r="E77" s="821"/>
      <c r="F77" s="821"/>
      <c r="G77" s="821"/>
      <c r="H77" s="821"/>
      <c r="I77" s="821"/>
      <c r="J77" s="821"/>
      <c r="K77" s="821"/>
      <c r="L77" s="821"/>
      <c r="M77" s="822"/>
      <c r="N77" s="309">
        <f>SUM(N71:N76)</f>
        <v>2042.688208244</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10115.698840128591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2023.1397680257182</v>
      </c>
      <c r="M84" s="849"/>
      <c r="N84" s="57"/>
    </row>
    <row r="85" spans="1:14">
      <c r="B85" s="95" t="s">
        <v>1057</v>
      </c>
      <c r="C85" s="96"/>
      <c r="D85" s="96"/>
      <c r="E85" s="96"/>
      <c r="F85" s="96"/>
      <c r="G85" s="96"/>
      <c r="H85" s="96"/>
      <c r="I85" s="93"/>
      <c r="J85" s="94"/>
      <c r="K85" s="312">
        <v>0.05</v>
      </c>
      <c r="L85" s="848">
        <f>N79*K85</f>
        <v>505.78494200642956</v>
      </c>
      <c r="M85" s="849"/>
      <c r="N85" s="57"/>
    </row>
    <row r="86" spans="1:14" ht="15" thickBot="1">
      <c r="B86" s="97" t="s">
        <v>1058</v>
      </c>
      <c r="C86" s="98"/>
      <c r="D86" s="98"/>
      <c r="E86" s="98"/>
      <c r="F86" s="98"/>
      <c r="G86" s="98"/>
      <c r="H86" s="98"/>
      <c r="I86" s="99"/>
      <c r="J86" s="100"/>
      <c r="K86" s="313">
        <v>0.05</v>
      </c>
      <c r="L86" s="850">
        <f>N79*K86</f>
        <v>505.78494200642956</v>
      </c>
      <c r="M86" s="851"/>
      <c r="N86" s="57"/>
    </row>
    <row r="87" spans="1:14" ht="15" thickBot="1">
      <c r="B87" s="814" t="s">
        <v>1037</v>
      </c>
      <c r="C87" s="815"/>
      <c r="D87" s="815"/>
      <c r="E87" s="815"/>
      <c r="F87" s="815"/>
      <c r="G87" s="815"/>
      <c r="H87" s="815"/>
      <c r="I87" s="815"/>
      <c r="J87" s="815"/>
      <c r="K87" s="815"/>
      <c r="L87" s="815"/>
      <c r="M87" s="816"/>
      <c r="N87" s="58">
        <f>L84+L85+L86</f>
        <v>3034.7096520385771</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58">
        <f>N79+N87</f>
        <v>13150.408492167167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510.67205206099999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55900.648417177901</v>
      </c>
      <c r="N48" s="280">
        <f>K48*M48</f>
        <v>11180.129683435582</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2548.7151165644163</v>
      </c>
      <c r="N49" s="280">
        <f>K49*M49</f>
        <v>2676.1508723926372</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58"/>
      <c r="C54" s="456"/>
      <c r="D54" s="456"/>
      <c r="E54" s="456"/>
      <c r="F54" s="456"/>
      <c r="G54" s="456"/>
      <c r="H54" s="456"/>
      <c r="I54" s="456"/>
      <c r="J54" s="457"/>
      <c r="K54" s="132"/>
      <c r="L54" s="454"/>
      <c r="M54" s="490"/>
      <c r="N54" s="491"/>
    </row>
    <row r="55" spans="1:14" ht="15" thickBot="1">
      <c r="B55" s="820" t="s">
        <v>1037</v>
      </c>
      <c r="C55" s="821"/>
      <c r="D55" s="821"/>
      <c r="E55" s="821"/>
      <c r="F55" s="821"/>
      <c r="G55" s="821"/>
      <c r="H55" s="821"/>
      <c r="I55" s="821"/>
      <c r="J55" s="821"/>
      <c r="K55" s="821"/>
      <c r="L55" s="821"/>
      <c r="M55" s="822"/>
      <c r="N55" s="110">
        <f>SUM(N48:N54)</f>
        <v>13856.28055582822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455"/>
      <c r="C65" s="456"/>
      <c r="D65" s="456"/>
      <c r="E65" s="456"/>
      <c r="F65" s="456"/>
      <c r="G65" s="456"/>
      <c r="H65" s="54"/>
      <c r="I65" s="132"/>
      <c r="J65" s="132"/>
      <c r="K65" s="132"/>
      <c r="L65" s="803"/>
      <c r="M65" s="804"/>
      <c r="N65" s="133"/>
    </row>
    <row r="66" spans="1:15" ht="1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801"/>
      <c r="C76" s="802"/>
      <c r="D76" s="802"/>
      <c r="E76" s="802"/>
      <c r="F76" s="802"/>
      <c r="G76" s="802"/>
      <c r="H76" s="802"/>
      <c r="I76" s="132"/>
      <c r="J76" s="132"/>
      <c r="K76" s="132"/>
      <c r="L76" s="902"/>
      <c r="M76" s="902"/>
      <c r="N76" s="133"/>
    </row>
    <row r="77" spans="1:15" ht="15" thickBot="1">
      <c r="B77" s="820" t="s">
        <v>1037</v>
      </c>
      <c r="C77" s="821"/>
      <c r="D77" s="821"/>
      <c r="E77" s="821"/>
      <c r="F77" s="821"/>
      <c r="G77" s="821"/>
      <c r="H77" s="821"/>
      <c r="I77" s="821"/>
      <c r="J77" s="821"/>
      <c r="K77" s="821"/>
      <c r="L77" s="821"/>
      <c r="M77" s="822"/>
      <c r="N77" s="468">
        <f>SUM(N71:N76)</f>
        <v>10213.44104122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24580.393649109217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4916.0787298218438</v>
      </c>
      <c r="M84" s="849"/>
      <c r="N84" s="57"/>
    </row>
    <row r="85" spans="1:14">
      <c r="B85" s="95" t="s">
        <v>1057</v>
      </c>
      <c r="C85" s="96"/>
      <c r="D85" s="96"/>
      <c r="E85" s="96"/>
      <c r="F85" s="96"/>
      <c r="G85" s="96"/>
      <c r="H85" s="96"/>
      <c r="I85" s="93"/>
      <c r="J85" s="94"/>
      <c r="K85" s="312">
        <v>0.05</v>
      </c>
      <c r="L85" s="848">
        <f>N79*K85</f>
        <v>1229.019682455461</v>
      </c>
      <c r="M85" s="849"/>
      <c r="N85" s="57"/>
    </row>
    <row r="86" spans="1:14" ht="15" thickBot="1">
      <c r="B86" s="97" t="s">
        <v>1058</v>
      </c>
      <c r="C86" s="98"/>
      <c r="D86" s="98"/>
      <c r="E86" s="98"/>
      <c r="F86" s="98"/>
      <c r="G86" s="98"/>
      <c r="H86" s="98"/>
      <c r="I86" s="99"/>
      <c r="J86" s="100"/>
      <c r="K86" s="313">
        <v>0.05</v>
      </c>
      <c r="L86" s="850">
        <f>N79*K86</f>
        <v>1229.019682455461</v>
      </c>
      <c r="M86" s="851"/>
      <c r="N86" s="57"/>
    </row>
    <row r="87" spans="1:14" ht="15" thickBot="1">
      <c r="B87" s="814" t="s">
        <v>1037</v>
      </c>
      <c r="C87" s="815"/>
      <c r="D87" s="815"/>
      <c r="E87" s="815"/>
      <c r="F87" s="815"/>
      <c r="G87" s="815"/>
      <c r="H87" s="815"/>
      <c r="I87" s="815"/>
      <c r="J87" s="815"/>
      <c r="K87" s="815"/>
      <c r="L87" s="815"/>
      <c r="M87" s="816"/>
      <c r="N87" s="58">
        <f>L84+L85+L86</f>
        <v>7374.1180947327648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31954.511743841984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8.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1500</v>
      </c>
      <c r="N36" s="280">
        <f>K36/M36</f>
        <v>37.809183905416816</v>
      </c>
    </row>
    <row r="37" spans="1:14">
      <c r="A37" s="119" t="s">
        <v>361</v>
      </c>
      <c r="B37" s="827" t="str">
        <f>VLOOKUP(A37,EQUIPOS!A7:D154,3,FALSE)</f>
        <v>Vehículo delineador</v>
      </c>
      <c r="C37" s="828"/>
      <c r="D37" s="828"/>
      <c r="E37" s="828"/>
      <c r="F37" s="828"/>
      <c r="G37" s="828"/>
      <c r="H37" s="829"/>
      <c r="I37" s="429"/>
      <c r="J37" s="430"/>
      <c r="K37" s="277">
        <f>VLOOKUP(A37,EQUIPOS!A7:D164,4,FALSE)</f>
        <v>143004.17022620339</v>
      </c>
      <c r="L37" s="343"/>
      <c r="M37" s="344">
        <v>1500</v>
      </c>
      <c r="N37" s="280">
        <f>K37/M37</f>
        <v>95.336113484135595</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0.21278002169208332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133.35807741124449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4724.5545276073617</v>
      </c>
      <c r="N48" s="280">
        <f>K48*M48</f>
        <v>217.32950826993863</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79608.963128834352</v>
      </c>
      <c r="N49" s="280">
        <f>K49*M49</f>
        <v>1114.525483803681</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24078.448684049075</v>
      </c>
      <c r="N50" s="280">
        <f>K50*M50</f>
        <v>10.353732934141101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1342.2087250077607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21.278002169208332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1496.8448045882135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299.36896091764271</v>
      </c>
      <c r="M84" s="849"/>
      <c r="N84" s="57"/>
    </row>
    <row r="85" spans="1:14">
      <c r="B85" s="95" t="s">
        <v>1057</v>
      </c>
      <c r="C85" s="96"/>
      <c r="D85" s="96"/>
      <c r="E85" s="96"/>
      <c r="F85" s="96"/>
      <c r="G85" s="96"/>
      <c r="H85" s="96"/>
      <c r="I85" s="93"/>
      <c r="J85" s="94"/>
      <c r="K85" s="312">
        <v>0.05</v>
      </c>
      <c r="L85" s="848">
        <f>N79*K85</f>
        <v>74.842240229410677</v>
      </c>
      <c r="M85" s="849"/>
      <c r="N85" s="57"/>
    </row>
    <row r="86" spans="1:14" ht="15" thickBot="1">
      <c r="B86" s="97" t="s">
        <v>1058</v>
      </c>
      <c r="C86" s="98"/>
      <c r="D86" s="98"/>
      <c r="E86" s="98"/>
      <c r="F86" s="98"/>
      <c r="G86" s="98"/>
      <c r="H86" s="98"/>
      <c r="I86" s="99"/>
      <c r="J86" s="100"/>
      <c r="K86" s="313">
        <v>0.05</v>
      </c>
      <c r="L86" s="850">
        <f>N79*K86</f>
        <v>74.842240229410677</v>
      </c>
      <c r="M86" s="851"/>
      <c r="N86" s="57"/>
    </row>
    <row r="87" spans="1:14" ht="15" thickBot="1">
      <c r="B87" s="814" t="s">
        <v>1037</v>
      </c>
      <c r="C87" s="815"/>
      <c r="D87" s="815"/>
      <c r="E87" s="815"/>
      <c r="F87" s="815"/>
      <c r="G87" s="815"/>
      <c r="H87" s="815"/>
      <c r="I87" s="815"/>
      <c r="J87" s="815"/>
      <c r="K87" s="815"/>
      <c r="L87" s="815"/>
      <c r="M87" s="816"/>
      <c r="N87" s="58">
        <f>L84+L85+L86</f>
        <v>449.05344137646404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1945.8982459646775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1200</v>
      </c>
      <c r="N36" s="280">
        <f>K36/M36</f>
        <v>47.261479881771017</v>
      </c>
    </row>
    <row r="37" spans="1:14">
      <c r="A37" s="119" t="s">
        <v>201</v>
      </c>
      <c r="B37" s="827" t="str">
        <f>VLOOKUP(A37,EQUIPOS!A7:D154,3,FALSE)</f>
        <v>Equipo autopropulsado para pintura termoplástica</v>
      </c>
      <c r="C37" s="828"/>
      <c r="D37" s="828"/>
      <c r="E37" s="828"/>
      <c r="F37" s="828"/>
      <c r="G37" s="828"/>
      <c r="H37" s="829"/>
      <c r="I37" s="429"/>
      <c r="J37" s="430"/>
      <c r="K37" s="277">
        <f>VLOOKUP(A37,EQUIPOS!A7:D164,4,FALSE)</f>
        <v>88315.886363011217</v>
      </c>
      <c r="L37" s="343"/>
      <c r="M37" s="344">
        <v>1200</v>
      </c>
      <c r="N37" s="280">
        <f>K37/M37</f>
        <v>73.596571969176011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0.37236503796114584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121.23041688890817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4724.5545276073617</v>
      </c>
      <c r="N48" s="280">
        <f>K48*M48</f>
        <v>510.25188898159507</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8125.4003006134953</v>
      </c>
      <c r="N49" s="280">
        <f>K49*M49</f>
        <v>633.78122344785265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1144.0331124294478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37.236503796114583</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1302.5000331144706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260.50000662289415</v>
      </c>
      <c r="M84" s="849"/>
      <c r="N84" s="57"/>
    </row>
    <row r="85" spans="1:14">
      <c r="B85" s="95" t="s">
        <v>1057</v>
      </c>
      <c r="C85" s="96"/>
      <c r="D85" s="96"/>
      <c r="E85" s="96"/>
      <c r="F85" s="96"/>
      <c r="G85" s="96"/>
      <c r="H85" s="96"/>
      <c r="I85" s="93"/>
      <c r="J85" s="94"/>
      <c r="K85" s="312">
        <v>0.05</v>
      </c>
      <c r="L85" s="848">
        <f>N79*K85</f>
        <v>65.125001655723537</v>
      </c>
      <c r="M85" s="849"/>
      <c r="N85" s="57"/>
    </row>
    <row r="86" spans="1:14" ht="15" thickBot="1">
      <c r="B86" s="97" t="s">
        <v>1058</v>
      </c>
      <c r="C86" s="98"/>
      <c r="D86" s="98"/>
      <c r="E86" s="98"/>
      <c r="F86" s="98"/>
      <c r="G86" s="98"/>
      <c r="H86" s="98"/>
      <c r="I86" s="99"/>
      <c r="J86" s="100"/>
      <c r="K86" s="313">
        <v>0.05</v>
      </c>
      <c r="L86" s="850">
        <f>N79*K86</f>
        <v>65.125001655723537</v>
      </c>
      <c r="M86" s="851"/>
      <c r="N86" s="57"/>
    </row>
    <row r="87" spans="1:14" ht="15" thickBot="1">
      <c r="B87" s="814" t="s">
        <v>1037</v>
      </c>
      <c r="C87" s="815"/>
      <c r="D87" s="815"/>
      <c r="E87" s="815"/>
      <c r="F87" s="815"/>
      <c r="G87" s="815"/>
      <c r="H87" s="815"/>
      <c r="I87" s="815"/>
      <c r="J87" s="815"/>
      <c r="K87" s="815"/>
      <c r="L87" s="815"/>
      <c r="M87" s="816"/>
      <c r="N87" s="58">
        <f>L84+L85+L86</f>
        <v>390.75000993434116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1693.2500430488117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199</v>
      </c>
      <c r="B36" s="827" t="str">
        <f>VLOOKUP(A36,EQUIPOS!A6:D154,3,FALSE)</f>
        <v xml:space="preserve">Equipo de pintura (Compresor), Presión máxima de trabajo 3300 psi.
</v>
      </c>
      <c r="C36" s="828"/>
      <c r="D36" s="828"/>
      <c r="E36" s="828"/>
      <c r="F36" s="828"/>
      <c r="G36" s="828"/>
      <c r="H36" s="829"/>
      <c r="I36" s="275"/>
      <c r="J36" s="276"/>
      <c r="K36" s="277">
        <f>VLOOKUP(A36,EQUIPOS!A6:D163,4,FALSE)</f>
        <v>9536.3299833056826</v>
      </c>
      <c r="L36" s="278"/>
      <c r="M36" s="344">
        <v>6.1</v>
      </c>
      <c r="N36" s="280">
        <f>K36/M36</f>
        <v>1563.3327841484727</v>
      </c>
    </row>
    <row r="37" spans="1:14">
      <c r="A37" s="119" t="s">
        <v>138</v>
      </c>
      <c r="B37" s="827" t="str">
        <f>VLOOKUP(A37,EQUIPOS!A7:D154,3,FALSE)</f>
        <v>Camioneta D-300</v>
      </c>
      <c r="C37" s="828"/>
      <c r="D37" s="828"/>
      <c r="E37" s="828"/>
      <c r="F37" s="828"/>
      <c r="G37" s="828"/>
      <c r="H37" s="829"/>
      <c r="I37" s="429"/>
      <c r="J37" s="430"/>
      <c r="K37" s="277">
        <f>VLOOKUP(A37,EQUIPOS!A7:D164,4,FALSE)</f>
        <v>56713.77585812522</v>
      </c>
      <c r="L37" s="343"/>
      <c r="M37" s="344">
        <v>6.1</v>
      </c>
      <c r="N37" s="280">
        <f>K37/M37</f>
        <v>9297.3403046106923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73.252138615307373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10933.925227374473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4724.5545276073617</v>
      </c>
      <c r="N48" s="280">
        <f>K48*M48</f>
        <v>1804.7798295460123</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24078.448684049075</v>
      </c>
      <c r="N49" s="280">
        <f>K49*M49</f>
        <v>1203.9224342024538</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79608.963128834352</v>
      </c>
      <c r="N50" s="280">
        <f>K50*M50</f>
        <v>9553.0755754601214</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12561.777839208587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843"/>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7325.2138615307376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30820.916928113798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6164.1833856227604</v>
      </c>
      <c r="M84" s="849"/>
      <c r="N84" s="57"/>
    </row>
    <row r="85" spans="1:14">
      <c r="B85" s="95" t="s">
        <v>1057</v>
      </c>
      <c r="C85" s="96"/>
      <c r="D85" s="96"/>
      <c r="E85" s="96"/>
      <c r="F85" s="96"/>
      <c r="G85" s="96"/>
      <c r="H85" s="96"/>
      <c r="I85" s="93"/>
      <c r="J85" s="94"/>
      <c r="K85" s="312">
        <v>0.05</v>
      </c>
      <c r="L85" s="848">
        <f>N79*K85</f>
        <v>1541.0458464056901</v>
      </c>
      <c r="M85" s="849"/>
      <c r="N85" s="57"/>
    </row>
    <row r="86" spans="1:14" ht="15" thickBot="1">
      <c r="B86" s="97" t="s">
        <v>1058</v>
      </c>
      <c r="C86" s="98"/>
      <c r="D86" s="98"/>
      <c r="E86" s="98"/>
      <c r="F86" s="98"/>
      <c r="G86" s="98"/>
      <c r="H86" s="98"/>
      <c r="I86" s="99"/>
      <c r="J86" s="100"/>
      <c r="K86" s="313">
        <v>0.05</v>
      </c>
      <c r="L86" s="850">
        <f>N79*K86</f>
        <v>1541.0458464056901</v>
      </c>
      <c r="M86" s="851"/>
      <c r="N86" s="57"/>
    </row>
    <row r="87" spans="1:14" ht="15" thickBot="1">
      <c r="B87" s="814" t="s">
        <v>1037</v>
      </c>
      <c r="C87" s="815"/>
      <c r="D87" s="815"/>
      <c r="E87" s="815"/>
      <c r="F87" s="815"/>
      <c r="G87" s="815"/>
      <c r="H87" s="815"/>
      <c r="I87" s="815"/>
      <c r="J87" s="815"/>
      <c r="K87" s="815"/>
      <c r="L87" s="815"/>
      <c r="M87" s="816"/>
      <c r="N87" s="58">
        <f>L84+L85+L86</f>
        <v>9246.2750784341406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40067.192006547935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6</v>
      </c>
      <c r="N36" s="280">
        <f>K36/M36</f>
        <v>9452.295976354204</v>
      </c>
    </row>
    <row r="37" spans="1:14">
      <c r="A37" s="119" t="s">
        <v>1795</v>
      </c>
      <c r="B37" s="827" t="str">
        <f>VLOOKUP(A37,EQUIPOS!A7:D154,3,FALSE)</f>
        <v>Caldera para pintura termoplástica</v>
      </c>
      <c r="C37" s="828"/>
      <c r="D37" s="828"/>
      <c r="E37" s="828"/>
      <c r="F37" s="828"/>
      <c r="G37" s="828"/>
      <c r="H37" s="829"/>
      <c r="I37" s="429"/>
      <c r="J37" s="430"/>
      <c r="K37" s="277">
        <f>VLOOKUP(A37,EQUIPOS!A7:D164,4,FALSE)</f>
        <v>63067.991360477739</v>
      </c>
      <c r="L37" s="343"/>
      <c r="M37" s="344">
        <v>6</v>
      </c>
      <c r="N37" s="280">
        <f>K37/M37</f>
        <v>10511.331893412957</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85.112008676833327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20048.739878443994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4724.5545276073617</v>
      </c>
      <c r="N48" s="280">
        <f>K48*M48</f>
        <v>4252.0990748466256</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8125.4003006134953</v>
      </c>
      <c r="N49" s="280">
        <f>K49*M49</f>
        <v>5281.5101953987723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9533.6092702453971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8511.200867683332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38093.550016372727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7618.7100032745457</v>
      </c>
      <c r="M84" s="849"/>
      <c r="N84" s="57"/>
    </row>
    <row r="85" spans="1:14">
      <c r="B85" s="95" t="s">
        <v>1057</v>
      </c>
      <c r="C85" s="96"/>
      <c r="D85" s="96"/>
      <c r="E85" s="96"/>
      <c r="F85" s="96"/>
      <c r="G85" s="96"/>
      <c r="H85" s="96"/>
      <c r="I85" s="93"/>
      <c r="J85" s="94"/>
      <c r="K85" s="312">
        <v>0.05</v>
      </c>
      <c r="L85" s="848">
        <f>N79*K85</f>
        <v>1904.6775008186364</v>
      </c>
      <c r="M85" s="849"/>
      <c r="N85" s="57"/>
    </row>
    <row r="86" spans="1:14" ht="15" thickBot="1">
      <c r="B86" s="97" t="s">
        <v>1058</v>
      </c>
      <c r="C86" s="98"/>
      <c r="D86" s="98"/>
      <c r="E86" s="98"/>
      <c r="F86" s="98"/>
      <c r="G86" s="98"/>
      <c r="H86" s="98"/>
      <c r="I86" s="99"/>
      <c r="J86" s="100"/>
      <c r="K86" s="313">
        <v>0.05</v>
      </c>
      <c r="L86" s="850">
        <f>N79*K86</f>
        <v>1904.6775008186364</v>
      </c>
      <c r="M86" s="851"/>
      <c r="N86" s="57"/>
    </row>
    <row r="87" spans="1:14" ht="15" thickBot="1">
      <c r="B87" s="814" t="s">
        <v>1037</v>
      </c>
      <c r="C87" s="815"/>
      <c r="D87" s="815"/>
      <c r="E87" s="815"/>
      <c r="F87" s="815"/>
      <c r="G87" s="815"/>
      <c r="H87" s="815"/>
      <c r="I87" s="815"/>
      <c r="J87" s="815"/>
      <c r="K87" s="815"/>
      <c r="L87" s="815"/>
      <c r="M87" s="816"/>
      <c r="N87" s="58">
        <f>L84+L85+L86</f>
        <v>11428.065004911818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49521.615021284546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250</v>
      </c>
      <c r="N36" s="280">
        <f>K36/M36</f>
        <v>226.85510343250087</v>
      </c>
    </row>
    <row r="37" spans="1:14">
      <c r="A37" s="119" t="s">
        <v>251</v>
      </c>
      <c r="B37" s="827" t="str">
        <f>VLOOKUP(A37,EQUIPOS!A7:D154,3,FALSE)</f>
        <v>Maquina térmica pegatachas</v>
      </c>
      <c r="C37" s="828"/>
      <c r="D37" s="828"/>
      <c r="E37" s="828"/>
      <c r="F37" s="828"/>
      <c r="G37" s="828"/>
      <c r="H37" s="829"/>
      <c r="I37" s="429"/>
      <c r="J37" s="430"/>
      <c r="K37" s="277">
        <f>VLOOKUP(A37,EQUIPOS!A7:D164,4,FALSE)</f>
        <v>26458.049086986655</v>
      </c>
      <c r="L37" s="343"/>
      <c r="M37" s="344">
        <v>250</v>
      </c>
      <c r="N37" s="280">
        <f>K37/M37</f>
        <v>105.83219634794662</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1.0213441041219999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333.70864388456948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8125.4003006134953</v>
      </c>
      <c r="N48" s="280">
        <f>K48*M48</f>
        <v>650.03202404907961</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4840.8040122699376</v>
      </c>
      <c r="N49" s="280">
        <f>K49*M49</f>
        <v>4840.8040122699376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5490.8360363190168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102.1344104122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5926.6790906157858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1185.3358181231572</v>
      </c>
      <c r="M84" s="849"/>
      <c r="N84" s="57"/>
    </row>
    <row r="85" spans="1:14">
      <c r="B85" s="95" t="s">
        <v>1057</v>
      </c>
      <c r="C85" s="96"/>
      <c r="D85" s="96"/>
      <c r="E85" s="96"/>
      <c r="F85" s="96"/>
      <c r="G85" s="96"/>
      <c r="H85" s="96"/>
      <c r="I85" s="93"/>
      <c r="J85" s="94"/>
      <c r="K85" s="312">
        <v>0.05</v>
      </c>
      <c r="L85" s="848">
        <f>N79*K85</f>
        <v>296.3339545307893</v>
      </c>
      <c r="M85" s="849"/>
      <c r="N85" s="57"/>
    </row>
    <row r="86" spans="1:14" ht="15" thickBot="1">
      <c r="B86" s="97" t="s">
        <v>1058</v>
      </c>
      <c r="C86" s="98"/>
      <c r="D86" s="98"/>
      <c r="E86" s="98"/>
      <c r="F86" s="98"/>
      <c r="G86" s="98"/>
      <c r="H86" s="98"/>
      <c r="I86" s="99"/>
      <c r="J86" s="100"/>
      <c r="K86" s="313">
        <v>0.05</v>
      </c>
      <c r="L86" s="850">
        <f>N79*K86</f>
        <v>296.3339545307893</v>
      </c>
      <c r="M86" s="851"/>
      <c r="N86" s="57"/>
    </row>
    <row r="87" spans="1:14" ht="15" thickBot="1">
      <c r="B87" s="814" t="s">
        <v>1037</v>
      </c>
      <c r="C87" s="815"/>
      <c r="D87" s="815"/>
      <c r="E87" s="815"/>
      <c r="F87" s="815"/>
      <c r="G87" s="815"/>
      <c r="H87" s="815"/>
      <c r="I87" s="815"/>
      <c r="J87" s="815"/>
      <c r="K87" s="815"/>
      <c r="L87" s="815"/>
      <c r="M87" s="816"/>
      <c r="N87" s="58">
        <f>L84+L85+L86</f>
        <v>1778.0037271847357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7704.6828178005217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3.75</v>
      </c>
      <c r="N36" s="280">
        <f>K36/M36</f>
        <v>15123.673562166725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85.112008676833327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15208.785570843558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73942.34909815951</v>
      </c>
      <c r="N48" s="280">
        <f>K48*M48</f>
        <v>73942.34909815951</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229735.30233128829</v>
      </c>
      <c r="N49" s="280">
        <f>K49*M49</f>
        <v>229735.30233128829</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381078.97104294464</v>
      </c>
      <c r="N50" s="280">
        <f>K50*M50</f>
        <v>11432.369131288338</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315110.02056073613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8511.200867683332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338830.00699926302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67766.001399852612</v>
      </c>
      <c r="M84" s="849"/>
      <c r="N84" s="57"/>
    </row>
    <row r="85" spans="1:14">
      <c r="B85" s="95" t="s">
        <v>1057</v>
      </c>
      <c r="C85" s="96"/>
      <c r="D85" s="96"/>
      <c r="E85" s="96"/>
      <c r="F85" s="96"/>
      <c r="G85" s="96"/>
      <c r="H85" s="96"/>
      <c r="I85" s="93"/>
      <c r="J85" s="94"/>
      <c r="K85" s="312">
        <v>0.05</v>
      </c>
      <c r="L85" s="848">
        <f>N79*K85</f>
        <v>16941.500349963153</v>
      </c>
      <c r="M85" s="849"/>
      <c r="N85" s="57"/>
    </row>
    <row r="86" spans="1:14" ht="15" thickBot="1">
      <c r="B86" s="97" t="s">
        <v>1058</v>
      </c>
      <c r="C86" s="98"/>
      <c r="D86" s="98"/>
      <c r="E86" s="98"/>
      <c r="F86" s="98"/>
      <c r="G86" s="98"/>
      <c r="H86" s="98"/>
      <c r="I86" s="99"/>
      <c r="J86" s="100"/>
      <c r="K86" s="313">
        <v>0.05</v>
      </c>
      <c r="L86" s="850">
        <f>N79*K86</f>
        <v>16941.500349963153</v>
      </c>
      <c r="M86" s="851"/>
      <c r="N86" s="57"/>
    </row>
    <row r="87" spans="1:14" ht="15" thickBot="1">
      <c r="B87" s="814" t="s">
        <v>1037</v>
      </c>
      <c r="C87" s="815"/>
      <c r="D87" s="815"/>
      <c r="E87" s="815"/>
      <c r="F87" s="815"/>
      <c r="G87" s="815"/>
      <c r="H87" s="815"/>
      <c r="I87" s="815"/>
      <c r="J87" s="815"/>
      <c r="K87" s="815"/>
      <c r="L87" s="815"/>
      <c r="M87" s="816"/>
      <c r="N87" s="58">
        <f>L84+L85+L86</f>
        <v>101649.00209977893</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440479.00909904193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8.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3.75</v>
      </c>
      <c r="N36" s="280">
        <f>K36/M36</f>
        <v>15123.673562166725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85.112008676833327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15208.785570843558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73942.34909815951</v>
      </c>
      <c r="N48" s="280">
        <f>K48*M48</f>
        <v>73942.34909815951</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194213.1075097982</v>
      </c>
      <c r="N49" s="280">
        <f>K49*M49</f>
        <v>194213.1075097982</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381078.97104294464</v>
      </c>
      <c r="N50" s="280">
        <f>K50*M50</f>
        <v>11432.369131288338</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279587.82573924604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8511.200867683332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303307.81217777292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60661.562435554588</v>
      </c>
      <c r="M84" s="849"/>
      <c r="N84" s="57"/>
    </row>
    <row r="85" spans="1:14">
      <c r="B85" s="95" t="s">
        <v>1057</v>
      </c>
      <c r="C85" s="96"/>
      <c r="D85" s="96"/>
      <c r="E85" s="96"/>
      <c r="F85" s="96"/>
      <c r="G85" s="96"/>
      <c r="H85" s="96"/>
      <c r="I85" s="93"/>
      <c r="J85" s="94"/>
      <c r="K85" s="312">
        <v>0.05</v>
      </c>
      <c r="L85" s="848">
        <f>N79*K85</f>
        <v>15165.390608888647</v>
      </c>
      <c r="M85" s="849"/>
      <c r="N85" s="57"/>
    </row>
    <row r="86" spans="1:14" ht="15" thickBot="1">
      <c r="B86" s="97" t="s">
        <v>1058</v>
      </c>
      <c r="C86" s="98"/>
      <c r="D86" s="98"/>
      <c r="E86" s="98"/>
      <c r="F86" s="98"/>
      <c r="G86" s="98"/>
      <c r="H86" s="98"/>
      <c r="I86" s="99"/>
      <c r="J86" s="100"/>
      <c r="K86" s="313">
        <v>0.05</v>
      </c>
      <c r="L86" s="850">
        <f>N79*K86</f>
        <v>15165.390608888647</v>
      </c>
      <c r="M86" s="851"/>
      <c r="N86" s="57"/>
    </row>
    <row r="87" spans="1:14" ht="15" thickBot="1">
      <c r="B87" s="814" t="s">
        <v>1037</v>
      </c>
      <c r="C87" s="815"/>
      <c r="D87" s="815"/>
      <c r="E87" s="815"/>
      <c r="F87" s="815"/>
      <c r="G87" s="815"/>
      <c r="H87" s="815"/>
      <c r="I87" s="815"/>
      <c r="J87" s="815"/>
      <c r="K87" s="815"/>
      <c r="L87" s="815"/>
      <c r="M87" s="816"/>
      <c r="N87" s="58">
        <f>L84+L85+L86</f>
        <v>90992.343653331875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394300.15583110478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3</v>
      </c>
      <c r="N36" s="280">
        <f>K36/M36</f>
        <v>18904.591952708408</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42.55600433841667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18947.147957046825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79042.886668692139</v>
      </c>
      <c r="N48" s="280">
        <f>K48*M48</f>
        <v>79042.886668692139</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381078.97104294464</v>
      </c>
      <c r="N49" s="280">
        <f>K49*M49</f>
        <v>22864.738262576677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101907.62493126882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4255.6004338416669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125110.37332215731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25022.074664431464</v>
      </c>
      <c r="M84" s="849"/>
      <c r="N84" s="57"/>
    </row>
    <row r="85" spans="1:14">
      <c r="B85" s="95" t="s">
        <v>1057</v>
      </c>
      <c r="C85" s="96"/>
      <c r="D85" s="96"/>
      <c r="E85" s="96"/>
      <c r="F85" s="96"/>
      <c r="G85" s="96"/>
      <c r="H85" s="96"/>
      <c r="I85" s="93"/>
      <c r="J85" s="94"/>
      <c r="K85" s="312">
        <v>0.05</v>
      </c>
      <c r="L85" s="848">
        <f>N79*K85</f>
        <v>6255.518666107866</v>
      </c>
      <c r="M85" s="849"/>
      <c r="N85" s="57"/>
    </row>
    <row r="86" spans="1:14" ht="15" thickBot="1">
      <c r="B86" s="97" t="s">
        <v>1058</v>
      </c>
      <c r="C86" s="98"/>
      <c r="D86" s="98"/>
      <c r="E86" s="98"/>
      <c r="F86" s="98"/>
      <c r="G86" s="98"/>
      <c r="H86" s="98"/>
      <c r="I86" s="99"/>
      <c r="J86" s="100"/>
      <c r="K86" s="313">
        <v>0.05</v>
      </c>
      <c r="L86" s="850">
        <f>N79*K86</f>
        <v>6255.518666107866</v>
      </c>
      <c r="M86" s="851"/>
      <c r="N86" s="57"/>
    </row>
    <row r="87" spans="1:14" ht="15" thickBot="1">
      <c r="B87" s="814" t="s">
        <v>1037</v>
      </c>
      <c r="C87" s="815"/>
      <c r="D87" s="815"/>
      <c r="E87" s="815"/>
      <c r="F87" s="815"/>
      <c r="G87" s="815"/>
      <c r="H87" s="815"/>
      <c r="I87" s="815"/>
      <c r="J87" s="815"/>
      <c r="K87" s="815"/>
      <c r="L87" s="815"/>
      <c r="M87" s="816"/>
      <c r="N87" s="58">
        <f>L84+L85+L86</f>
        <v>37533.111996647196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162643.48531880451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135</v>
      </c>
      <c r="B36" s="827" t="str">
        <f>VLOOKUP(A36,EQUIPOS!A6:D154,3,FALSE)</f>
        <v>Camión 350</v>
      </c>
      <c r="C36" s="828"/>
      <c r="D36" s="828"/>
      <c r="E36" s="828"/>
      <c r="F36" s="828"/>
      <c r="G36" s="828"/>
      <c r="H36" s="829"/>
      <c r="I36" s="275"/>
      <c r="J36" s="276"/>
      <c r="K36" s="277">
        <f>VLOOKUP(A36,EQUIPOS!A6:D163,4,FALSE)</f>
        <v>72129.533896852998</v>
      </c>
      <c r="L36" s="278"/>
      <c r="M36" s="344">
        <v>6.25</v>
      </c>
      <c r="N36" s="280">
        <f>K36/M36</f>
        <v>11540.72542349648</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306.40323123659999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11847.12865473308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106362.79499999997</v>
      </c>
      <c r="N48" s="280">
        <f>K48*M48</f>
        <v>26590.698749999992</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333444.09966257657</v>
      </c>
      <c r="N49" s="280">
        <f>K49*M49</f>
        <v>80737.07013621708</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107327.76888621708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6128.0646247320001</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125302.96216568215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25060.592433136433</v>
      </c>
      <c r="M84" s="849"/>
      <c r="N84" s="57"/>
    </row>
    <row r="85" spans="1:14">
      <c r="B85" s="95" t="s">
        <v>1057</v>
      </c>
      <c r="C85" s="96"/>
      <c r="D85" s="96"/>
      <c r="E85" s="96"/>
      <c r="F85" s="96"/>
      <c r="G85" s="96"/>
      <c r="H85" s="96"/>
      <c r="I85" s="93"/>
      <c r="J85" s="94"/>
      <c r="K85" s="312">
        <v>0.05</v>
      </c>
      <c r="L85" s="848">
        <f>N79*K85</f>
        <v>6265.1481082841083</v>
      </c>
      <c r="M85" s="849"/>
      <c r="N85" s="57"/>
    </row>
    <row r="86" spans="1:14" ht="15" thickBot="1">
      <c r="B86" s="97" t="s">
        <v>1058</v>
      </c>
      <c r="C86" s="98"/>
      <c r="D86" s="98"/>
      <c r="E86" s="98"/>
      <c r="F86" s="98"/>
      <c r="G86" s="98"/>
      <c r="H86" s="98"/>
      <c r="I86" s="99"/>
      <c r="J86" s="100"/>
      <c r="K86" s="313">
        <v>0.05</v>
      </c>
      <c r="L86" s="850">
        <f>N79*K86</f>
        <v>6265.1481082841083</v>
      </c>
      <c r="M86" s="851"/>
      <c r="N86" s="57"/>
    </row>
    <row r="87" spans="1:14" ht="15" thickBot="1">
      <c r="B87" s="814" t="s">
        <v>1037</v>
      </c>
      <c r="C87" s="815"/>
      <c r="D87" s="815"/>
      <c r="E87" s="815"/>
      <c r="F87" s="815"/>
      <c r="G87" s="815"/>
      <c r="H87" s="815"/>
      <c r="I87" s="815"/>
      <c r="J87" s="815"/>
      <c r="K87" s="815"/>
      <c r="L87" s="815"/>
      <c r="M87" s="816"/>
      <c r="N87" s="58">
        <f>L84+L85+L86</f>
        <v>37590.888649704648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162893.8508153868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34.044803470733335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62648.601993865013</v>
      </c>
      <c r="N48" s="280">
        <f>K48*M48</f>
        <v>62648.601993865013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62648.601993865013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3404.4803470733332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66087.127144409082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13217.425428881817</v>
      </c>
      <c r="M84" s="849"/>
      <c r="N84" s="57"/>
    </row>
    <row r="85" spans="1:14">
      <c r="B85" s="95" t="s">
        <v>1057</v>
      </c>
      <c r="C85" s="96"/>
      <c r="D85" s="96"/>
      <c r="E85" s="96"/>
      <c r="F85" s="96"/>
      <c r="G85" s="96"/>
      <c r="H85" s="96"/>
      <c r="I85" s="93"/>
      <c r="J85" s="94"/>
      <c r="K85" s="312">
        <v>0.05</v>
      </c>
      <c r="L85" s="848">
        <f>N79*K85</f>
        <v>3304.3563572204544</v>
      </c>
      <c r="M85" s="849"/>
      <c r="N85" s="57"/>
    </row>
    <row r="86" spans="1:14" ht="15" thickBot="1">
      <c r="B86" s="97" t="s">
        <v>1058</v>
      </c>
      <c r="C86" s="98"/>
      <c r="D86" s="98"/>
      <c r="E86" s="98"/>
      <c r="F86" s="98"/>
      <c r="G86" s="98"/>
      <c r="H86" s="98"/>
      <c r="I86" s="99"/>
      <c r="J86" s="100"/>
      <c r="K86" s="313">
        <v>0.05</v>
      </c>
      <c r="L86" s="850">
        <f>N79*K86</f>
        <v>3304.3563572204544</v>
      </c>
      <c r="M86" s="851"/>
      <c r="N86" s="57"/>
    </row>
    <row r="87" spans="1:14" ht="15" thickBot="1">
      <c r="B87" s="814" t="s">
        <v>1037</v>
      </c>
      <c r="C87" s="815"/>
      <c r="D87" s="815"/>
      <c r="E87" s="815"/>
      <c r="F87" s="815"/>
      <c r="G87" s="815"/>
      <c r="H87" s="815"/>
      <c r="I87" s="815"/>
      <c r="J87" s="815"/>
      <c r="K87" s="815"/>
      <c r="L87" s="815"/>
      <c r="M87" s="816"/>
      <c r="N87" s="58">
        <f>L84+L85+L86</f>
        <v>19826.138143322725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85913.265287731803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35.218762211103453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60816.027570552134</v>
      </c>
      <c r="N48" s="280">
        <f>K48*M48</f>
        <v>60816.027570552134</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60816.027570552134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3521.8762211103449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64373.122553873582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12874.624510774716</v>
      </c>
      <c r="M84" s="849"/>
      <c r="N84" s="57"/>
    </row>
    <row r="85" spans="1:14">
      <c r="B85" s="95" t="s">
        <v>1057</v>
      </c>
      <c r="C85" s="96"/>
      <c r="D85" s="96"/>
      <c r="E85" s="96"/>
      <c r="F85" s="96"/>
      <c r="G85" s="96"/>
      <c r="H85" s="96"/>
      <c r="I85" s="93"/>
      <c r="J85" s="94"/>
      <c r="K85" s="312">
        <v>0.05</v>
      </c>
      <c r="L85" s="848">
        <f>N79*K85</f>
        <v>3218.6561276936791</v>
      </c>
      <c r="M85" s="849"/>
      <c r="N85" s="57"/>
    </row>
    <row r="86" spans="1:14" ht="15" thickBot="1">
      <c r="B86" s="97" t="s">
        <v>1058</v>
      </c>
      <c r="C86" s="98"/>
      <c r="D86" s="98"/>
      <c r="E86" s="98"/>
      <c r="F86" s="98"/>
      <c r="G86" s="98"/>
      <c r="H86" s="98"/>
      <c r="I86" s="99"/>
      <c r="J86" s="100"/>
      <c r="K86" s="313">
        <v>0.05</v>
      </c>
      <c r="L86" s="850">
        <f>N79*K86</f>
        <v>3218.6561276936791</v>
      </c>
      <c r="M86" s="851"/>
      <c r="N86" s="57"/>
    </row>
    <row r="87" spans="1:14" ht="15" thickBot="1">
      <c r="B87" s="814" t="s">
        <v>1037</v>
      </c>
      <c r="C87" s="815"/>
      <c r="D87" s="815"/>
      <c r="E87" s="815"/>
      <c r="F87" s="815"/>
      <c r="G87" s="815"/>
      <c r="H87" s="815"/>
      <c r="I87" s="815"/>
      <c r="J87" s="815"/>
      <c r="K87" s="815"/>
      <c r="L87" s="815"/>
      <c r="M87" s="816"/>
      <c r="N87" s="58">
        <f>L84+L85+L86</f>
        <v>19311.936766162074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83685.059320035652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35.218762211103453</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31535</v>
      </c>
      <c r="N48" s="280">
        <f>K48*M48</f>
        <v>31535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31535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3521.8762211103449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35092.094983321447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7018.4189966642898</v>
      </c>
      <c r="M84" s="849"/>
      <c r="N84" s="57"/>
    </row>
    <row r="85" spans="1:14">
      <c r="B85" s="95" t="s">
        <v>1057</v>
      </c>
      <c r="C85" s="96"/>
      <c r="D85" s="96"/>
      <c r="E85" s="96"/>
      <c r="F85" s="96"/>
      <c r="G85" s="96"/>
      <c r="H85" s="96"/>
      <c r="I85" s="93"/>
      <c r="J85" s="94"/>
      <c r="K85" s="312">
        <v>0.05</v>
      </c>
      <c r="L85" s="848">
        <f>N79*K85</f>
        <v>1754.6047491660725</v>
      </c>
      <c r="M85" s="849"/>
      <c r="N85" s="57"/>
    </row>
    <row r="86" spans="1:14" ht="15" thickBot="1">
      <c r="B86" s="97" t="s">
        <v>1058</v>
      </c>
      <c r="C86" s="98"/>
      <c r="D86" s="98"/>
      <c r="E86" s="98"/>
      <c r="F86" s="98"/>
      <c r="G86" s="98"/>
      <c r="H86" s="98"/>
      <c r="I86" s="99"/>
      <c r="J86" s="100"/>
      <c r="K86" s="313">
        <v>0.05</v>
      </c>
      <c r="L86" s="850">
        <f>N79*K86</f>
        <v>1754.6047491660725</v>
      </c>
      <c r="M86" s="851"/>
      <c r="N86" s="57"/>
    </row>
    <row r="87" spans="1:14" ht="15" thickBot="1">
      <c r="B87" s="814" t="s">
        <v>1037</v>
      </c>
      <c r="C87" s="815"/>
      <c r="D87" s="815"/>
      <c r="E87" s="815"/>
      <c r="F87" s="815"/>
      <c r="G87" s="815"/>
      <c r="H87" s="815"/>
      <c r="I87" s="815"/>
      <c r="J87" s="815"/>
      <c r="K87" s="815"/>
      <c r="L87" s="815"/>
      <c r="M87" s="816"/>
      <c r="N87" s="58">
        <f>L84+L85+L86</f>
        <v>10527.628494996434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45619.723478317879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363</v>
      </c>
      <c r="B36" s="827" t="str">
        <f>VLOOKUP(A36,EQUIPOS!A6:D154,3,FALSE)</f>
        <v>Vibrador de concreto, Motor de 3 hp a 18.000 rpm Mangueras de 4 mt</v>
      </c>
      <c r="C36" s="828"/>
      <c r="D36" s="828"/>
      <c r="E36" s="828"/>
      <c r="F36" s="828"/>
      <c r="G36" s="828"/>
      <c r="H36" s="829"/>
      <c r="I36" s="275"/>
      <c r="J36" s="276"/>
      <c r="K36" s="277">
        <f>VLOOKUP(A36,EQUIPOS!A6:D163,4,FALSE)</f>
        <v>6361.6078089033663</v>
      </c>
      <c r="L36" s="278"/>
      <c r="M36" s="344">
        <v>1.25</v>
      </c>
      <c r="N36" s="280">
        <f>K36/M36</f>
        <v>5089.2862471226927</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N77*M41</f>
        <v>510.67205206099999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5599.9582991836924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2784.1499704552834</v>
      </c>
      <c r="N48" s="280">
        <f>K48*M48</f>
        <v>26727.83971637072</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445027.1545398772</v>
      </c>
      <c r="N49" s="280">
        <f>K49*M49</f>
        <v>53403.258544785262</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23276.21757055214</v>
      </c>
      <c r="N50" s="280">
        <f>K50*M50</f>
        <v>11638.10878527607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91769.207046432042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25533.60260305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122902.76794866574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24580.55358973315</v>
      </c>
      <c r="M84" s="849"/>
      <c r="N84" s="57"/>
    </row>
    <row r="85" spans="1:14">
      <c r="B85" s="95" t="s">
        <v>1057</v>
      </c>
      <c r="C85" s="96"/>
      <c r="D85" s="96"/>
      <c r="E85" s="96"/>
      <c r="F85" s="96"/>
      <c r="G85" s="96"/>
      <c r="H85" s="96"/>
      <c r="I85" s="93"/>
      <c r="J85" s="94"/>
      <c r="K85" s="312">
        <v>0.05</v>
      </c>
      <c r="L85" s="848">
        <f>N79*K85</f>
        <v>6145.1383974332875</v>
      </c>
      <c r="M85" s="849"/>
      <c r="N85" s="57"/>
    </row>
    <row r="86" spans="1:14" ht="15" thickBot="1">
      <c r="B86" s="97" t="s">
        <v>1058</v>
      </c>
      <c r="C86" s="98"/>
      <c r="D86" s="98"/>
      <c r="E86" s="98"/>
      <c r="F86" s="98"/>
      <c r="G86" s="98"/>
      <c r="H86" s="98"/>
      <c r="I86" s="99"/>
      <c r="J86" s="100"/>
      <c r="K86" s="313">
        <v>0.05</v>
      </c>
      <c r="L86" s="850">
        <f>N79*K86</f>
        <v>6145.1383974332875</v>
      </c>
      <c r="M86" s="851"/>
      <c r="N86" s="57"/>
    </row>
    <row r="87" spans="1:14" ht="15" thickBot="1">
      <c r="B87" s="814" t="s">
        <v>1037</v>
      </c>
      <c r="C87" s="815"/>
      <c r="D87" s="815"/>
      <c r="E87" s="815"/>
      <c r="F87" s="815"/>
      <c r="G87" s="815"/>
      <c r="H87" s="815"/>
      <c r="I87" s="815"/>
      <c r="J87" s="815"/>
      <c r="K87" s="815"/>
      <c r="L87" s="815"/>
      <c r="M87" s="816"/>
      <c r="N87" s="58">
        <f>L84+L85+L86</f>
        <v>36870.830384599722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159773.59833326546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7.2953150294428575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9592.7758711656443</v>
      </c>
      <c r="N48" s="280">
        <f>K48*M48</f>
        <v>9592.7758711656443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9592.7758711656443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729.53150294428576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10329.602689139374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2065.9205378278748</v>
      </c>
      <c r="M84" s="849"/>
      <c r="N84" s="57"/>
    </row>
    <row r="85" spans="1:14">
      <c r="B85" s="95" t="s">
        <v>1057</v>
      </c>
      <c r="C85" s="96"/>
      <c r="D85" s="96"/>
      <c r="E85" s="96"/>
      <c r="F85" s="96"/>
      <c r="G85" s="96"/>
      <c r="H85" s="96"/>
      <c r="I85" s="93"/>
      <c r="J85" s="94"/>
      <c r="K85" s="312">
        <v>0.05</v>
      </c>
      <c r="L85" s="848">
        <f>N79*K85</f>
        <v>516.4801344569687</v>
      </c>
      <c r="M85" s="849"/>
      <c r="N85" s="57"/>
    </row>
    <row r="86" spans="1:14" ht="15" thickBot="1">
      <c r="B86" s="97" t="s">
        <v>1058</v>
      </c>
      <c r="C86" s="98"/>
      <c r="D86" s="98"/>
      <c r="E86" s="98"/>
      <c r="F86" s="98"/>
      <c r="G86" s="98"/>
      <c r="H86" s="98"/>
      <c r="I86" s="99"/>
      <c r="J86" s="100"/>
      <c r="K86" s="313">
        <v>0.05</v>
      </c>
      <c r="L86" s="850">
        <f>N79*K86</f>
        <v>516.4801344569687</v>
      </c>
      <c r="M86" s="851"/>
      <c r="N86" s="57"/>
    </row>
    <row r="87" spans="1:14" ht="15" thickBot="1">
      <c r="B87" s="814" t="s">
        <v>1037</v>
      </c>
      <c r="C87" s="815"/>
      <c r="D87" s="815"/>
      <c r="E87" s="815"/>
      <c r="F87" s="815"/>
      <c r="G87" s="815"/>
      <c r="H87" s="815"/>
      <c r="I87" s="815"/>
      <c r="J87" s="815"/>
      <c r="K87" s="815"/>
      <c r="L87" s="815"/>
      <c r="M87" s="816"/>
      <c r="N87" s="58">
        <f>L84+L85+L86</f>
        <v>3098.8808067418122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13428.483495881186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03"/>
      <c r="C1" s="915"/>
      <c r="D1" s="916"/>
      <c r="E1" s="916"/>
      <c r="F1" s="916"/>
      <c r="G1" s="916"/>
      <c r="H1" s="916"/>
      <c r="I1" s="916"/>
      <c r="J1" s="917"/>
      <c r="K1" s="918" t="s">
        <v>1017</v>
      </c>
      <c r="L1" s="920" t="s">
        <v>2304</v>
      </c>
      <c r="M1" s="921"/>
      <c r="N1" s="922"/>
    </row>
    <row r="2" spans="2:14" ht="24.7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160</v>
      </c>
      <c r="N36" s="280">
        <f>K36/M36</f>
        <v>354.46109911328261</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19.1502019522875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373.6113010655701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27094.903472392631</v>
      </c>
      <c r="N48" s="280">
        <f>K48*M48</f>
        <v>27094.903472392631</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381078.97104294464</v>
      </c>
      <c r="N49" s="280">
        <f>K49*M49</f>
        <v>11432.369131288338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38527.272603680969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1915.0201952287498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40815.904099975291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8163.1808199950583</v>
      </c>
      <c r="M84" s="849"/>
      <c r="N84" s="57"/>
    </row>
    <row r="85" spans="1:14">
      <c r="B85" s="95" t="s">
        <v>1057</v>
      </c>
      <c r="C85" s="96"/>
      <c r="D85" s="96"/>
      <c r="E85" s="96"/>
      <c r="F85" s="96"/>
      <c r="G85" s="96"/>
      <c r="H85" s="96"/>
      <c r="I85" s="93"/>
      <c r="J85" s="94"/>
      <c r="K85" s="312">
        <v>0.05</v>
      </c>
      <c r="L85" s="848">
        <f>N79*K85</f>
        <v>2040.7952049987646</v>
      </c>
      <c r="M85" s="849"/>
      <c r="N85" s="57"/>
    </row>
    <row r="86" spans="1:14" ht="15" thickBot="1">
      <c r="B86" s="97" t="s">
        <v>1058</v>
      </c>
      <c r="C86" s="98"/>
      <c r="D86" s="98"/>
      <c r="E86" s="98"/>
      <c r="F86" s="98"/>
      <c r="G86" s="98"/>
      <c r="H86" s="98"/>
      <c r="I86" s="99"/>
      <c r="J86" s="100"/>
      <c r="K86" s="313">
        <v>0.05</v>
      </c>
      <c r="L86" s="850">
        <f>N79*K86</f>
        <v>2040.7952049987646</v>
      </c>
      <c r="M86" s="851"/>
      <c r="N86" s="57"/>
    </row>
    <row r="87" spans="1:14" ht="15" thickBot="1">
      <c r="B87" s="814" t="s">
        <v>1037</v>
      </c>
      <c r="C87" s="815"/>
      <c r="D87" s="815"/>
      <c r="E87" s="815"/>
      <c r="F87" s="815"/>
      <c r="G87" s="815"/>
      <c r="H87" s="815"/>
      <c r="I87" s="815"/>
      <c r="J87" s="815"/>
      <c r="K87" s="815"/>
      <c r="L87" s="815"/>
      <c r="M87" s="816"/>
      <c r="N87" s="58">
        <f>L84+L85+L86</f>
        <v>12244.771229992588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53060.675329967882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68.08960694146667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6379.4646441717778</v>
      </c>
      <c r="N48" s="280">
        <f>K48*M48</f>
        <v>255.17858576687112</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10128.564076118602</v>
      </c>
      <c r="N49" s="280">
        <f>K49*M49</f>
        <v>4051.4256304474411</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476.97865650629609</v>
      </c>
      <c r="N50" s="280">
        <f>K50*M50</f>
        <v>1430.9359695188882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5737.5401857331999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680.89606941466661</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6486.5258620893328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1297.3051724178667</v>
      </c>
      <c r="M84" s="849"/>
      <c r="N84" s="57"/>
    </row>
    <row r="85" spans="1:14">
      <c r="B85" s="95" t="s">
        <v>1057</v>
      </c>
      <c r="C85" s="96"/>
      <c r="D85" s="96"/>
      <c r="E85" s="96"/>
      <c r="F85" s="96"/>
      <c r="G85" s="96"/>
      <c r="H85" s="96"/>
      <c r="I85" s="93"/>
      <c r="J85" s="94"/>
      <c r="K85" s="312">
        <v>0.05</v>
      </c>
      <c r="L85" s="848">
        <f>N79*K85</f>
        <v>324.32629310446669</v>
      </c>
      <c r="M85" s="849"/>
      <c r="N85" s="57"/>
    </row>
    <row r="86" spans="1:14" ht="15" thickBot="1">
      <c r="B86" s="97" t="s">
        <v>1058</v>
      </c>
      <c r="C86" s="98"/>
      <c r="D86" s="98"/>
      <c r="E86" s="98"/>
      <c r="F86" s="98"/>
      <c r="G86" s="98"/>
      <c r="H86" s="98"/>
      <c r="I86" s="99"/>
      <c r="J86" s="100"/>
      <c r="K86" s="313">
        <v>0.05</v>
      </c>
      <c r="L86" s="850">
        <f>N79*K86</f>
        <v>324.32629310446669</v>
      </c>
      <c r="M86" s="851"/>
      <c r="N86" s="57"/>
    </row>
    <row r="87" spans="1:14" ht="15" thickBot="1">
      <c r="B87" s="814" t="s">
        <v>1037</v>
      </c>
      <c r="C87" s="815"/>
      <c r="D87" s="815"/>
      <c r="E87" s="815"/>
      <c r="F87" s="815"/>
      <c r="G87" s="815"/>
      <c r="H87" s="815"/>
      <c r="I87" s="815"/>
      <c r="J87" s="815"/>
      <c r="K87" s="815"/>
      <c r="L87" s="815"/>
      <c r="M87" s="816"/>
      <c r="N87" s="58">
        <f>L84+L85+L86</f>
        <v>1945.9577586268001</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8432.4836207161334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68.08960694146667</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34057.799999999996</v>
      </c>
      <c r="N48" s="280">
        <f>K48*M48</f>
        <v>13623.119999999999</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476.97865650629609</v>
      </c>
      <c r="N49" s="280">
        <f>K49*M49</f>
        <v>1430.9359695188882</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15054.055969518888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680.89606941466661</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15803.041645875021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3160.6083291750042</v>
      </c>
      <c r="M84" s="849"/>
      <c r="N84" s="57"/>
    </row>
    <row r="85" spans="1:14">
      <c r="B85" s="95" t="s">
        <v>1057</v>
      </c>
      <c r="C85" s="96"/>
      <c r="D85" s="96"/>
      <c r="E85" s="96"/>
      <c r="F85" s="96"/>
      <c r="G85" s="96"/>
      <c r="H85" s="96"/>
      <c r="I85" s="93"/>
      <c r="J85" s="94"/>
      <c r="K85" s="312">
        <v>0.05</v>
      </c>
      <c r="L85" s="848">
        <f>N79*K85</f>
        <v>790.15208229375105</v>
      </c>
      <c r="M85" s="849"/>
      <c r="N85" s="57"/>
    </row>
    <row r="86" spans="1:14" ht="15" thickBot="1">
      <c r="B86" s="97" t="s">
        <v>1058</v>
      </c>
      <c r="C86" s="98"/>
      <c r="D86" s="98"/>
      <c r="E86" s="98"/>
      <c r="F86" s="98"/>
      <c r="G86" s="98"/>
      <c r="H86" s="98"/>
      <c r="I86" s="99"/>
      <c r="J86" s="100"/>
      <c r="K86" s="313">
        <v>0.05</v>
      </c>
      <c r="L86" s="850">
        <f>N79*K86</f>
        <v>790.15208229375105</v>
      </c>
      <c r="M86" s="851"/>
      <c r="N86" s="57"/>
    </row>
    <row r="87" spans="1:14" ht="15" thickBot="1">
      <c r="B87" s="814" t="s">
        <v>1037</v>
      </c>
      <c r="C87" s="815"/>
      <c r="D87" s="815"/>
      <c r="E87" s="815"/>
      <c r="F87" s="815"/>
      <c r="G87" s="815"/>
      <c r="H87" s="815"/>
      <c r="I87" s="815"/>
      <c r="J87" s="815"/>
      <c r="K87" s="815"/>
      <c r="L87" s="815"/>
      <c r="M87" s="816"/>
      <c r="N87" s="58">
        <f>L84+L85+L86</f>
        <v>4740.9124937625065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20543.954139637528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272.35842776586668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6379.4646441717778</v>
      </c>
      <c r="N48" s="280">
        <f>K48*M48</f>
        <v>510.35717153374225</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10128.564076118602</v>
      </c>
      <c r="N49" s="280">
        <f>K49*M49</f>
        <v>4051.4256304474411</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476.97865650629609</v>
      </c>
      <c r="N50" s="280">
        <f>K50*M50</f>
        <v>1430.9359695188882</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14489.658491629136</v>
      </c>
      <c r="N51" s="280">
        <f>K51*M51</f>
        <v>21734.487737443706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27727.206508943775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51"/>
    </row>
    <row r="77" spans="1:15" ht="15" thickBot="1">
      <c r="B77" s="814" t="s">
        <v>1037</v>
      </c>
      <c r="C77" s="815"/>
      <c r="D77" s="815"/>
      <c r="E77" s="815"/>
      <c r="F77" s="815"/>
      <c r="G77" s="815"/>
      <c r="H77" s="815"/>
      <c r="I77" s="815"/>
      <c r="J77" s="815"/>
      <c r="K77" s="815"/>
      <c r="L77" s="815"/>
      <c r="M77" s="816"/>
      <c r="N77" s="309">
        <f>SUM(N71:N76)</f>
        <v>2723.5842776586665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30723.149214368306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6144.6298428736618</v>
      </c>
      <c r="M84" s="849"/>
      <c r="N84" s="57"/>
    </row>
    <row r="85" spans="1:14">
      <c r="B85" s="95" t="s">
        <v>1057</v>
      </c>
      <c r="C85" s="96"/>
      <c r="D85" s="96"/>
      <c r="E85" s="96"/>
      <c r="F85" s="96"/>
      <c r="G85" s="96"/>
      <c r="H85" s="96"/>
      <c r="I85" s="93"/>
      <c r="J85" s="94"/>
      <c r="K85" s="312">
        <v>0.05</v>
      </c>
      <c r="L85" s="848">
        <f>N79*K85</f>
        <v>1536.1574607184155</v>
      </c>
      <c r="M85" s="849"/>
      <c r="N85" s="57"/>
    </row>
    <row r="86" spans="1:14" ht="15" thickBot="1">
      <c r="B86" s="97" t="s">
        <v>1058</v>
      </c>
      <c r="C86" s="98"/>
      <c r="D86" s="98"/>
      <c r="E86" s="98"/>
      <c r="F86" s="98"/>
      <c r="G86" s="98"/>
      <c r="H86" s="98"/>
      <c r="I86" s="99"/>
      <c r="J86" s="100"/>
      <c r="K86" s="313">
        <v>0.05</v>
      </c>
      <c r="L86" s="850">
        <f>N79*K86</f>
        <v>1536.1574607184155</v>
      </c>
      <c r="M86" s="851"/>
      <c r="N86" s="57"/>
    </row>
    <row r="87" spans="1:14" ht="15" thickBot="1">
      <c r="B87" s="814" t="s">
        <v>1037</v>
      </c>
      <c r="C87" s="815"/>
      <c r="D87" s="815"/>
      <c r="E87" s="815"/>
      <c r="F87" s="815"/>
      <c r="G87" s="815"/>
      <c r="H87" s="815"/>
      <c r="I87" s="815"/>
      <c r="J87" s="815"/>
      <c r="K87" s="815"/>
      <c r="L87" s="815"/>
      <c r="M87" s="816"/>
      <c r="N87" s="58">
        <f>L84+L85+L86</f>
        <v>9216.9447643104922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39940.0939786788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272.35842776586668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34057.799999999996</v>
      </c>
      <c r="N48" s="280">
        <f>K48*M48</f>
        <v>13623.119999999999</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476.97865650629609</v>
      </c>
      <c r="N49" s="280">
        <f>K49*M49</f>
        <v>1430.9359695188882</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14489.658491629136</v>
      </c>
      <c r="N50" s="280">
        <f>K50*M50</f>
        <v>21734.487737443706</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36788.543706962591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2723.5842776586665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39784.486412387123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7956.8972824774246</v>
      </c>
      <c r="M84" s="849"/>
      <c r="N84" s="57"/>
    </row>
    <row r="85" spans="1:14">
      <c r="B85" s="95" t="s">
        <v>1057</v>
      </c>
      <c r="C85" s="96"/>
      <c r="D85" s="96"/>
      <c r="E85" s="96"/>
      <c r="F85" s="96"/>
      <c r="G85" s="96"/>
      <c r="H85" s="96"/>
      <c r="I85" s="93"/>
      <c r="J85" s="94"/>
      <c r="K85" s="312">
        <v>0.05</v>
      </c>
      <c r="L85" s="848">
        <f>N79*K85</f>
        <v>1989.2243206193561</v>
      </c>
      <c r="M85" s="849"/>
      <c r="N85" s="57"/>
    </row>
    <row r="86" spans="1:14" ht="15" thickBot="1">
      <c r="B86" s="97" t="s">
        <v>1058</v>
      </c>
      <c r="C86" s="98"/>
      <c r="D86" s="98"/>
      <c r="E86" s="98"/>
      <c r="F86" s="98"/>
      <c r="G86" s="98"/>
      <c r="H86" s="98"/>
      <c r="I86" s="99"/>
      <c r="J86" s="100"/>
      <c r="K86" s="313">
        <v>0.05</v>
      </c>
      <c r="L86" s="850">
        <f>N79*K86</f>
        <v>1989.2243206193561</v>
      </c>
      <c r="M86" s="851"/>
      <c r="N86" s="57"/>
    </row>
    <row r="87" spans="1:14" ht="15" thickBot="1">
      <c r="B87" s="814" t="s">
        <v>1037</v>
      </c>
      <c r="C87" s="815"/>
      <c r="D87" s="815"/>
      <c r="E87" s="815"/>
      <c r="F87" s="815"/>
      <c r="G87" s="815"/>
      <c r="H87" s="815"/>
      <c r="I87" s="815"/>
      <c r="J87" s="815"/>
      <c r="K87" s="815"/>
      <c r="L87" s="815"/>
      <c r="M87" s="816"/>
      <c r="N87" s="58">
        <f>L84+L85+L86</f>
        <v>11935.345923716137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51719.83233610326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241</v>
      </c>
      <c r="B36" s="827" t="str">
        <f>VLOOKUP(A36,EQUIPOS!A6:D154,3,FALSE)</f>
        <v>Grúa (capacidad 15 ton)</v>
      </c>
      <c r="C36" s="828"/>
      <c r="D36" s="828"/>
      <c r="E36" s="828"/>
      <c r="F36" s="828"/>
      <c r="G36" s="828"/>
      <c r="H36" s="829"/>
      <c r="I36" s="275"/>
      <c r="J36" s="276"/>
      <c r="K36" s="277">
        <f>VLOOKUP(A36,EQUIPOS!A6:D163,4,FALSE)</f>
        <v>121649.84933143794</v>
      </c>
      <c r="L36" s="278"/>
      <c r="M36" s="344">
        <v>0.75</v>
      </c>
      <c r="N36" s="280">
        <f>K36/M36</f>
        <v>162199.79910858392</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0.2</v>
      </c>
      <c r="N41" s="352">
        <f>N77*M41</f>
        <v>8511.2008676833339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170710.99997626725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15006.053760736193</v>
      </c>
      <c r="N48" s="280">
        <f>K48*M48</f>
        <v>15006.053760736193</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15006.053760736193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42556.004338416664</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228273.05807542009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45654.611615084024</v>
      </c>
      <c r="M84" s="849"/>
      <c r="N84" s="57"/>
    </row>
    <row r="85" spans="1:14">
      <c r="B85" s="95" t="s">
        <v>1057</v>
      </c>
      <c r="C85" s="96"/>
      <c r="D85" s="96"/>
      <c r="E85" s="96"/>
      <c r="F85" s="96"/>
      <c r="G85" s="96"/>
      <c r="H85" s="96"/>
      <c r="I85" s="93"/>
      <c r="J85" s="94"/>
      <c r="K85" s="312">
        <v>0.05</v>
      </c>
      <c r="L85" s="848">
        <f>N79*K85</f>
        <v>11413.652903771006</v>
      </c>
      <c r="M85" s="849"/>
      <c r="N85" s="57"/>
    </row>
    <row r="86" spans="1:14" ht="15" thickBot="1">
      <c r="B86" s="97" t="s">
        <v>1058</v>
      </c>
      <c r="C86" s="98"/>
      <c r="D86" s="98"/>
      <c r="E86" s="98"/>
      <c r="F86" s="98"/>
      <c r="G86" s="98"/>
      <c r="H86" s="98"/>
      <c r="I86" s="99"/>
      <c r="J86" s="100"/>
      <c r="K86" s="313">
        <v>0.05</v>
      </c>
      <c r="L86" s="850">
        <f>N79*K86</f>
        <v>11413.652903771006</v>
      </c>
      <c r="M86" s="851"/>
      <c r="N86" s="57"/>
    </row>
    <row r="87" spans="1:14" ht="15" thickBot="1">
      <c r="B87" s="814" t="s">
        <v>1037</v>
      </c>
      <c r="C87" s="815"/>
      <c r="D87" s="815"/>
      <c r="E87" s="815"/>
      <c r="F87" s="815"/>
      <c r="G87" s="815"/>
      <c r="H87" s="815"/>
      <c r="I87" s="815"/>
      <c r="J87" s="815"/>
      <c r="K87" s="815"/>
      <c r="L87" s="815"/>
      <c r="M87" s="816"/>
      <c r="N87" s="58">
        <f>L84+L85+L86</f>
        <v>68481.917422626037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296754.97549804614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0.2</v>
      </c>
      <c r="N41" s="352">
        <f>N77*M41</f>
        <v>6383.4006507624999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15006.053760736193</v>
      </c>
      <c r="N48" s="280">
        <f>K48*M48</f>
        <v>15006.053760736193</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15006.053760736193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51"/>
    </row>
    <row r="77" spans="1:15" ht="15" thickBot="1">
      <c r="B77" s="814" t="s">
        <v>1037</v>
      </c>
      <c r="C77" s="815"/>
      <c r="D77" s="815"/>
      <c r="E77" s="815"/>
      <c r="F77" s="815"/>
      <c r="G77" s="815"/>
      <c r="H77" s="815"/>
      <c r="I77" s="815"/>
      <c r="J77" s="815"/>
      <c r="K77" s="815"/>
      <c r="L77" s="815"/>
      <c r="M77" s="816"/>
      <c r="N77" s="309">
        <f>SUM(N71:N76)</f>
        <v>31917.003253812498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53306.457665311187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10661.291533062238</v>
      </c>
      <c r="M84" s="849"/>
      <c r="N84" s="57"/>
    </row>
    <row r="85" spans="1:14">
      <c r="B85" s="95" t="s">
        <v>1057</v>
      </c>
      <c r="C85" s="96"/>
      <c r="D85" s="96"/>
      <c r="E85" s="96"/>
      <c r="F85" s="96"/>
      <c r="G85" s="96"/>
      <c r="H85" s="96"/>
      <c r="I85" s="93"/>
      <c r="J85" s="94"/>
      <c r="K85" s="312">
        <v>0.05</v>
      </c>
      <c r="L85" s="848">
        <f>N79*K85</f>
        <v>2665.3228832655595</v>
      </c>
      <c r="M85" s="849"/>
      <c r="N85" s="57"/>
    </row>
    <row r="86" spans="1:14" ht="15" thickBot="1">
      <c r="B86" s="97" t="s">
        <v>1058</v>
      </c>
      <c r="C86" s="98"/>
      <c r="D86" s="98"/>
      <c r="E86" s="98"/>
      <c r="F86" s="98"/>
      <c r="G86" s="98"/>
      <c r="H86" s="98"/>
      <c r="I86" s="99"/>
      <c r="J86" s="100"/>
      <c r="K86" s="313">
        <v>0.05</v>
      </c>
      <c r="L86" s="850">
        <f>N79*K86</f>
        <v>2665.3228832655595</v>
      </c>
      <c r="M86" s="851"/>
      <c r="N86" s="57"/>
    </row>
    <row r="87" spans="1:14" ht="15" thickBot="1">
      <c r="B87" s="814" t="s">
        <v>1037</v>
      </c>
      <c r="C87" s="815"/>
      <c r="D87" s="815"/>
      <c r="E87" s="815"/>
      <c r="F87" s="815"/>
      <c r="G87" s="815"/>
      <c r="H87" s="815"/>
      <c r="I87" s="815"/>
      <c r="J87" s="815"/>
      <c r="K87" s="815"/>
      <c r="L87" s="815"/>
      <c r="M87" s="816"/>
      <c r="N87" s="58">
        <f>L84+L85+L86</f>
        <v>15991.937299593355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69298.394964904539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2553.3602603049999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15006.053760736193</v>
      </c>
      <c r="N48" s="280">
        <f>K48*M48</f>
        <v>15006.053760736193</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15006.053760736193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51"/>
    </row>
    <row r="77" spans="1:15" ht="15" thickBot="1">
      <c r="B77" s="814" t="s">
        <v>1037</v>
      </c>
      <c r="C77" s="815"/>
      <c r="D77" s="815"/>
      <c r="E77" s="815"/>
      <c r="F77" s="815"/>
      <c r="G77" s="815"/>
      <c r="H77" s="815"/>
      <c r="I77" s="815"/>
      <c r="J77" s="815"/>
      <c r="K77" s="815"/>
      <c r="L77" s="815"/>
      <c r="M77" s="816"/>
      <c r="N77" s="309">
        <f>SUM(N71:N76)</f>
        <v>17022.401735366668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34581.815756407857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6916.3631512815718</v>
      </c>
      <c r="M84" s="849"/>
      <c r="N84" s="57"/>
    </row>
    <row r="85" spans="1:14">
      <c r="B85" s="95" t="s">
        <v>1057</v>
      </c>
      <c r="C85" s="96"/>
      <c r="D85" s="96"/>
      <c r="E85" s="96"/>
      <c r="F85" s="96"/>
      <c r="G85" s="96"/>
      <c r="H85" s="96"/>
      <c r="I85" s="93"/>
      <c r="J85" s="94"/>
      <c r="K85" s="312">
        <v>0.05</v>
      </c>
      <c r="L85" s="848">
        <f>N79*K85</f>
        <v>1729.090787820393</v>
      </c>
      <c r="M85" s="849"/>
      <c r="N85" s="57"/>
    </row>
    <row r="86" spans="1:14" ht="15" thickBot="1">
      <c r="B86" s="97" t="s">
        <v>1058</v>
      </c>
      <c r="C86" s="98"/>
      <c r="D86" s="98"/>
      <c r="E86" s="98"/>
      <c r="F86" s="98"/>
      <c r="G86" s="98"/>
      <c r="H86" s="98"/>
      <c r="I86" s="99"/>
      <c r="J86" s="100"/>
      <c r="K86" s="313">
        <v>0.05</v>
      </c>
      <c r="L86" s="850">
        <f>N79*K86</f>
        <v>1729.090787820393</v>
      </c>
      <c r="M86" s="851"/>
      <c r="N86" s="57"/>
    </row>
    <row r="87" spans="1:14" ht="15" thickBot="1">
      <c r="B87" s="814" t="s">
        <v>1037</v>
      </c>
      <c r="C87" s="815"/>
      <c r="D87" s="815"/>
      <c r="E87" s="815"/>
      <c r="F87" s="815"/>
      <c r="G87" s="815"/>
      <c r="H87" s="815"/>
      <c r="I87" s="815"/>
      <c r="J87" s="815"/>
      <c r="K87" s="815"/>
      <c r="L87" s="815"/>
      <c r="M87" s="816"/>
      <c r="N87" s="58">
        <f>L84+L85+L86</f>
        <v>10374.544726922357</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44956.360483330216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1915.0201952287498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15006.053760736193</v>
      </c>
      <c r="N48" s="280">
        <f>K48*M48</f>
        <v>15006.053760736193</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15006.053760736193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12766.801301525</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29687.875257489944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5937.5750514979891</v>
      </c>
      <c r="M84" s="849"/>
      <c r="N84" s="57"/>
    </row>
    <row r="85" spans="1:14">
      <c r="B85" s="95" t="s">
        <v>1057</v>
      </c>
      <c r="C85" s="96"/>
      <c r="D85" s="96"/>
      <c r="E85" s="96"/>
      <c r="F85" s="96"/>
      <c r="G85" s="96"/>
      <c r="H85" s="96"/>
      <c r="I85" s="93"/>
      <c r="J85" s="94"/>
      <c r="K85" s="312">
        <v>0.05</v>
      </c>
      <c r="L85" s="848">
        <f>N79*K85</f>
        <v>1484.3937628744973</v>
      </c>
      <c r="M85" s="849"/>
      <c r="N85" s="57"/>
    </row>
    <row r="86" spans="1:14" ht="15" thickBot="1">
      <c r="B86" s="97" t="s">
        <v>1058</v>
      </c>
      <c r="C86" s="98"/>
      <c r="D86" s="98"/>
      <c r="E86" s="98"/>
      <c r="F86" s="98"/>
      <c r="G86" s="98"/>
      <c r="H86" s="98"/>
      <c r="I86" s="99"/>
      <c r="J86" s="100"/>
      <c r="K86" s="313">
        <v>0.05</v>
      </c>
      <c r="L86" s="850">
        <f>N79*K86</f>
        <v>1484.3937628744973</v>
      </c>
      <c r="M86" s="851"/>
      <c r="N86" s="57"/>
    </row>
    <row r="87" spans="1:14" ht="15" thickBot="1">
      <c r="B87" s="814" t="s">
        <v>1037</v>
      </c>
      <c r="C87" s="815"/>
      <c r="D87" s="815"/>
      <c r="E87" s="815"/>
      <c r="F87" s="815"/>
      <c r="G87" s="815"/>
      <c r="H87" s="815"/>
      <c r="I87" s="815"/>
      <c r="J87" s="815"/>
      <c r="K87" s="815"/>
      <c r="L87" s="815"/>
      <c r="M87" s="816"/>
      <c r="N87" s="58">
        <f>L84+L85+L86</f>
        <v>8906.3625772469841</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38594.23783473693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10728.404455063024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57073.015347333559</v>
      </c>
      <c r="N48" s="280">
        <f>K48*M48</f>
        <v>119853.33222940048</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15006.053760736193</v>
      </c>
      <c r="N49" s="280">
        <f>K49*M49</f>
        <v>15006.053760736193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134859.38599013668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71522.696367086828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217110.48681228654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43422.097362457309</v>
      </c>
      <c r="M84" s="849"/>
      <c r="N84" s="57"/>
    </row>
    <row r="85" spans="1:14">
      <c r="B85" s="95" t="s">
        <v>1057</v>
      </c>
      <c r="C85" s="96"/>
      <c r="D85" s="96"/>
      <c r="E85" s="96"/>
      <c r="F85" s="96"/>
      <c r="G85" s="96"/>
      <c r="H85" s="96"/>
      <c r="I85" s="93"/>
      <c r="J85" s="94"/>
      <c r="K85" s="312">
        <v>0.05</v>
      </c>
      <c r="L85" s="848">
        <f>N79*K85</f>
        <v>10855.524340614327</v>
      </c>
      <c r="M85" s="849"/>
      <c r="N85" s="57"/>
    </row>
    <row r="86" spans="1:14" ht="15" thickBot="1">
      <c r="B86" s="97" t="s">
        <v>1058</v>
      </c>
      <c r="C86" s="98"/>
      <c r="D86" s="98"/>
      <c r="E86" s="98"/>
      <c r="F86" s="98"/>
      <c r="G86" s="98"/>
      <c r="H86" s="98"/>
      <c r="I86" s="99"/>
      <c r="J86" s="100"/>
      <c r="K86" s="313">
        <v>0.05</v>
      </c>
      <c r="L86" s="850">
        <f>N79*K86</f>
        <v>10855.524340614327</v>
      </c>
      <c r="M86" s="851"/>
      <c r="N86" s="57"/>
    </row>
    <row r="87" spans="1:14" ht="15" thickBot="1">
      <c r="B87" s="814" t="s">
        <v>1037</v>
      </c>
      <c r="C87" s="815"/>
      <c r="D87" s="815"/>
      <c r="E87" s="815"/>
      <c r="F87" s="815"/>
      <c r="G87" s="815"/>
      <c r="H87" s="815"/>
      <c r="I87" s="815"/>
      <c r="J87" s="815"/>
      <c r="K87" s="815"/>
      <c r="L87" s="815"/>
      <c r="M87" s="816"/>
      <c r="N87" s="58">
        <f>L84+L85+L86</f>
        <v>65133.146043685963</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282243.63285597251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10728.404455063024</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57073.015347333559</v>
      </c>
      <c r="N48" s="280">
        <f>K48*M48</f>
        <v>114146.03069466712</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15006.053760736193</v>
      </c>
      <c r="N49" s="280">
        <f>K49*M49</f>
        <v>15006.053760736193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129152.08445540331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71522.696367086828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211403.18527755316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42280.637055510633</v>
      </c>
      <c r="M84" s="849"/>
      <c r="N84" s="57"/>
    </row>
    <row r="85" spans="1:14">
      <c r="B85" s="95" t="s">
        <v>1057</v>
      </c>
      <c r="C85" s="96"/>
      <c r="D85" s="96"/>
      <c r="E85" s="96"/>
      <c r="F85" s="96"/>
      <c r="G85" s="96"/>
      <c r="H85" s="96"/>
      <c r="I85" s="93"/>
      <c r="J85" s="94"/>
      <c r="K85" s="312">
        <v>0.05</v>
      </c>
      <c r="L85" s="848">
        <f>N79*K85</f>
        <v>10570.159263877658</v>
      </c>
      <c r="M85" s="849"/>
      <c r="N85" s="57"/>
    </row>
    <row r="86" spans="1:14" ht="15" thickBot="1">
      <c r="B86" s="97" t="s">
        <v>1058</v>
      </c>
      <c r="C86" s="98"/>
      <c r="D86" s="98"/>
      <c r="E86" s="98"/>
      <c r="F86" s="98"/>
      <c r="G86" s="98"/>
      <c r="H86" s="98"/>
      <c r="I86" s="99"/>
      <c r="J86" s="100"/>
      <c r="K86" s="313">
        <v>0.05</v>
      </c>
      <c r="L86" s="850">
        <f>N79*K86</f>
        <v>10570.159263877658</v>
      </c>
      <c r="M86" s="851"/>
      <c r="N86" s="57"/>
    </row>
    <row r="87" spans="1:14" ht="15" thickBot="1">
      <c r="B87" s="814" t="s">
        <v>1037</v>
      </c>
      <c r="C87" s="815"/>
      <c r="D87" s="815"/>
      <c r="E87" s="815"/>
      <c r="F87" s="815"/>
      <c r="G87" s="815"/>
      <c r="H87" s="815"/>
      <c r="I87" s="815"/>
      <c r="J87" s="815"/>
      <c r="K87" s="815"/>
      <c r="L87" s="815"/>
      <c r="M87" s="816"/>
      <c r="N87" s="58">
        <f>L84+L85+L86</f>
        <v>63420.955583265946</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274824.14086081908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4479.5794040438586</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57073.015347333559</v>
      </c>
      <c r="N48" s="280">
        <f>K48*M48</f>
        <v>74765.650105006964</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15006.053760736193</v>
      </c>
      <c r="N49" s="280">
        <f>K49*M49</f>
        <v>15006.053760736193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89771.703865743155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44795.794040438588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139047.07731022561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27809.415462045123</v>
      </c>
      <c r="M84" s="849"/>
      <c r="N84" s="57"/>
    </row>
    <row r="85" spans="1:14">
      <c r="B85" s="95" t="s">
        <v>1057</v>
      </c>
      <c r="C85" s="96"/>
      <c r="D85" s="96"/>
      <c r="E85" s="96"/>
      <c r="F85" s="96"/>
      <c r="G85" s="96"/>
      <c r="H85" s="96"/>
      <c r="I85" s="93"/>
      <c r="J85" s="94"/>
      <c r="K85" s="312">
        <v>0.05</v>
      </c>
      <c r="L85" s="848">
        <f>N79*K85</f>
        <v>6952.3538655112807</v>
      </c>
      <c r="M85" s="849"/>
      <c r="N85" s="57"/>
    </row>
    <row r="86" spans="1:14" ht="15" thickBot="1">
      <c r="B86" s="97" t="s">
        <v>1058</v>
      </c>
      <c r="C86" s="98"/>
      <c r="D86" s="98"/>
      <c r="E86" s="98"/>
      <c r="F86" s="98"/>
      <c r="G86" s="98"/>
      <c r="H86" s="98"/>
      <c r="I86" s="99"/>
      <c r="J86" s="100"/>
      <c r="K86" s="313">
        <v>0.05</v>
      </c>
      <c r="L86" s="850">
        <f>N79*K86</f>
        <v>6952.3538655112807</v>
      </c>
      <c r="M86" s="851"/>
      <c r="N86" s="57"/>
    </row>
    <row r="87" spans="1:14" ht="15" thickBot="1">
      <c r="B87" s="814" t="s">
        <v>1037</v>
      </c>
      <c r="C87" s="815"/>
      <c r="D87" s="815"/>
      <c r="E87" s="815"/>
      <c r="F87" s="815"/>
      <c r="G87" s="815"/>
      <c r="H87" s="815"/>
      <c r="I87" s="815"/>
      <c r="J87" s="815"/>
      <c r="K87" s="815"/>
      <c r="L87" s="815"/>
      <c r="M87" s="816"/>
      <c r="N87" s="58">
        <f>L84+L85+L86</f>
        <v>41714.12319306768</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180761.20050329328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3754.9415592720588</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57073.015347333559</v>
      </c>
      <c r="N48" s="280">
        <f>K48*M48</f>
        <v>62780.316882066923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15006.053760736193</v>
      </c>
      <c r="N49" s="280">
        <f>K49*M49</f>
        <v>15006.053760736193</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77786.370642803115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37549.415592720587</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119090.72779479576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23818.145558959153</v>
      </c>
      <c r="M84" s="849"/>
      <c r="N84" s="57"/>
    </row>
    <row r="85" spans="1:14">
      <c r="B85" s="95" t="s">
        <v>1057</v>
      </c>
      <c r="C85" s="96"/>
      <c r="D85" s="96"/>
      <c r="E85" s="96"/>
      <c r="F85" s="96"/>
      <c r="G85" s="96"/>
      <c r="H85" s="96"/>
      <c r="I85" s="93"/>
      <c r="J85" s="94"/>
      <c r="K85" s="312">
        <v>0.05</v>
      </c>
      <c r="L85" s="848">
        <f>N79*K85</f>
        <v>5954.5363897397883</v>
      </c>
      <c r="M85" s="849"/>
      <c r="N85" s="57"/>
    </row>
    <row r="86" spans="1:14" ht="15" thickBot="1">
      <c r="B86" s="97" t="s">
        <v>1058</v>
      </c>
      <c r="C86" s="98"/>
      <c r="D86" s="98"/>
      <c r="E86" s="98"/>
      <c r="F86" s="98"/>
      <c r="G86" s="98"/>
      <c r="H86" s="98"/>
      <c r="I86" s="99"/>
      <c r="J86" s="100"/>
      <c r="K86" s="313">
        <v>0.05</v>
      </c>
      <c r="L86" s="850">
        <f>N79*K86</f>
        <v>5954.5363897397883</v>
      </c>
      <c r="M86" s="851"/>
      <c r="N86" s="57"/>
    </row>
    <row r="87" spans="1:14" ht="15" thickBot="1">
      <c r="B87" s="814" t="s">
        <v>1037</v>
      </c>
      <c r="C87" s="815"/>
      <c r="D87" s="815"/>
      <c r="E87" s="815"/>
      <c r="F87" s="815"/>
      <c r="G87" s="815"/>
      <c r="H87" s="815"/>
      <c r="I87" s="815"/>
      <c r="J87" s="815"/>
      <c r="K87" s="815"/>
      <c r="L87" s="815"/>
      <c r="M87" s="816"/>
      <c r="N87" s="58">
        <f>L84+L85+L86</f>
        <v>35727.218338438732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154817.94613323448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255.33602603049999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57073.015347333559</v>
      </c>
      <c r="N48" s="280">
        <f>K48*M48</f>
        <v>2853.6507673666783</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50.059586696803315</v>
      </c>
      <c r="N49" s="280">
        <f>K49*M49</f>
        <v>250.29793348401657</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8110.0465950920225</v>
      </c>
      <c r="N50" s="280">
        <f>K50*M50</f>
        <v>8110.0465950920225</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11213.995295942717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2553.3602603049999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14022.691582278218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2804.5383164556438</v>
      </c>
      <c r="M84" s="849"/>
      <c r="N84" s="57"/>
    </row>
    <row r="85" spans="1:14">
      <c r="B85" s="95" t="s">
        <v>1057</v>
      </c>
      <c r="C85" s="96"/>
      <c r="D85" s="96"/>
      <c r="E85" s="96"/>
      <c r="F85" s="96"/>
      <c r="G85" s="96"/>
      <c r="H85" s="96"/>
      <c r="I85" s="93"/>
      <c r="J85" s="94"/>
      <c r="K85" s="312">
        <v>0.05</v>
      </c>
      <c r="L85" s="848">
        <f>N79*K85</f>
        <v>701.13457911391095</v>
      </c>
      <c r="M85" s="849"/>
      <c r="N85" s="57"/>
    </row>
    <row r="86" spans="1:14" ht="15" thickBot="1">
      <c r="B86" s="97" t="s">
        <v>1058</v>
      </c>
      <c r="C86" s="98"/>
      <c r="D86" s="98"/>
      <c r="E86" s="98"/>
      <c r="F86" s="98"/>
      <c r="G86" s="98"/>
      <c r="H86" s="98"/>
      <c r="I86" s="99"/>
      <c r="J86" s="100"/>
      <c r="K86" s="313">
        <v>0.05</v>
      </c>
      <c r="L86" s="850">
        <f>N79*K86</f>
        <v>701.13457911391095</v>
      </c>
      <c r="M86" s="851"/>
      <c r="N86" s="57"/>
    </row>
    <row r="87" spans="1:14" ht="15" thickBot="1">
      <c r="B87" s="814" t="s">
        <v>1037</v>
      </c>
      <c r="C87" s="815"/>
      <c r="D87" s="815"/>
      <c r="E87" s="815"/>
      <c r="F87" s="815"/>
      <c r="G87" s="815"/>
      <c r="H87" s="815"/>
      <c r="I87" s="815"/>
      <c r="J87" s="815"/>
      <c r="K87" s="815"/>
      <c r="L87" s="815"/>
      <c r="M87" s="816"/>
      <c r="N87" s="58">
        <f>L84+L85+L86</f>
        <v>4206.8074746834654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18229.499056961682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102.1344104122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762.24967820618338</v>
      </c>
      <c r="N48" s="280">
        <f>K48*M48</f>
        <v>762.24967820618338</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35266.364889570541</v>
      </c>
      <c r="N49" s="280">
        <f>K49*M49</f>
        <v>1763.318244478527</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57073.015347333559</v>
      </c>
      <c r="N50" s="280">
        <f>K50*M50</f>
        <v>4280.4761510500166</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50.059586696803315</v>
      </c>
      <c r="N51" s="280">
        <f>K51*M51</f>
        <v>250.29793348401657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7056.3420072187437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1021.344104122</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8179.8205217529439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1635.964104350589</v>
      </c>
      <c r="M84" s="849"/>
      <c r="N84" s="57"/>
    </row>
    <row r="85" spans="1:14">
      <c r="B85" s="95" t="s">
        <v>1057</v>
      </c>
      <c r="C85" s="96"/>
      <c r="D85" s="96"/>
      <c r="E85" s="96"/>
      <c r="F85" s="96"/>
      <c r="G85" s="96"/>
      <c r="H85" s="96"/>
      <c r="I85" s="93"/>
      <c r="J85" s="94"/>
      <c r="K85" s="312">
        <v>0.05</v>
      </c>
      <c r="L85" s="848">
        <f>N79*K85</f>
        <v>408.99102608764724</v>
      </c>
      <c r="M85" s="849"/>
      <c r="N85" s="57"/>
    </row>
    <row r="86" spans="1:14" ht="15" thickBot="1">
      <c r="B86" s="97" t="s">
        <v>1058</v>
      </c>
      <c r="C86" s="98"/>
      <c r="D86" s="98"/>
      <c r="E86" s="98"/>
      <c r="F86" s="98"/>
      <c r="G86" s="98"/>
      <c r="H86" s="98"/>
      <c r="I86" s="99"/>
      <c r="J86" s="100"/>
      <c r="K86" s="313">
        <v>0.05</v>
      </c>
      <c r="L86" s="850">
        <f>N79*K86</f>
        <v>408.99102608764724</v>
      </c>
      <c r="M86" s="851"/>
      <c r="N86" s="57"/>
    </row>
    <row r="87" spans="1:14" ht="15" thickBot="1">
      <c r="B87" s="814" t="s">
        <v>1037</v>
      </c>
      <c r="C87" s="815"/>
      <c r="D87" s="815"/>
      <c r="E87" s="815"/>
      <c r="F87" s="815"/>
      <c r="G87" s="815"/>
      <c r="H87" s="815"/>
      <c r="I87" s="815"/>
      <c r="J87" s="815"/>
      <c r="K87" s="815"/>
      <c r="L87" s="815"/>
      <c r="M87" s="816"/>
      <c r="N87" s="58">
        <f>L84+L85+L86</f>
        <v>2453.9461565258835</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10633.766678278827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253</v>
      </c>
      <c r="B36" s="827" t="str">
        <f>VLOOKUP(A36,EQUIPOS!A6:D154,3,FALSE)</f>
        <v>Máquina hidrosembradora</v>
      </c>
      <c r="C36" s="828"/>
      <c r="D36" s="828"/>
      <c r="E36" s="828"/>
      <c r="F36" s="828"/>
      <c r="G36" s="828"/>
      <c r="H36" s="829"/>
      <c r="I36" s="275"/>
      <c r="J36" s="276"/>
      <c r="K36" s="277">
        <f>VLOOKUP(A36,EQUIPOS!A6:D163,4,FALSE)</f>
        <v>19608.621148027501</v>
      </c>
      <c r="L36" s="278"/>
      <c r="M36" s="344">
        <v>350</v>
      </c>
      <c r="N36" s="280">
        <f>K36/M36</f>
        <v>56.024631851507145</v>
      </c>
    </row>
    <row r="37" spans="1:14">
      <c r="A37" s="119" t="s">
        <v>138</v>
      </c>
      <c r="B37" s="827" t="str">
        <f>VLOOKUP(A37,EQUIPOS!A7:D154,3,FALSE)</f>
        <v>Camioneta D-300</v>
      </c>
      <c r="C37" s="828"/>
      <c r="D37" s="828"/>
      <c r="E37" s="828"/>
      <c r="F37" s="828"/>
      <c r="G37" s="828"/>
      <c r="H37" s="829"/>
      <c r="I37" s="429"/>
      <c r="J37" s="430"/>
      <c r="K37" s="277">
        <f>VLOOKUP(A37,EQUIPOS!A7:D164,4,FALSE)</f>
        <v>56713.77585812522</v>
      </c>
      <c r="L37" s="343"/>
      <c r="M37" s="344">
        <v>350</v>
      </c>
      <c r="N37" s="280">
        <f>K37/M37</f>
        <v>162.03935959464349</v>
      </c>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4.5595718934017855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222.62356333955242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762.24967820618338</v>
      </c>
      <c r="N48" s="280">
        <f>K48*M48</f>
        <v>762.24967820618338</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2646.598318860581</v>
      </c>
      <c r="N49" s="280">
        <f>K49*M49</f>
        <v>1058.6393275442324</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50.059586696803315</v>
      </c>
      <c r="N50" s="280">
        <f>K50*M50</f>
        <v>250.29793348401657</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35266.364889570541</v>
      </c>
      <c r="N51" s="280">
        <f>K51*M51</f>
        <v>1763.318244478527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3834.5051837129595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91.191437868035706</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4148.320184920547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829.66403698410943</v>
      </c>
      <c r="M84" s="849"/>
      <c r="N84" s="57"/>
    </row>
    <row r="85" spans="1:14">
      <c r="B85" s="95" t="s">
        <v>1057</v>
      </c>
      <c r="C85" s="96"/>
      <c r="D85" s="96"/>
      <c r="E85" s="96"/>
      <c r="F85" s="96"/>
      <c r="G85" s="96"/>
      <c r="H85" s="96"/>
      <c r="I85" s="93"/>
      <c r="J85" s="94"/>
      <c r="K85" s="312">
        <v>0.05</v>
      </c>
      <c r="L85" s="848">
        <f>N79*K85</f>
        <v>207.41600924602736</v>
      </c>
      <c r="M85" s="849"/>
      <c r="N85" s="57"/>
    </row>
    <row r="86" spans="1:14" ht="15" thickBot="1">
      <c r="B86" s="97" t="s">
        <v>1058</v>
      </c>
      <c r="C86" s="98"/>
      <c r="D86" s="98"/>
      <c r="E86" s="98"/>
      <c r="F86" s="98"/>
      <c r="G86" s="98"/>
      <c r="H86" s="98"/>
      <c r="I86" s="99"/>
      <c r="J86" s="100"/>
      <c r="K86" s="313">
        <v>0.05</v>
      </c>
      <c r="L86" s="850">
        <f>N79*K86</f>
        <v>207.41600924602736</v>
      </c>
      <c r="M86" s="851"/>
      <c r="N86" s="57"/>
    </row>
    <row r="87" spans="1:14" ht="15" thickBot="1">
      <c r="B87" s="814" t="s">
        <v>1037</v>
      </c>
      <c r="C87" s="815"/>
      <c r="D87" s="815"/>
      <c r="E87" s="815"/>
      <c r="F87" s="815"/>
      <c r="G87" s="815"/>
      <c r="H87" s="815"/>
      <c r="I87" s="815"/>
      <c r="J87" s="815"/>
      <c r="K87" s="815"/>
      <c r="L87" s="815"/>
      <c r="M87" s="816"/>
      <c r="N87" s="58">
        <f>L84+L85+L86</f>
        <v>1244.4960554761642</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5392.8162403967108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1810</v>
      </c>
      <c r="C31" s="954" t="s">
        <v>2155</v>
      </c>
      <c r="D31" s="955"/>
      <c r="E31" s="955"/>
      <c r="F31" s="955"/>
      <c r="G31" s="955"/>
      <c r="H31" s="955"/>
      <c r="I31" s="955"/>
      <c r="J31" s="955"/>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8000</v>
      </c>
      <c r="N36" s="280">
        <f>K36/M36</f>
        <v>7.0892219822656521</v>
      </c>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25.533602603049999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32.622824585315655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4085.7307085889556</v>
      </c>
      <c r="N48" s="280">
        <f>K48*M48</f>
        <v>4290.0172440184033</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15860.377803680978</v>
      </c>
      <c r="N49" s="280">
        <f>K49*M49</f>
        <v>15860.377803680978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962.17227778457698</v>
      </c>
      <c r="N50" s="280">
        <f>K50*M50</f>
        <v>1924.344555569154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22074.739603268536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2553.3602603049999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24660.72268815885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4932.1445376317706</v>
      </c>
      <c r="M84" s="849"/>
      <c r="N84" s="57"/>
    </row>
    <row r="85" spans="1:14">
      <c r="B85" s="95" t="s">
        <v>1057</v>
      </c>
      <c r="C85" s="96"/>
      <c r="D85" s="96"/>
      <c r="E85" s="96"/>
      <c r="F85" s="96"/>
      <c r="G85" s="96"/>
      <c r="H85" s="96"/>
      <c r="I85" s="93"/>
      <c r="J85" s="94"/>
      <c r="K85" s="312">
        <v>0.05</v>
      </c>
      <c r="L85" s="848">
        <f>N79*K85</f>
        <v>1233.0361344079427</v>
      </c>
      <c r="M85" s="849"/>
      <c r="N85" s="57"/>
    </row>
    <row r="86" spans="1:14" ht="15" thickBot="1">
      <c r="B86" s="97" t="s">
        <v>1058</v>
      </c>
      <c r="C86" s="98"/>
      <c r="D86" s="98"/>
      <c r="E86" s="98"/>
      <c r="F86" s="98"/>
      <c r="G86" s="98"/>
      <c r="H86" s="98"/>
      <c r="I86" s="99"/>
      <c r="J86" s="100"/>
      <c r="K86" s="313">
        <v>0.05</v>
      </c>
      <c r="L86" s="850">
        <f>N79*K86</f>
        <v>1233.0361344079427</v>
      </c>
      <c r="M86" s="851"/>
      <c r="N86" s="57"/>
    </row>
    <row r="87" spans="1:14" ht="15" thickBot="1">
      <c r="B87" s="814" t="s">
        <v>1037</v>
      </c>
      <c r="C87" s="815"/>
      <c r="D87" s="815"/>
      <c r="E87" s="815"/>
      <c r="F87" s="815"/>
      <c r="G87" s="815"/>
      <c r="H87" s="815"/>
      <c r="I87" s="815"/>
      <c r="J87" s="815"/>
      <c r="K87" s="815"/>
      <c r="L87" s="815"/>
      <c r="M87" s="816"/>
      <c r="N87" s="58">
        <f>L84+L85+L86</f>
        <v>7398.2168064476564</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32058.939494606508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8.5" customHeight="1" thickBot="1">
      <c r="A31" t="s">
        <v>1929</v>
      </c>
      <c r="B31" s="86" t="s">
        <v>1811</v>
      </c>
      <c r="C31" s="954" t="s">
        <v>2158</v>
      </c>
      <c r="D31" s="955"/>
      <c r="E31" s="955"/>
      <c r="F31" s="955"/>
      <c r="G31" s="955"/>
      <c r="H31" s="955"/>
      <c r="I31" s="955"/>
      <c r="J31" s="955"/>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56713.77585812522</v>
      </c>
      <c r="L36" s="278"/>
      <c r="M36" s="344">
        <v>8000</v>
      </c>
      <c r="N36" s="280">
        <f>K36/M36</f>
        <v>7.0892219822656521</v>
      </c>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25.533602603049999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32.622824585315655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8061.7920920245379</v>
      </c>
      <c r="N48" s="280">
        <f>K48*M48</f>
        <v>8464.8816966257655</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15860.377803680978</v>
      </c>
      <c r="N49" s="280">
        <f>K49*M49</f>
        <v>15860.377803680978</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962.17227778457698</v>
      </c>
      <c r="N50" s="280">
        <f>K50*M50</f>
        <v>1924.344555569154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26249.604055875898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2553.3602603049999</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28835.587140766213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5767.1174281532431</v>
      </c>
      <c r="M84" s="849"/>
      <c r="N84" s="57"/>
    </row>
    <row r="85" spans="1:14">
      <c r="B85" s="95" t="s">
        <v>1057</v>
      </c>
      <c r="C85" s="96"/>
      <c r="D85" s="96"/>
      <c r="E85" s="96"/>
      <c r="F85" s="96"/>
      <c r="G85" s="96"/>
      <c r="H85" s="96"/>
      <c r="I85" s="93"/>
      <c r="J85" s="94"/>
      <c r="K85" s="312">
        <v>0.05</v>
      </c>
      <c r="L85" s="848">
        <f>N79*K85</f>
        <v>1441.7793570383108</v>
      </c>
      <c r="M85" s="849"/>
      <c r="N85" s="57"/>
    </row>
    <row r="86" spans="1:14" ht="15" thickBot="1">
      <c r="B86" s="97" t="s">
        <v>1058</v>
      </c>
      <c r="C86" s="98"/>
      <c r="D86" s="98"/>
      <c r="E86" s="98"/>
      <c r="F86" s="98"/>
      <c r="G86" s="98"/>
      <c r="H86" s="98"/>
      <c r="I86" s="99"/>
      <c r="J86" s="100"/>
      <c r="K86" s="313">
        <v>0.05</v>
      </c>
      <c r="L86" s="850">
        <f>N79*K86</f>
        <v>1441.7793570383108</v>
      </c>
      <c r="M86" s="851"/>
      <c r="N86" s="57"/>
    </row>
    <row r="87" spans="1:14" ht="15" thickBot="1">
      <c r="B87" s="814" t="s">
        <v>1037</v>
      </c>
      <c r="C87" s="815"/>
      <c r="D87" s="815"/>
      <c r="E87" s="815"/>
      <c r="F87" s="815"/>
      <c r="G87" s="815"/>
      <c r="H87" s="815"/>
      <c r="I87" s="815"/>
      <c r="J87" s="815"/>
      <c r="K87" s="815"/>
      <c r="L87" s="815"/>
      <c r="M87" s="816"/>
      <c r="N87" s="58">
        <f>L84+L85+L86</f>
        <v>8650.6761422298641</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37486.263282996078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119</v>
      </c>
      <c r="B36" s="827" t="str">
        <f>VLOOKUP(A36,EQUIPOS!A6:D154,3,FALSE)</f>
        <v xml:space="preserve">Bomba de concreto, Producción: 30 m3/h, POTENCIA: 67 HP, MAX PRESION DE CONCRETO: 1150 PSI
</v>
      </c>
      <c r="C36" s="828"/>
      <c r="D36" s="828"/>
      <c r="E36" s="828"/>
      <c r="F36" s="828"/>
      <c r="G36" s="828"/>
      <c r="H36" s="829"/>
      <c r="I36" s="275"/>
      <c r="J36" s="276"/>
      <c r="K36" s="277">
        <f>VLOOKUP(A36,EQUIPOS!A6:D163,4,FALSE)</f>
        <v>37640.505550510308</v>
      </c>
      <c r="L36" s="278"/>
      <c r="M36" s="344">
        <v>100</v>
      </c>
      <c r="N36" s="280">
        <f>K36/M36</f>
        <v>376.40505550510306</v>
      </c>
    </row>
    <row r="37" spans="1:14">
      <c r="A37" s="119" t="s">
        <v>138</v>
      </c>
      <c r="B37" s="827" t="str">
        <f>VLOOKUP(A37,EQUIPOS!A7:D154,3,FALSE)</f>
        <v>Camioneta D-300</v>
      </c>
      <c r="C37" s="828"/>
      <c r="D37" s="828"/>
      <c r="E37" s="828"/>
      <c r="F37" s="828"/>
      <c r="G37" s="828"/>
      <c r="H37" s="829"/>
      <c r="I37" s="429"/>
      <c r="J37" s="430"/>
      <c r="K37" s="277">
        <f>VLOOKUP(A37,EQUIPOS!A7:D164,4,FALSE)</f>
        <v>56713.77585812522</v>
      </c>
      <c r="L37" s="343"/>
      <c r="M37" s="344">
        <v>1000</v>
      </c>
      <c r="N37" s="280">
        <f>K37/M37</f>
        <v>56.713775858125217</v>
      </c>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3.8300403904575</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436.94887175368581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390574.14121472387</v>
      </c>
      <c r="N48" s="280">
        <f>K48*M48</f>
        <v>39057.414121472386</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2737</v>
      </c>
      <c r="N49" s="280">
        <f>K49*M49</f>
        <v>3010.7000000000003</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6800.3014184397161</v>
      </c>
      <c r="N50" s="280">
        <f>K50*M50</f>
        <v>6800.3014184397161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48868.415539912101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383.00403904575001</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49688.368450711539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9937.6736901423083</v>
      </c>
      <c r="M84" s="849"/>
      <c r="N84" s="57"/>
    </row>
    <row r="85" spans="1:14">
      <c r="B85" s="95" t="s">
        <v>1057</v>
      </c>
      <c r="C85" s="96"/>
      <c r="D85" s="96"/>
      <c r="E85" s="96"/>
      <c r="F85" s="96"/>
      <c r="G85" s="96"/>
      <c r="H85" s="96"/>
      <c r="I85" s="93"/>
      <c r="J85" s="94"/>
      <c r="K85" s="312">
        <v>0.05</v>
      </c>
      <c r="L85" s="848">
        <f>N79*K85</f>
        <v>2484.4184225355771</v>
      </c>
      <c r="M85" s="849"/>
      <c r="N85" s="57"/>
    </row>
    <row r="86" spans="1:14" ht="15" thickBot="1">
      <c r="B86" s="97" t="s">
        <v>1058</v>
      </c>
      <c r="C86" s="98"/>
      <c r="D86" s="98"/>
      <c r="E86" s="98"/>
      <c r="F86" s="98"/>
      <c r="G86" s="98"/>
      <c r="H86" s="98"/>
      <c r="I86" s="99"/>
      <c r="J86" s="100"/>
      <c r="K86" s="313">
        <v>0.05</v>
      </c>
      <c r="L86" s="850">
        <f>N79*K86</f>
        <v>2484.4184225355771</v>
      </c>
      <c r="M86" s="851"/>
      <c r="N86" s="57"/>
    </row>
    <row r="87" spans="1:14" ht="15" thickBot="1">
      <c r="B87" s="814" t="s">
        <v>1037</v>
      </c>
      <c r="C87" s="815"/>
      <c r="D87" s="815"/>
      <c r="E87" s="815"/>
      <c r="F87" s="815"/>
      <c r="G87" s="815"/>
      <c r="H87" s="815"/>
      <c r="I87" s="815"/>
      <c r="J87" s="815"/>
      <c r="K87" s="815"/>
      <c r="L87" s="815"/>
      <c r="M87" s="816"/>
      <c r="N87" s="58">
        <f>L84+L85+L86</f>
        <v>14906.510535213461</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64594.878985925003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255.33602603049999</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57073.015347333559</v>
      </c>
      <c r="N48" s="280">
        <f>K48*M48</f>
        <v>28536.50767366678</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17067.437343645812</v>
      </c>
      <c r="N49" s="280">
        <f>K49*M49</f>
        <v>17067.437343645812</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 thickBot="1">
      <c r="B54" s="486"/>
      <c r="C54" s="53"/>
      <c r="D54" s="53"/>
      <c r="E54" s="53"/>
      <c r="F54" s="53"/>
      <c r="G54" s="53"/>
      <c r="H54" s="53"/>
      <c r="I54" s="53"/>
      <c r="J54" s="296"/>
      <c r="K54" s="175"/>
      <c r="L54" s="487"/>
      <c r="M54" s="488"/>
      <c r="N54" s="489"/>
    </row>
    <row r="55" spans="1:14" ht="15" thickBot="1">
      <c r="B55" s="814" t="s">
        <v>1037</v>
      </c>
      <c r="C55" s="815"/>
      <c r="D55" s="815"/>
      <c r="E55" s="815"/>
      <c r="F55" s="815"/>
      <c r="G55" s="815"/>
      <c r="H55" s="815"/>
      <c r="I55" s="815"/>
      <c r="J55" s="815"/>
      <c r="K55" s="815"/>
      <c r="L55" s="815"/>
      <c r="M55" s="816"/>
      <c r="N55" s="402">
        <f>SUM(N48:N54)</f>
        <v>45603.945017312595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 thickBot="1">
      <c r="B65" s="55"/>
      <c r="C65" s="53"/>
      <c r="D65" s="53"/>
      <c r="E65" s="53"/>
      <c r="F65" s="53"/>
      <c r="G65" s="53"/>
      <c r="H65" s="492"/>
      <c r="I65" s="175"/>
      <c r="J65" s="175"/>
      <c r="K65" s="175"/>
      <c r="L65" s="986"/>
      <c r="M65" s="987"/>
      <c r="N65" s="493"/>
    </row>
    <row r="66" spans="1:15" ht="1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0" t="s">
        <v>1047</v>
      </c>
      <c r="C70" s="841"/>
      <c r="D70" s="841"/>
      <c r="E70" s="841"/>
      <c r="F70" s="841"/>
      <c r="G70" s="841"/>
      <c r="H70" s="841"/>
      <c r="I70" s="79" t="s">
        <v>1048</v>
      </c>
      <c r="J70" s="81" t="s">
        <v>1494</v>
      </c>
      <c r="K70" s="80" t="s">
        <v>1050</v>
      </c>
      <c r="L70" s="842" t="s">
        <v>1034</v>
      </c>
      <c r="M70" s="966"/>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 thickBot="1">
      <c r="B76" s="982"/>
      <c r="C76" s="983"/>
      <c r="D76" s="983"/>
      <c r="E76" s="983"/>
      <c r="F76" s="983"/>
      <c r="G76" s="983"/>
      <c r="H76" s="983"/>
      <c r="I76" s="175"/>
      <c r="J76" s="175"/>
      <c r="K76" s="175"/>
      <c r="L76" s="984"/>
      <c r="M76" s="985"/>
      <c r="N76" s="493"/>
    </row>
    <row r="77" spans="1:15" ht="15" thickBot="1">
      <c r="B77" s="814" t="s">
        <v>1037</v>
      </c>
      <c r="C77" s="815"/>
      <c r="D77" s="815"/>
      <c r="E77" s="815"/>
      <c r="F77" s="815"/>
      <c r="G77" s="815"/>
      <c r="H77" s="815"/>
      <c r="I77" s="815"/>
      <c r="J77" s="815"/>
      <c r="K77" s="815"/>
      <c r="L77" s="815"/>
      <c r="M77" s="816"/>
      <c r="N77" s="309">
        <f>SUM(N71:N76)</f>
        <v>5106.7205206099998</v>
      </c>
    </row>
    <row r="78" spans="1:15" ht="15" thickBot="1">
      <c r="B78" s="39"/>
      <c r="C78" s="40"/>
      <c r="D78" s="40"/>
      <c r="E78" s="40"/>
      <c r="F78" s="40"/>
      <c r="G78" s="40"/>
      <c r="H78" s="40"/>
      <c r="I78" s="40"/>
      <c r="J78" s="40"/>
      <c r="K78" s="40"/>
      <c r="L78" s="40"/>
      <c r="M78" s="40"/>
      <c r="N78" s="41"/>
    </row>
    <row r="79" spans="1:15" ht="15" thickBot="1">
      <c r="B79" s="814" t="s">
        <v>1051</v>
      </c>
      <c r="C79" s="815"/>
      <c r="D79" s="815"/>
      <c r="E79" s="815"/>
      <c r="F79" s="815"/>
      <c r="G79" s="815"/>
      <c r="H79" s="815"/>
      <c r="I79" s="815"/>
      <c r="J79" s="815"/>
      <c r="K79" s="815"/>
      <c r="L79" s="815"/>
      <c r="M79" s="816"/>
      <c r="N79" s="105">
        <f>N43+N55+N66+N77</f>
        <v>50966.00156395309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10193.200312790619</v>
      </c>
      <c r="M84" s="849"/>
      <c r="N84" s="57"/>
    </row>
    <row r="85" spans="1:14">
      <c r="B85" s="95" t="s">
        <v>1057</v>
      </c>
      <c r="C85" s="96"/>
      <c r="D85" s="96"/>
      <c r="E85" s="96"/>
      <c r="F85" s="96"/>
      <c r="G85" s="96"/>
      <c r="H85" s="96"/>
      <c r="I85" s="93"/>
      <c r="J85" s="94"/>
      <c r="K85" s="312">
        <v>0.05</v>
      </c>
      <c r="L85" s="848">
        <f>N79*K85</f>
        <v>2548.3000781976548</v>
      </c>
      <c r="M85" s="849"/>
      <c r="N85" s="57"/>
    </row>
    <row r="86" spans="1:14" ht="15" thickBot="1">
      <c r="B86" s="97" t="s">
        <v>1058</v>
      </c>
      <c r="C86" s="98"/>
      <c r="D86" s="98"/>
      <c r="E86" s="98"/>
      <c r="F86" s="98"/>
      <c r="G86" s="98"/>
      <c r="H86" s="98"/>
      <c r="I86" s="99"/>
      <c r="J86" s="100"/>
      <c r="K86" s="313">
        <v>0.05</v>
      </c>
      <c r="L86" s="850">
        <f>N79*K86</f>
        <v>2548.3000781976548</v>
      </c>
      <c r="M86" s="851"/>
      <c r="N86" s="57"/>
    </row>
    <row r="87" spans="1:14" ht="15" thickBot="1">
      <c r="B87" s="814" t="s">
        <v>1037</v>
      </c>
      <c r="C87" s="815"/>
      <c r="D87" s="815"/>
      <c r="E87" s="815"/>
      <c r="F87" s="815"/>
      <c r="G87" s="815"/>
      <c r="H87" s="815"/>
      <c r="I87" s="815"/>
      <c r="J87" s="815"/>
      <c r="K87" s="815"/>
      <c r="L87" s="815"/>
      <c r="M87" s="816"/>
      <c r="N87" s="58">
        <f>L84+L85+L86</f>
        <v>15289.80046918593</v>
      </c>
    </row>
    <row r="88" spans="1:14" ht="15" thickBot="1">
      <c r="B88" s="39"/>
      <c r="C88" s="40"/>
      <c r="D88" s="40"/>
      <c r="E88" s="40"/>
      <c r="F88" s="40"/>
      <c r="G88" s="40"/>
      <c r="H88" s="40"/>
      <c r="I88" s="40"/>
      <c r="J88" s="40"/>
      <c r="K88" s="40"/>
      <c r="L88" s="40"/>
      <c r="M88" s="40"/>
      <c r="N88" s="41"/>
    </row>
    <row r="89" spans="1:14" ht="15" thickBot="1">
      <c r="A89" t="s">
        <v>2122</v>
      </c>
      <c r="B89" s="814" t="s">
        <v>1059</v>
      </c>
      <c r="C89" s="815"/>
      <c r="D89" s="815"/>
      <c r="E89" s="815"/>
      <c r="F89" s="815"/>
      <c r="G89" s="815"/>
      <c r="H89" s="815"/>
      <c r="I89" s="815"/>
      <c r="J89" s="815"/>
      <c r="K89" s="815"/>
      <c r="L89" s="815"/>
      <c r="M89" s="816"/>
      <c r="N89" s="196">
        <f>N79+N87</f>
        <v>66255.802033139014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N76*M41</f>
        <v>85112.008676833342</v>
      </c>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26900</v>
      </c>
      <c r="N48" s="280">
        <f>K48*M48</f>
        <v>29590000</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 thickBot="1">
      <c r="B53" s="486"/>
      <c r="C53" s="53"/>
      <c r="D53" s="53"/>
      <c r="E53" s="53"/>
      <c r="F53" s="53"/>
      <c r="G53" s="53"/>
      <c r="H53" s="53"/>
      <c r="I53" s="53"/>
      <c r="J53" s="296"/>
      <c r="K53" s="175"/>
      <c r="L53" s="487"/>
      <c r="M53" s="488"/>
      <c r="N53" s="489"/>
    </row>
    <row r="54" spans="1:14" ht="15" thickBot="1">
      <c r="B54" s="814" t="s">
        <v>1037</v>
      </c>
      <c r="C54" s="815"/>
      <c r="D54" s="815"/>
      <c r="E54" s="815"/>
      <c r="F54" s="815"/>
      <c r="G54" s="815"/>
      <c r="H54" s="815"/>
      <c r="I54" s="815"/>
      <c r="J54" s="815"/>
      <c r="K54" s="815"/>
      <c r="L54" s="815"/>
      <c r="M54" s="816"/>
      <c r="N54" s="402">
        <f>SUM(N48:N53)</f>
        <v>29590000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 thickBot="1">
      <c r="B64" s="55"/>
      <c r="C64" s="53"/>
      <c r="D64" s="53"/>
      <c r="E64" s="53"/>
      <c r="F64" s="53"/>
      <c r="G64" s="53"/>
      <c r="H64" s="492"/>
      <c r="I64" s="175"/>
      <c r="J64" s="175"/>
      <c r="K64" s="175"/>
      <c r="L64" s="986"/>
      <c r="M64" s="987"/>
      <c r="N64" s="493"/>
    </row>
    <row r="65" spans="1:15" ht="15" thickBot="1">
      <c r="B65" s="814" t="s">
        <v>1037</v>
      </c>
      <c r="C65" s="815"/>
      <c r="D65" s="815"/>
      <c r="E65" s="815"/>
      <c r="F65" s="815"/>
      <c r="G65" s="815"/>
      <c r="H65" s="815"/>
      <c r="I65" s="815"/>
      <c r="J65" s="815"/>
      <c r="K65" s="815"/>
      <c r="L65" s="815"/>
      <c r="M65" s="816"/>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0" t="s">
        <v>1047</v>
      </c>
      <c r="C69" s="841"/>
      <c r="D69" s="841"/>
      <c r="E69" s="841"/>
      <c r="F69" s="841"/>
      <c r="G69" s="841"/>
      <c r="H69" s="841"/>
      <c r="I69" s="79" t="s">
        <v>1048</v>
      </c>
      <c r="J69" s="81" t="s">
        <v>1494</v>
      </c>
      <c r="K69" s="80" t="s">
        <v>1050</v>
      </c>
      <c r="L69" s="842" t="s">
        <v>1034</v>
      </c>
      <c r="M69" s="966"/>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 thickBot="1">
      <c r="B75" s="982"/>
      <c r="C75" s="983"/>
      <c r="D75" s="983"/>
      <c r="E75" s="983"/>
      <c r="F75" s="983"/>
      <c r="G75" s="983"/>
      <c r="H75" s="983"/>
      <c r="I75" s="175"/>
      <c r="J75" s="175"/>
      <c r="K75" s="175"/>
      <c r="L75" s="984"/>
      <c r="M75" s="985"/>
      <c r="N75" s="51"/>
    </row>
    <row r="76" spans="1:15" ht="15" thickBot="1">
      <c r="B76" s="814" t="s">
        <v>1037</v>
      </c>
      <c r="C76" s="815"/>
      <c r="D76" s="815"/>
      <c r="E76" s="815"/>
      <c r="F76" s="815"/>
      <c r="G76" s="815"/>
      <c r="H76" s="815"/>
      <c r="I76" s="815"/>
      <c r="J76" s="815"/>
      <c r="K76" s="815"/>
      <c r="L76" s="815"/>
      <c r="M76" s="816"/>
      <c r="N76" s="309">
        <f>SUM(N70:N75)</f>
        <v>1702240.1735366667</v>
      </c>
    </row>
    <row r="77" spans="1:15" ht="15" thickBot="1">
      <c r="B77" s="39"/>
      <c r="C77" s="40"/>
      <c r="D77" s="40"/>
      <c r="E77" s="40"/>
      <c r="F77" s="40"/>
      <c r="G77" s="40"/>
      <c r="H77" s="40"/>
      <c r="I77" s="40"/>
      <c r="J77" s="40"/>
      <c r="K77" s="40"/>
      <c r="L77" s="40"/>
      <c r="M77" s="40"/>
      <c r="N77" s="41"/>
    </row>
    <row r="78" spans="1:15" ht="15" thickBot="1">
      <c r="B78" s="814" t="s">
        <v>1051</v>
      </c>
      <c r="C78" s="815"/>
      <c r="D78" s="815"/>
      <c r="E78" s="815"/>
      <c r="F78" s="815"/>
      <c r="G78" s="815"/>
      <c r="H78" s="815"/>
      <c r="I78" s="815"/>
      <c r="J78" s="815"/>
      <c r="K78" s="815"/>
      <c r="L78" s="815"/>
      <c r="M78" s="816"/>
      <c r="N78" s="105">
        <f>N43+N54+N65+N76</f>
        <v>31377352.1822135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6275470.4364427002</v>
      </c>
      <c r="M83" s="849"/>
      <c r="N83" s="57"/>
    </row>
    <row r="84" spans="1:14">
      <c r="B84" s="95" t="s">
        <v>1057</v>
      </c>
      <c r="C84" s="96"/>
      <c r="D84" s="96"/>
      <c r="E84" s="96"/>
      <c r="F84" s="96"/>
      <c r="G84" s="96"/>
      <c r="H84" s="96"/>
      <c r="I84" s="93"/>
      <c r="J84" s="94"/>
      <c r="K84" s="312">
        <v>0.05</v>
      </c>
      <c r="L84" s="848">
        <f>N78*K84</f>
        <v>1568867.6091106751</v>
      </c>
      <c r="M84" s="849"/>
      <c r="N84" s="57"/>
    </row>
    <row r="85" spans="1:14" ht="15" thickBot="1">
      <c r="B85" s="97" t="s">
        <v>1058</v>
      </c>
      <c r="C85" s="98"/>
      <c r="D85" s="98"/>
      <c r="E85" s="98"/>
      <c r="F85" s="98"/>
      <c r="G85" s="98"/>
      <c r="H85" s="98"/>
      <c r="I85" s="99"/>
      <c r="J85" s="100"/>
      <c r="K85" s="313">
        <v>0.05</v>
      </c>
      <c r="L85" s="850">
        <f>N78*K85</f>
        <v>1568867.6091106751</v>
      </c>
      <c r="M85" s="851"/>
      <c r="N85" s="57"/>
    </row>
    <row r="86" spans="1:14" ht="15" thickBot="1">
      <c r="B86" s="814" t="s">
        <v>1037</v>
      </c>
      <c r="C86" s="815"/>
      <c r="D86" s="815"/>
      <c r="E86" s="815"/>
      <c r="F86" s="815"/>
      <c r="G86" s="815"/>
      <c r="H86" s="815"/>
      <c r="I86" s="815"/>
      <c r="J86" s="815"/>
      <c r="K86" s="815"/>
      <c r="L86" s="815"/>
      <c r="M86" s="816"/>
      <c r="N86" s="58">
        <f>L83+L84+L85</f>
        <v>9413205.6546640508</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40790557.836877555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28.5" customHeight="1" thickBot="1">
      <c r="A31" t="s">
        <v>1929</v>
      </c>
      <c r="B31" s="113" t="s">
        <v>1250</v>
      </c>
      <c r="C31" s="988" t="s">
        <v>2299</v>
      </c>
      <c r="D31" s="989"/>
      <c r="E31" s="989"/>
      <c r="F31" s="989"/>
      <c r="G31" s="989"/>
      <c r="H31" s="989"/>
      <c r="I31" s="989"/>
      <c r="J31" s="989"/>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77" t="s">
        <v>373</v>
      </c>
      <c r="B36" s="827" t="str">
        <f>VLOOKUP(A36,EQUIPOS!A6:D154,3,FALSE)</f>
        <v>Volqueta 6 m3</v>
      </c>
      <c r="C36" s="828"/>
      <c r="D36" s="828"/>
      <c r="E36" s="828"/>
      <c r="F36" s="828"/>
      <c r="G36" s="828"/>
      <c r="H36" s="829"/>
      <c r="I36" s="275"/>
      <c r="J36" s="276"/>
      <c r="K36" s="277">
        <f>VLOOKUP(A36,EQUIPOS!A6:D161,4,FALSE)</f>
        <v>86403.391053926884</v>
      </c>
      <c r="L36" s="278"/>
      <c r="M36" s="463">
        <v>81</v>
      </c>
      <c r="N36" s="280">
        <f>K36/M36</f>
        <v>1066.7085315299614</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105">
        <f>SUM(N36:N42)</f>
        <v>1066.7085315299614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09"/>
      <c r="C53" s="810"/>
      <c r="D53" s="810"/>
      <c r="E53" s="810"/>
      <c r="F53" s="810"/>
      <c r="G53" s="810"/>
      <c r="H53" s="810"/>
      <c r="I53" s="811"/>
      <c r="J53" s="48"/>
      <c r="K53" s="50"/>
      <c r="L53" s="812"/>
      <c r="M53" s="813"/>
      <c r="N53" s="51"/>
    </row>
    <row r="54" spans="2:14" ht="1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55"/>
      <c r="C64" s="53"/>
      <c r="D64" s="53"/>
      <c r="E64" s="53"/>
      <c r="F64" s="53"/>
      <c r="G64" s="53"/>
      <c r="H64" s="492"/>
      <c r="I64" s="175"/>
      <c r="J64" s="175"/>
      <c r="K64" s="175"/>
      <c r="L64" s="986"/>
      <c r="M64" s="987"/>
      <c r="N64" s="493"/>
    </row>
    <row r="65" spans="2:15" ht="1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982"/>
      <c r="C75" s="983"/>
      <c r="D75" s="983"/>
      <c r="E75" s="983"/>
      <c r="F75" s="983"/>
      <c r="G75" s="983"/>
      <c r="H75" s="983"/>
      <c r="I75" s="175"/>
      <c r="J75" s="175"/>
      <c r="K75" s="175"/>
      <c r="L75" s="984"/>
      <c r="M75" s="985"/>
      <c r="N75" s="51"/>
    </row>
    <row r="76" spans="2:15" ht="15" thickBot="1">
      <c r="B76" s="814" t="s">
        <v>1037</v>
      </c>
      <c r="C76" s="815"/>
      <c r="D76" s="815"/>
      <c r="E76" s="815"/>
      <c r="F76" s="815"/>
      <c r="G76" s="815"/>
      <c r="H76" s="815"/>
      <c r="I76" s="815"/>
      <c r="J76" s="815"/>
      <c r="K76" s="815"/>
      <c r="L76" s="815"/>
      <c r="M76" s="816"/>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1066.7085315299614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213.34170630599229</v>
      </c>
      <c r="M83" s="849"/>
      <c r="N83" s="57"/>
    </row>
    <row r="84" spans="1:14">
      <c r="B84" s="95" t="s">
        <v>1057</v>
      </c>
      <c r="C84" s="96"/>
      <c r="D84" s="96"/>
      <c r="E84" s="96"/>
      <c r="F84" s="96"/>
      <c r="G84" s="96"/>
      <c r="H84" s="96"/>
      <c r="I84" s="93"/>
      <c r="J84" s="94"/>
      <c r="K84" s="312">
        <v>0.05</v>
      </c>
      <c r="L84" s="848">
        <f>N78*K84</f>
        <v>53.335426576498072</v>
      </c>
      <c r="M84" s="849"/>
      <c r="N84" s="57"/>
    </row>
    <row r="85" spans="1:14" ht="15" thickBot="1">
      <c r="B85" s="97" t="s">
        <v>1058</v>
      </c>
      <c r="C85" s="98"/>
      <c r="D85" s="98"/>
      <c r="E85" s="98"/>
      <c r="F85" s="98"/>
      <c r="G85" s="98"/>
      <c r="H85" s="98"/>
      <c r="I85" s="99"/>
      <c r="J85" s="100"/>
      <c r="K85" s="313">
        <v>0.05</v>
      </c>
      <c r="L85" s="850">
        <f>N78*K85</f>
        <v>53.335426576498072</v>
      </c>
      <c r="M85" s="851"/>
      <c r="N85" s="57"/>
    </row>
    <row r="86" spans="1:14" ht="15" thickBot="1">
      <c r="B86" s="814" t="s">
        <v>1037</v>
      </c>
      <c r="C86" s="815"/>
      <c r="D86" s="815"/>
      <c r="E86" s="815"/>
      <c r="F86" s="815"/>
      <c r="G86" s="815"/>
      <c r="H86" s="815"/>
      <c r="I86" s="815"/>
      <c r="J86" s="815"/>
      <c r="K86" s="815"/>
      <c r="L86" s="815"/>
      <c r="M86" s="816"/>
      <c r="N86" s="58">
        <f>L83+L84+L85</f>
        <v>320.01255945898845</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1386.72109098895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52" zoomScale="75" zoomScaleNormal="75" workbookViewId="0">
      <selection activeCell="N78" sqref="N78"/>
    </sheetView>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 thickBot="1">
      <c r="B28" s="39"/>
      <c r="C28" s="40"/>
      <c r="D28" s="40"/>
      <c r="E28" s="40"/>
      <c r="F28" s="40"/>
      <c r="G28" s="40"/>
      <c r="H28" s="40"/>
      <c r="I28" s="40"/>
      <c r="J28" s="40"/>
      <c r="K28" s="40"/>
      <c r="L28" s="40"/>
      <c r="M28" s="40"/>
      <c r="N28" s="41"/>
    </row>
    <row r="29" spans="1:14" ht="27"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41.25" customHeight="1" thickBot="1">
      <c r="A31" t="s">
        <v>1929</v>
      </c>
      <c r="B31" s="113" t="s">
        <v>1251</v>
      </c>
      <c r="C31" s="988" t="s">
        <v>2302</v>
      </c>
      <c r="D31" s="989"/>
      <c r="E31" s="989"/>
      <c r="F31" s="989"/>
      <c r="G31" s="989"/>
      <c r="H31" s="989"/>
      <c r="I31" s="989"/>
      <c r="J31" s="989"/>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373</v>
      </c>
      <c r="B36" s="827" t="str">
        <f>VLOOKUP(A36,EQUIPOS!A6:D154,3,FALSE)</f>
        <v>Volqueta 6 m3</v>
      </c>
      <c r="C36" s="828"/>
      <c r="D36" s="828"/>
      <c r="E36" s="828"/>
      <c r="F36" s="828"/>
      <c r="G36" s="828"/>
      <c r="H36" s="829"/>
      <c r="I36" s="275"/>
      <c r="J36" s="276"/>
      <c r="K36" s="277">
        <f>VLOOKUP(A36,EQUIPOS!A6:D161,4,FALSE)</f>
        <v>86403.391053926884</v>
      </c>
      <c r="L36" s="278"/>
      <c r="M36" s="291">
        <v>66</v>
      </c>
      <c r="N36" s="280">
        <f>K36/M36</f>
        <v>1309.1422886958619</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105">
        <f>SUM(N36:N42)</f>
        <v>1309.1422886958619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09"/>
      <c r="C53" s="810"/>
      <c r="D53" s="810"/>
      <c r="E53" s="810"/>
      <c r="F53" s="810"/>
      <c r="G53" s="810"/>
      <c r="H53" s="810"/>
      <c r="I53" s="811"/>
      <c r="J53" s="48"/>
      <c r="K53" s="50"/>
      <c r="L53" s="812"/>
      <c r="M53" s="813"/>
      <c r="N53" s="51"/>
    </row>
    <row r="54" spans="2:14" ht="1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55"/>
      <c r="C64" s="53"/>
      <c r="D64" s="53"/>
      <c r="E64" s="53"/>
      <c r="F64" s="53"/>
      <c r="G64" s="53"/>
      <c r="H64" s="492"/>
      <c r="I64" s="175"/>
      <c r="J64" s="175"/>
      <c r="K64" s="175"/>
      <c r="L64" s="986"/>
      <c r="M64" s="987"/>
      <c r="N64" s="493"/>
    </row>
    <row r="65" spans="2:15" ht="1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982"/>
      <c r="C75" s="983"/>
      <c r="D75" s="983"/>
      <c r="E75" s="983"/>
      <c r="F75" s="983"/>
      <c r="G75" s="983"/>
      <c r="H75" s="983"/>
      <c r="I75" s="175"/>
      <c r="J75" s="175"/>
      <c r="K75" s="175"/>
      <c r="L75" s="984"/>
      <c r="M75" s="985"/>
      <c r="N75" s="51"/>
    </row>
    <row r="76" spans="2:15" ht="15" thickBot="1">
      <c r="B76" s="814" t="s">
        <v>1037</v>
      </c>
      <c r="C76" s="815"/>
      <c r="D76" s="815"/>
      <c r="E76" s="815"/>
      <c r="F76" s="815"/>
      <c r="G76" s="815"/>
      <c r="H76" s="815"/>
      <c r="I76" s="815"/>
      <c r="J76" s="815"/>
      <c r="K76" s="815"/>
      <c r="L76" s="815"/>
      <c r="M76" s="816"/>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1309.1422886958619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261.82845773917239</v>
      </c>
      <c r="M83" s="849"/>
      <c r="N83" s="57"/>
    </row>
    <row r="84" spans="1:14">
      <c r="B84" s="95" t="s">
        <v>1057</v>
      </c>
      <c r="C84" s="96"/>
      <c r="D84" s="96"/>
      <c r="E84" s="96"/>
      <c r="F84" s="96"/>
      <c r="G84" s="96"/>
      <c r="H84" s="96"/>
      <c r="I84" s="93"/>
      <c r="J84" s="94"/>
      <c r="K84" s="312">
        <v>0.05</v>
      </c>
      <c r="L84" s="848">
        <f>N78*K84</f>
        <v>65.457114434793098</v>
      </c>
      <c r="M84" s="849"/>
      <c r="N84" s="57"/>
    </row>
    <row r="85" spans="1:14" ht="15" thickBot="1">
      <c r="B85" s="97" t="s">
        <v>1058</v>
      </c>
      <c r="C85" s="98"/>
      <c r="D85" s="98"/>
      <c r="E85" s="98"/>
      <c r="F85" s="98"/>
      <c r="G85" s="98"/>
      <c r="H85" s="98"/>
      <c r="I85" s="99"/>
      <c r="J85" s="100"/>
      <c r="K85" s="313">
        <v>0.05</v>
      </c>
      <c r="L85" s="850">
        <f>N78*K85</f>
        <v>65.457114434793098</v>
      </c>
      <c r="M85" s="851"/>
      <c r="N85" s="57"/>
    </row>
    <row r="86" spans="1:14" ht="15" thickBot="1">
      <c r="B86" s="814" t="s">
        <v>1037</v>
      </c>
      <c r="C86" s="815"/>
      <c r="D86" s="815"/>
      <c r="E86" s="815"/>
      <c r="F86" s="815"/>
      <c r="G86" s="815"/>
      <c r="H86" s="815"/>
      <c r="I86" s="815"/>
      <c r="J86" s="815"/>
      <c r="K86" s="815"/>
      <c r="L86" s="815"/>
      <c r="M86" s="816"/>
      <c r="N86" s="58">
        <f>L83+L84+L85</f>
        <v>392.74268660875856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1701.8849753046204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 thickBot="1">
      <c r="B6" s="905"/>
      <c r="C6" s="912"/>
      <c r="D6" s="913"/>
      <c r="E6" s="913"/>
      <c r="F6" s="913"/>
      <c r="G6" s="913"/>
      <c r="H6" s="913"/>
      <c r="I6" s="913"/>
      <c r="J6" s="914"/>
      <c r="K6" s="907"/>
      <c r="L6" s="909"/>
      <c r="M6" s="909"/>
      <c r="N6" s="911"/>
    </row>
    <row r="7" spans="2:14" ht="1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5"/>
      <c r="H25" s="895"/>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2" t="s">
        <v>1026</v>
      </c>
      <c r="C27" s="993"/>
      <c r="D27" s="993"/>
      <c r="E27" s="993"/>
      <c r="F27" s="993"/>
      <c r="G27" s="993"/>
      <c r="H27" s="993"/>
      <c r="I27" s="993"/>
      <c r="J27" s="993"/>
      <c r="K27" s="993"/>
      <c r="L27" s="993"/>
      <c r="M27" s="993"/>
      <c r="N27" s="994"/>
    </row>
    <row r="28" spans="1:14" ht="15" thickBot="1">
      <c r="B28" s="39"/>
      <c r="C28" s="40"/>
      <c r="D28" s="40"/>
      <c r="E28" s="40"/>
      <c r="F28" s="40"/>
      <c r="G28" s="40"/>
      <c r="H28" s="40"/>
      <c r="I28" s="40"/>
      <c r="J28" s="40"/>
      <c r="K28" s="40"/>
      <c r="L28" s="40"/>
      <c r="M28" s="40"/>
      <c r="N28" s="41"/>
    </row>
    <row r="29" spans="1:14" ht="27" thickBot="1">
      <c r="B29" s="77" t="s">
        <v>1027</v>
      </c>
      <c r="C29" s="990" t="s">
        <v>1028</v>
      </c>
      <c r="D29" s="991"/>
      <c r="E29" s="991"/>
      <c r="F29" s="991"/>
      <c r="G29" s="991"/>
      <c r="H29" s="991"/>
      <c r="I29" s="991"/>
      <c r="J29" s="78"/>
      <c r="K29" s="350" t="s">
        <v>2321</v>
      </c>
      <c r="L29" s="995" t="s">
        <v>1029</v>
      </c>
      <c r="M29" s="99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373</v>
      </c>
      <c r="B36" s="827" t="str">
        <f>VLOOKUP(A36,EQUIPOS!A6:D154,3,FALSE)</f>
        <v>Volqueta 6 m3</v>
      </c>
      <c r="C36" s="828"/>
      <c r="D36" s="828"/>
      <c r="E36" s="828"/>
      <c r="F36" s="828"/>
      <c r="G36" s="828"/>
      <c r="H36" s="829"/>
      <c r="I36" s="275"/>
      <c r="J36" s="276"/>
      <c r="K36" s="277">
        <f>VLOOKUP(A36,EQUIPOS!A6:D161,4,FALSE)</f>
        <v>86403.391053926884</v>
      </c>
      <c r="L36" s="278"/>
      <c r="M36" s="291">
        <v>66</v>
      </c>
      <c r="N36" s="280">
        <f>K36/M36</f>
        <v>1309.1422886958619</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 thickBot="1">
      <c r="B42" s="827"/>
      <c r="C42" s="828"/>
      <c r="D42" s="828"/>
      <c r="E42" s="828"/>
      <c r="F42" s="828"/>
      <c r="G42" s="828"/>
      <c r="H42" s="829"/>
      <c r="I42" s="836"/>
      <c r="J42" s="837"/>
      <c r="K42" s="47"/>
      <c r="L42" s="838"/>
      <c r="M42" s="839"/>
      <c r="N42" s="111"/>
    </row>
    <row r="43" spans="1:14" ht="15" thickBot="1">
      <c r="B43" s="814" t="s">
        <v>1037</v>
      </c>
      <c r="C43" s="815"/>
      <c r="D43" s="815"/>
      <c r="E43" s="815"/>
      <c r="F43" s="815"/>
      <c r="G43" s="815"/>
      <c r="H43" s="815"/>
      <c r="I43" s="815"/>
      <c r="J43" s="815"/>
      <c r="K43" s="815"/>
      <c r="L43" s="815"/>
      <c r="M43" s="816"/>
      <c r="N43" s="105">
        <f>SUM(N36:N42)</f>
        <v>1309.1422886958619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 thickBot="1">
      <c r="B53" s="809"/>
      <c r="C53" s="810"/>
      <c r="D53" s="810"/>
      <c r="E53" s="810"/>
      <c r="F53" s="810"/>
      <c r="G53" s="810"/>
      <c r="H53" s="810"/>
      <c r="I53" s="811"/>
      <c r="J53" s="48"/>
      <c r="K53" s="50"/>
      <c r="L53" s="812"/>
      <c r="M53" s="813"/>
      <c r="N53" s="51"/>
    </row>
    <row r="54" spans="2:14" ht="1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 thickBot="1">
      <c r="B64" s="55"/>
      <c r="C64" s="53"/>
      <c r="D64" s="53"/>
      <c r="E64" s="53"/>
      <c r="F64" s="53"/>
      <c r="G64" s="53"/>
      <c r="H64" s="492"/>
      <c r="I64" s="175"/>
      <c r="J64" s="175"/>
      <c r="K64" s="175"/>
      <c r="L64" s="986"/>
      <c r="M64" s="987"/>
      <c r="N64" s="493"/>
    </row>
    <row r="65" spans="2:15" ht="1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 thickBot="1">
      <c r="B75" s="982"/>
      <c r="C75" s="983"/>
      <c r="D75" s="983"/>
      <c r="E75" s="983"/>
      <c r="F75" s="983"/>
      <c r="G75" s="983"/>
      <c r="H75" s="983"/>
      <c r="I75" s="175"/>
      <c r="J75" s="175"/>
      <c r="K75" s="175"/>
      <c r="L75" s="984"/>
      <c r="M75" s="985"/>
      <c r="N75" s="51"/>
    </row>
    <row r="76" spans="2:15" ht="15" thickBot="1">
      <c r="B76" s="814" t="s">
        <v>1037</v>
      </c>
      <c r="C76" s="815"/>
      <c r="D76" s="815"/>
      <c r="E76" s="815"/>
      <c r="F76" s="815"/>
      <c r="G76" s="815"/>
      <c r="H76" s="815"/>
      <c r="I76" s="815"/>
      <c r="J76" s="815"/>
      <c r="K76" s="815"/>
      <c r="L76" s="815"/>
      <c r="M76" s="816"/>
      <c r="N76" s="309"/>
    </row>
    <row r="77" spans="2:15" ht="15" thickBot="1">
      <c r="B77" s="39"/>
      <c r="C77" s="40"/>
      <c r="D77" s="40"/>
      <c r="E77" s="40"/>
      <c r="F77" s="40"/>
      <c r="G77" s="40"/>
      <c r="H77" s="40"/>
      <c r="I77" s="40"/>
      <c r="J77" s="40"/>
      <c r="K77" s="40"/>
      <c r="L77" s="40"/>
      <c r="M77" s="40"/>
      <c r="N77" s="41"/>
    </row>
    <row r="78" spans="2:15" ht="15" thickBot="1">
      <c r="B78" s="814" t="s">
        <v>1051</v>
      </c>
      <c r="C78" s="815"/>
      <c r="D78" s="815"/>
      <c r="E78" s="815"/>
      <c r="F78" s="815"/>
      <c r="G78" s="815"/>
      <c r="H78" s="815"/>
      <c r="I78" s="815"/>
      <c r="J78" s="815"/>
      <c r="K78" s="815"/>
      <c r="L78" s="815"/>
      <c r="M78" s="816"/>
      <c r="N78" s="105">
        <f>N43+N54+N65+N76</f>
        <v>1309.1422886958619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261.82845773917239</v>
      </c>
      <c r="M83" s="849"/>
      <c r="N83" s="57"/>
    </row>
    <row r="84" spans="1:14">
      <c r="B84" s="95" t="s">
        <v>1057</v>
      </c>
      <c r="C84" s="96"/>
      <c r="D84" s="96"/>
      <c r="E84" s="96"/>
      <c r="F84" s="96"/>
      <c r="G84" s="96"/>
      <c r="H84" s="96"/>
      <c r="I84" s="93"/>
      <c r="J84" s="94"/>
      <c r="K84" s="312">
        <v>0.05</v>
      </c>
      <c r="L84" s="848">
        <f>N78*K84</f>
        <v>65.457114434793098</v>
      </c>
      <c r="M84" s="849"/>
      <c r="N84" s="57"/>
    </row>
    <row r="85" spans="1:14" ht="15" thickBot="1">
      <c r="B85" s="97" t="s">
        <v>1058</v>
      </c>
      <c r="C85" s="98"/>
      <c r="D85" s="98"/>
      <c r="E85" s="98"/>
      <c r="F85" s="98"/>
      <c r="G85" s="98"/>
      <c r="H85" s="98"/>
      <c r="I85" s="99"/>
      <c r="J85" s="100"/>
      <c r="K85" s="313">
        <v>0.05</v>
      </c>
      <c r="L85" s="850">
        <f>N78*K85</f>
        <v>65.457114434793098</v>
      </c>
      <c r="M85" s="851"/>
      <c r="N85" s="57"/>
    </row>
    <row r="86" spans="1:14" ht="15" thickBot="1">
      <c r="B86" s="814" t="s">
        <v>1037</v>
      </c>
      <c r="C86" s="815"/>
      <c r="D86" s="815"/>
      <c r="E86" s="815"/>
      <c r="F86" s="815"/>
      <c r="G86" s="815"/>
      <c r="H86" s="815"/>
      <c r="I86" s="815"/>
      <c r="J86" s="815"/>
      <c r="K86" s="815"/>
      <c r="L86" s="815"/>
      <c r="M86" s="816"/>
      <c r="N86" s="58">
        <f>L83+L84+L85</f>
        <v>392.74268660875856</v>
      </c>
    </row>
    <row r="87" spans="1:14" ht="15" thickBot="1">
      <c r="B87" s="39"/>
      <c r="C87" s="40"/>
      <c r="D87" s="40"/>
      <c r="E87" s="40"/>
      <c r="F87" s="40"/>
      <c r="G87" s="40"/>
      <c r="H87" s="40"/>
      <c r="I87" s="40"/>
      <c r="J87" s="40"/>
      <c r="K87" s="40"/>
      <c r="L87" s="40"/>
      <c r="M87" s="40"/>
      <c r="N87" s="41"/>
    </row>
    <row r="88" spans="1:14" ht="15" thickBot="1">
      <c r="A88" t="s">
        <v>2122</v>
      </c>
      <c r="B88" s="814" t="s">
        <v>1059</v>
      </c>
      <c r="C88" s="815"/>
      <c r="D88" s="815"/>
      <c r="E88" s="815"/>
      <c r="F88" s="815"/>
      <c r="G88" s="815"/>
      <c r="H88" s="815"/>
      <c r="I88" s="815"/>
      <c r="J88" s="815"/>
      <c r="K88" s="815"/>
      <c r="L88" s="815"/>
      <c r="M88" s="816"/>
      <c r="N88" s="196">
        <f>N78+N86</f>
        <v>1701.8849753046204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 thickBot="1">
      <c r="B119" s="427" t="s">
        <v>2327</v>
      </c>
      <c r="C119" s="428"/>
      <c r="D119" s="428"/>
      <c r="E119" s="267"/>
      <c r="F119" s="267"/>
      <c r="G119" s="267"/>
      <c r="H119" s="267"/>
      <c r="I119" s="267"/>
      <c r="J119" s="964"/>
      <c r="K119" s="964"/>
      <c r="L119" s="964"/>
      <c r="M119" s="964"/>
      <c r="N119" s="96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2019-06-28T15:20:53Z</dcterms:modified>
</cp:coreProperties>
</file>