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588F05B7-0AC9-4C6C-A288-BBD6540D90BE}" xr6:coauthVersionLast="45" xr6:coauthVersionMax="45" xr10:uidLastSave="{00000000-0000-0000-0000-000000000000}"/>
  <bookViews>
    <workbookView xWindow="390" yWindow="39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9" i="50" l="1"/>
  <c r="N42" i="50" s="1"/>
  <c r="N76" i="82"/>
  <c r="N41" i="82" s="1"/>
  <c r="N76" i="88"/>
  <c r="N41" i="88" s="1"/>
  <c r="N76" i="94"/>
  <c r="N41" i="94" s="1"/>
  <c r="N76" i="105"/>
  <c r="N41" i="105" s="1"/>
  <c r="N76" i="108"/>
  <c r="N41" i="108" s="1"/>
  <c r="N76" i="231"/>
  <c r="N40" i="231" s="1"/>
  <c r="N42" i="231" s="1"/>
  <c r="N81" i="267"/>
  <c r="N41" i="267" s="1"/>
  <c r="N77" i="308"/>
  <c r="N41" i="308" s="1"/>
  <c r="N77" i="193"/>
  <c r="N43" i="193" s="1"/>
  <c r="N72" i="227"/>
  <c r="N41" i="227" s="1"/>
  <c r="N76" i="26"/>
  <c r="N42" i="26" s="1"/>
  <c r="N76" i="68"/>
  <c r="N41" i="68" s="1"/>
  <c r="N76" i="84"/>
  <c r="N41" i="84" s="1"/>
  <c r="N76" i="90"/>
  <c r="N41" i="90" s="1"/>
  <c r="N75" i="325"/>
  <c r="N41" i="325" s="1"/>
  <c r="N43" i="325" s="1"/>
  <c r="N77" i="329"/>
  <c r="N41" i="329" s="1"/>
  <c r="N43" i="329" s="1"/>
  <c r="N77" i="259"/>
  <c r="N41" i="259" s="1"/>
  <c r="N43" i="259" s="1"/>
  <c r="N83" i="279"/>
  <c r="N46" i="279" s="1"/>
  <c r="N48" i="279" s="1"/>
  <c r="N76" i="56"/>
  <c r="N42" i="56" s="1"/>
  <c r="N43" i="56" s="1"/>
  <c r="N76" i="67"/>
  <c r="N41" i="67" s="1"/>
  <c r="N75" i="75"/>
  <c r="N41" i="75" s="1"/>
  <c r="N76" i="80"/>
  <c r="N41" i="80" s="1"/>
  <c r="N76" i="86"/>
  <c r="N41" i="86" s="1"/>
  <c r="N43" i="86" s="1"/>
  <c r="N76" i="102"/>
  <c r="N41" i="102" s="1"/>
  <c r="N43" i="102" s="1"/>
  <c r="N80" i="164"/>
  <c r="N46" i="164" s="1"/>
  <c r="N83" i="165"/>
  <c r="N49" i="165" s="1"/>
  <c r="N81" i="170"/>
  <c r="N47" i="170" s="1"/>
  <c r="N81" i="176"/>
  <c r="N47" i="176" s="1"/>
  <c r="N81" i="171"/>
  <c r="N47" i="171" s="1"/>
  <c r="N81" i="178"/>
  <c r="N47" i="178" s="1"/>
  <c r="N49" i="178" s="1"/>
  <c r="N80" i="179"/>
  <c r="N46" i="179" s="1"/>
  <c r="N48" i="179" s="1"/>
  <c r="N80" i="180"/>
  <c r="N46" i="180" s="1"/>
  <c r="N48" i="180" s="1"/>
  <c r="N80" i="177"/>
  <c r="N46" i="177" s="1"/>
  <c r="N48" i="177" s="1"/>
  <c r="N80" i="181"/>
  <c r="N46" i="181" s="1"/>
  <c r="N80" i="183"/>
  <c r="N46" i="183" s="1"/>
  <c r="N80" i="184"/>
  <c r="N46" i="184" s="1"/>
  <c r="N81" i="185"/>
  <c r="N47" i="185" s="1"/>
  <c r="N81" i="186"/>
  <c r="N47" i="186" s="1"/>
  <c r="N49" i="186" s="1"/>
  <c r="N80" i="188"/>
  <c r="N46" i="188" s="1"/>
  <c r="N48" i="188" s="1"/>
  <c r="N81" i="187"/>
  <c r="N47" i="187" s="1"/>
  <c r="N49" i="187" s="1"/>
  <c r="N77" i="233"/>
  <c r="N41" i="233" s="1"/>
  <c r="N43" i="233" s="1"/>
  <c r="N76" i="243"/>
  <c r="N40" i="243" s="1"/>
  <c r="N42" i="243" s="1"/>
  <c r="N75" i="283"/>
  <c r="N41" i="283" s="1"/>
  <c r="N77" i="337"/>
  <c r="N41" i="337" s="1"/>
  <c r="N87" i="246"/>
  <c r="N45" i="246" s="1"/>
  <c r="N81" i="280"/>
  <c r="N44" i="280" s="1"/>
  <c r="N46" i="280" s="1"/>
  <c r="N43" i="31"/>
  <c r="N76" i="63"/>
  <c r="N41" i="63" s="1"/>
  <c r="N43" i="63" s="1"/>
  <c r="N78" i="63" s="1"/>
  <c r="L83" i="63" s="1"/>
  <c r="N76" i="95"/>
  <c r="N41" i="95" s="1"/>
  <c r="N43" i="95" s="1"/>
  <c r="N76" i="97"/>
  <c r="N41" i="97" s="1"/>
  <c r="N43" i="97" s="1"/>
  <c r="N76" i="99"/>
  <c r="N41" i="99" s="1"/>
  <c r="N76" i="103"/>
  <c r="N41" i="103" s="1"/>
  <c r="N43" i="103" s="1"/>
  <c r="N81" i="154"/>
  <c r="N47" i="154" s="1"/>
  <c r="N77" i="258"/>
  <c r="N41" i="258" s="1"/>
  <c r="N43" i="258" s="1"/>
  <c r="N75" i="286"/>
  <c r="N41" i="286" s="1"/>
  <c r="N43" i="286" s="1"/>
  <c r="N75" i="291"/>
  <c r="N41" i="291" s="1"/>
  <c r="N43" i="291" s="1"/>
  <c r="N75" i="302"/>
  <c r="N41" i="302" s="1"/>
  <c r="N43" i="302" s="1"/>
  <c r="N77" i="323"/>
  <c r="N79" i="323" s="1"/>
  <c r="L85" i="323" s="1"/>
  <c r="N77" i="328"/>
  <c r="N41" i="328" s="1"/>
  <c r="N43" i="328" s="1"/>
  <c r="N77" i="333"/>
  <c r="N41" i="333" s="1"/>
  <c r="N43" i="333" s="1"/>
  <c r="N77" i="362"/>
  <c r="N41" i="362" s="1"/>
  <c r="N61" i="221"/>
  <c r="N53" i="325"/>
  <c r="N76" i="65"/>
  <c r="N41" i="65" s="1"/>
  <c r="N43" i="65" s="1"/>
  <c r="N78" i="65" s="1"/>
  <c r="L85" i="65" s="1"/>
  <c r="N76" i="92"/>
  <c r="N41" i="92" s="1"/>
  <c r="N43" i="92" s="1"/>
  <c r="N76" i="96"/>
  <c r="N41" i="96" s="1"/>
  <c r="N43" i="96" s="1"/>
  <c r="N76" i="98"/>
  <c r="N41" i="98" s="1"/>
  <c r="N76" i="101"/>
  <c r="N41" i="101" s="1"/>
  <c r="N43" i="101" s="1"/>
  <c r="N76" i="107"/>
  <c r="N41" i="107" s="1"/>
  <c r="N75" i="133"/>
  <c r="N41" i="133" s="1"/>
  <c r="N43" i="133" s="1"/>
  <c r="N76" i="134"/>
  <c r="N41" i="134" s="1"/>
  <c r="N43" i="134" s="1"/>
  <c r="N76" i="135"/>
  <c r="N41" i="135" s="1"/>
  <c r="N43" i="135" s="1"/>
  <c r="N76" i="136"/>
  <c r="N41" i="136" s="1"/>
  <c r="N43" i="136" s="1"/>
  <c r="N76" i="137"/>
  <c r="N41" i="137" s="1"/>
  <c r="N76" i="144"/>
  <c r="N41" i="144" s="1"/>
  <c r="N84" i="220"/>
  <c r="N46" i="220" s="1"/>
  <c r="N48" i="220" s="1"/>
  <c r="N83" i="221"/>
  <c r="N46" i="221" s="1"/>
  <c r="N76" i="242"/>
  <c r="N40" i="242" s="1"/>
  <c r="N42" i="242" s="1"/>
  <c r="N78" i="273"/>
  <c r="N41" i="273" s="1"/>
  <c r="N43" i="273" s="1"/>
  <c r="N81" i="282"/>
  <c r="N44" i="282" s="1"/>
  <c r="N46" i="282" s="1"/>
  <c r="N75" i="289"/>
  <c r="N41" i="289" s="1"/>
  <c r="N43" i="289" s="1"/>
  <c r="N77" i="289" s="1"/>
  <c r="L84" i="289" s="1"/>
  <c r="N75" i="293"/>
  <c r="N41" i="293" s="1"/>
  <c r="N43" i="293" s="1"/>
  <c r="N77" i="295"/>
  <c r="N41" i="295" s="1"/>
  <c r="N43" i="295" s="1"/>
  <c r="N43" i="306"/>
  <c r="N76" i="19"/>
  <c r="N42" i="19" s="1"/>
  <c r="N43" i="19" s="1"/>
  <c r="N43" i="22"/>
  <c r="N76" i="24"/>
  <c r="N42" i="24" s="1"/>
  <c r="N43" i="24" s="1"/>
  <c r="N76" i="25"/>
  <c r="N42" i="25" s="1"/>
  <c r="N43" i="25" s="1"/>
  <c r="N43" i="50"/>
  <c r="N76" i="61"/>
  <c r="N42" i="61" s="1"/>
  <c r="N76" i="64"/>
  <c r="N41" i="64" s="1"/>
  <c r="N43" i="64" s="1"/>
  <c r="N75" i="72"/>
  <c r="N41" i="72" s="1"/>
  <c r="N75" i="74"/>
  <c r="N41" i="74" s="1"/>
  <c r="N43" i="74" s="1"/>
  <c r="N77" i="74" s="1"/>
  <c r="L84" i="74" s="1"/>
  <c r="N76" i="79"/>
  <c r="N41" i="79" s="1"/>
  <c r="N43" i="79" s="1"/>
  <c r="N76" i="81"/>
  <c r="N41" i="81" s="1"/>
  <c r="N43" i="81" s="1"/>
  <c r="N76" i="83"/>
  <c r="N41" i="83" s="1"/>
  <c r="N43" i="83" s="1"/>
  <c r="N76" i="85"/>
  <c r="N41" i="85" s="1"/>
  <c r="N76" i="87"/>
  <c r="N41" i="87" s="1"/>
  <c r="N76" i="89"/>
  <c r="N41" i="89" s="1"/>
  <c r="N43" i="89" s="1"/>
  <c r="N76" i="91"/>
  <c r="N41" i="91" s="1"/>
  <c r="N76" i="100"/>
  <c r="N41" i="100" s="1"/>
  <c r="N43" i="100" s="1"/>
  <c r="N76" i="106"/>
  <c r="N41" i="106" s="1"/>
  <c r="N43" i="106" s="1"/>
  <c r="N80" i="160"/>
  <c r="N46" i="160" s="1"/>
  <c r="N48" i="160" s="1"/>
  <c r="N78" i="232"/>
  <c r="N41" i="232" s="1"/>
  <c r="N43" i="232" s="1"/>
  <c r="N76" i="234"/>
  <c r="N40" i="234" s="1"/>
  <c r="N42" i="234" s="1"/>
  <c r="N79" i="244"/>
  <c r="N45" i="244" s="1"/>
  <c r="N47" i="244" s="1"/>
  <c r="N77" i="250"/>
  <c r="N41" i="250" s="1"/>
  <c r="N43" i="250" s="1"/>
  <c r="N79" i="250" s="1"/>
  <c r="N77" i="254"/>
  <c r="N41" i="254" s="1"/>
  <c r="N91" i="260"/>
  <c r="N47" i="260" s="1"/>
  <c r="N49" i="260" s="1"/>
  <c r="N81" i="266"/>
  <c r="N41" i="266" s="1"/>
  <c r="N43" i="266" s="1"/>
  <c r="N43" i="267"/>
  <c r="N78" i="272"/>
  <c r="N41" i="272" s="1"/>
  <c r="N43" i="272" s="1"/>
  <c r="N75" i="290"/>
  <c r="N41" i="290" s="1"/>
  <c r="N43" i="290" s="1"/>
  <c r="N77" i="294"/>
  <c r="N41" i="294" s="1"/>
  <c r="N75" i="299"/>
  <c r="N41" i="299" s="1"/>
  <c r="N43" i="299" s="1"/>
  <c r="N77" i="321"/>
  <c r="N77" i="342"/>
  <c r="N41" i="342" s="1"/>
  <c r="N43" i="342" s="1"/>
  <c r="N77" i="347"/>
  <c r="N41" i="347" s="1"/>
  <c r="N43" i="347" s="1"/>
  <c r="N77" i="364"/>
  <c r="N41" i="364" s="1"/>
  <c r="N43" i="364" s="1"/>
  <c r="N73" i="229"/>
  <c r="N40" i="229" s="1"/>
  <c r="N42" i="229" s="1"/>
  <c r="N77" i="262"/>
  <c r="N41" i="262" s="1"/>
  <c r="N43" i="262" s="1"/>
  <c r="N78" i="270"/>
  <c r="N41" i="270" s="1"/>
  <c r="N78" i="271"/>
  <c r="N41" i="271" s="1"/>
  <c r="N43" i="271" s="1"/>
  <c r="N77" i="334"/>
  <c r="N41" i="334" s="1"/>
  <c r="N77" i="348"/>
  <c r="N41" i="348" s="1"/>
  <c r="N43" i="348" s="1"/>
  <c r="N77" i="354"/>
  <c r="N41" i="354" s="1"/>
  <c r="N43" i="354" s="1"/>
  <c r="N77" i="363"/>
  <c r="N41" i="363" s="1"/>
  <c r="N43" i="363" s="1"/>
  <c r="N77" i="365"/>
  <c r="N41" i="365" s="1"/>
  <c r="N43" i="365" s="1"/>
  <c r="N75" i="292"/>
  <c r="N41" i="292" s="1"/>
  <c r="N43" i="292" s="1"/>
  <c r="N76" i="146"/>
  <c r="N41" i="146"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4" i="67" s="1"/>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I70" i="106"/>
  <c r="I71" i="106"/>
  <c r="I70" i="107"/>
  <c r="I71" i="107"/>
  <c r="I70" i="108"/>
  <c r="I71" i="108"/>
  <c r="I69" i="149"/>
  <c r="I70" i="149"/>
  <c r="I70" i="148"/>
  <c r="I71" i="148"/>
  <c r="I69" i="145"/>
  <c r="I70" i="145"/>
  <c r="I69" i="144"/>
  <c r="I70" i="144"/>
  <c r="N49" i="154"/>
  <c r="I75" i="154"/>
  <c r="I76" i="154"/>
  <c r="I77" i="154"/>
  <c r="N77" i="157"/>
  <c r="N81" i="157" s="1"/>
  <c r="N47" i="157" s="1"/>
  <c r="N49" i="157" s="1"/>
  <c r="I77" i="157"/>
  <c r="N49" i="170"/>
  <c r="N49" i="171"/>
  <c r="N75" i="182"/>
  <c r="I75" i="182"/>
  <c r="N76" i="182"/>
  <c r="I76" i="182"/>
  <c r="N77" i="182"/>
  <c r="I77" i="182"/>
  <c r="N48" i="164"/>
  <c r="I74" i="164"/>
  <c r="I75" i="164"/>
  <c r="I76" i="164"/>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8"/>
  <c r="N43" i="107"/>
  <c r="N43" i="108"/>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6"/>
  <c r="N48" i="181"/>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81" i="268"/>
  <c r="N41" i="268" s="1"/>
  <c r="N43" i="268" s="1"/>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9" i="347" l="1"/>
  <c r="L84" i="347" s="1"/>
  <c r="N78" i="22"/>
  <c r="N79" i="354"/>
  <c r="N81" i="50"/>
  <c r="L87" i="50" s="1"/>
  <c r="L85" i="67"/>
  <c r="N78" i="34"/>
  <c r="L83" i="34" s="1"/>
  <c r="N78" i="42"/>
  <c r="L85" i="42" s="1"/>
  <c r="L84" i="208"/>
  <c r="N78" i="31"/>
  <c r="L83" i="31" s="1"/>
  <c r="N93" i="260"/>
  <c r="L99" i="260" s="1"/>
  <c r="N79" i="333"/>
  <c r="L84" i="333" s="1"/>
  <c r="L83" i="51"/>
  <c r="L84" i="65"/>
  <c r="L83" i="78"/>
  <c r="L84" i="78"/>
  <c r="L84" i="226"/>
  <c r="N79" i="306"/>
  <c r="L86" i="306" s="1"/>
  <c r="N81" i="248"/>
  <c r="N43" i="248" s="1"/>
  <c r="N45" i="248" s="1"/>
  <c r="N83" i="248" s="1"/>
  <c r="L88" i="248" s="1"/>
  <c r="L84" i="63"/>
  <c r="N78" i="39"/>
  <c r="L85" i="39" s="1"/>
  <c r="N78" i="43"/>
  <c r="L85" i="43" s="1"/>
  <c r="L83" i="67"/>
  <c r="N86" i="67" s="1"/>
  <c r="N88" i="67" s="1"/>
  <c r="D58" i="5" s="1"/>
  <c r="L86" i="323"/>
  <c r="L82" i="289"/>
  <c r="N78" i="25"/>
  <c r="L85" i="25" s="1"/>
  <c r="N78" i="37"/>
  <c r="L85" i="37" s="1"/>
  <c r="N78" i="21"/>
  <c r="L85" i="21" s="1"/>
  <c r="L83" i="7"/>
  <c r="L83" i="47"/>
  <c r="L82" i="74"/>
  <c r="L86" i="253"/>
  <c r="L84" i="253"/>
  <c r="L85" i="51"/>
  <c r="L83" i="65"/>
  <c r="L83" i="74"/>
  <c r="N79" i="364"/>
  <c r="L84" i="364" s="1"/>
  <c r="L83" i="289"/>
  <c r="N79" i="356"/>
  <c r="N80" i="275"/>
  <c r="L85" i="275"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L84" i="46"/>
  <c r="L86" i="50"/>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1"/>
  <c r="L84" i="32"/>
  <c r="N74" i="227"/>
  <c r="L79" i="227" s="1"/>
  <c r="N69" i="188"/>
  <c r="N82" i="188" s="1"/>
  <c r="L87" i="188" s="1"/>
  <c r="N69" i="160"/>
  <c r="N82" i="160" s="1"/>
  <c r="N79" i="261"/>
  <c r="L84" i="261" s="1"/>
  <c r="L82" i="305"/>
  <c r="L83" i="305"/>
  <c r="L87" i="281"/>
  <c r="N78" i="243"/>
  <c r="L83" i="243" s="1"/>
  <c r="L85" i="128"/>
  <c r="L85" i="92"/>
  <c r="L84" i="306"/>
  <c r="N77" i="301"/>
  <c r="L82" i="301" s="1"/>
  <c r="N78" i="231"/>
  <c r="L84" i="231" s="1"/>
  <c r="N79" i="332"/>
  <c r="L84"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3" i="92"/>
  <c r="L86" i="360"/>
  <c r="L86" i="348"/>
  <c r="L85" i="131"/>
  <c r="N78" i="79"/>
  <c r="L83" i="79" s="1"/>
  <c r="N78" i="68"/>
  <c r="L84" i="130"/>
  <c r="L85" i="208"/>
  <c r="N79" i="342"/>
  <c r="L85" i="342" s="1"/>
  <c r="N78" i="40"/>
  <c r="L84" i="40" s="1"/>
  <c r="L83" i="105"/>
  <c r="N77" i="309"/>
  <c r="L84" i="309" s="1"/>
  <c r="L87" i="277"/>
  <c r="L86" i="277"/>
  <c r="L85" i="250"/>
  <c r="L84" i="250"/>
  <c r="N69" i="181"/>
  <c r="N82" i="181" s="1"/>
  <c r="L89" i="181" s="1"/>
  <c r="N77" i="290"/>
  <c r="L84" i="290" s="1"/>
  <c r="N78" i="45"/>
  <c r="L85" i="45" s="1"/>
  <c r="N78" i="36"/>
  <c r="N80" i="274"/>
  <c r="L86" i="274" s="1"/>
  <c r="N79" i="259"/>
  <c r="L84" i="259" s="1"/>
  <c r="N78" i="143"/>
  <c r="L84" i="143" s="1"/>
  <c r="N78" i="90"/>
  <c r="L85" i="90" s="1"/>
  <c r="N78" i="144"/>
  <c r="L85" i="144"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3" i="42"/>
  <c r="L88" i="50"/>
  <c r="L84" i="57"/>
  <c r="L86" i="365"/>
  <c r="L86" i="34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6" i="51" l="1"/>
  <c r="N88" i="51" s="1"/>
  <c r="D43" i="5" s="1"/>
  <c r="N86" i="46"/>
  <c r="N88" i="46" s="1"/>
  <c r="D38" i="5" s="1"/>
  <c r="N86" i="208"/>
  <c r="N88" i="208" s="1"/>
  <c r="D119" i="5" s="1"/>
  <c r="L84" i="365"/>
  <c r="N70" i="178"/>
  <c r="N83" i="178" s="1"/>
  <c r="N79" i="313"/>
  <c r="L84" i="313" s="1"/>
  <c r="N79" i="317"/>
  <c r="L84" i="317" s="1"/>
  <c r="N69" i="183"/>
  <c r="N82" i="183" s="1"/>
  <c r="L88" i="183" s="1"/>
  <c r="L98" i="260"/>
  <c r="N87" i="253"/>
  <c r="N89" i="253" s="1"/>
  <c r="D213" i="5" s="1"/>
  <c r="N69" i="184"/>
  <c r="N82" i="184" s="1"/>
  <c r="L88" i="184" s="1"/>
  <c r="N85" i="78"/>
  <c r="N87" i="78" s="1"/>
  <c r="D69" i="5" s="1"/>
  <c r="L83" i="38"/>
  <c r="L100" i="260"/>
  <c r="L85" i="306"/>
  <c r="N87" i="306" s="1"/>
  <c r="N89" i="306" s="1"/>
  <c r="D262" i="5" s="1"/>
  <c r="L85" i="31"/>
  <c r="N86" i="31" s="1"/>
  <c r="N88" i="31" s="1"/>
  <c r="D23" i="5" s="1"/>
  <c r="N85" i="289"/>
  <c r="N87" i="289" s="1"/>
  <c r="D245" i="5" s="1"/>
  <c r="N70" i="176"/>
  <c r="N83" i="176" s="1"/>
  <c r="L88" i="176" s="1"/>
  <c r="N70" i="168"/>
  <c r="N83" i="168" s="1"/>
  <c r="L90" i="168" s="1"/>
  <c r="N69" i="177"/>
  <c r="N82" i="177" s="1"/>
  <c r="L89" i="177" s="1"/>
  <c r="L84" i="21"/>
  <c r="L83" i="21"/>
  <c r="L86" i="251"/>
  <c r="L85" i="254"/>
  <c r="N70" i="268"/>
  <c r="N83" i="268" s="1"/>
  <c r="L90" i="268" s="1"/>
  <c r="N69" i="172"/>
  <c r="N82" i="172" s="1"/>
  <c r="L88" i="172" s="1"/>
  <c r="N79" i="316"/>
  <c r="L86" i="316" s="1"/>
  <c r="N69" i="164"/>
  <c r="N82" i="164" s="1"/>
  <c r="L89" i="164" s="1"/>
  <c r="L85" i="333"/>
  <c r="N86" i="224"/>
  <c r="N88" i="224" s="1"/>
  <c r="D185" i="5" s="1"/>
  <c r="N85" i="74"/>
  <c r="N87" i="74" s="1"/>
  <c r="D65" i="5" s="1"/>
  <c r="N86" i="47"/>
  <c r="N88" i="47" s="1"/>
  <c r="D39" i="5" s="1"/>
  <c r="N87" i="340"/>
  <c r="N89" i="340" s="1"/>
  <c r="D294" i="5" s="1"/>
  <c r="L84" i="30"/>
  <c r="L84" i="43"/>
  <c r="N87" i="339"/>
  <c r="N89" i="339" s="1"/>
  <c r="D292" i="5" s="1"/>
  <c r="L85" i="364"/>
  <c r="N83" i="155"/>
  <c r="L88" i="155" s="1"/>
  <c r="L92" i="221"/>
  <c r="L84" i="363"/>
  <c r="N86" i="7"/>
  <c r="N88" i="7" s="1"/>
  <c r="D3" i="5" s="1"/>
  <c r="N64" i="297"/>
  <c r="N77" i="297" s="1"/>
  <c r="L82" i="297" s="1"/>
  <c r="L86" i="333"/>
  <c r="N86" i="63"/>
  <c r="N88" i="63" s="1"/>
  <c r="D54" i="5" s="1"/>
  <c r="N87" i="321"/>
  <c r="N89" i="321" s="1"/>
  <c r="D277" i="5" s="1"/>
  <c r="N87" i="371"/>
  <c r="N89" i="371" s="1"/>
  <c r="D293" i="5" s="1"/>
  <c r="N86" i="65"/>
  <c r="N88" i="65" s="1"/>
  <c r="D56" i="5" s="1"/>
  <c r="L90" i="282"/>
  <c r="N86" i="124"/>
  <c r="N88" i="124" s="1"/>
  <c r="D113" i="5" s="1"/>
  <c r="N86" i="131"/>
  <c r="N88" i="131" s="1"/>
  <c r="D122" i="5" s="1"/>
  <c r="L83" i="135"/>
  <c r="L83" i="43"/>
  <c r="L83" i="286"/>
  <c r="L83" i="102"/>
  <c r="L85" i="215"/>
  <c r="N87" i="328"/>
  <c r="N89" i="328" s="1"/>
  <c r="D282" i="5" s="1"/>
  <c r="L85" i="27"/>
  <c r="N86" i="130"/>
  <c r="N88" i="130" s="1"/>
  <c r="D121" i="5" s="1"/>
  <c r="N87" i="343"/>
  <c r="N89" i="343" s="1"/>
  <c r="D296" i="5" s="1"/>
  <c r="L84" i="342"/>
  <c r="L84" i="100"/>
  <c r="N86" i="64"/>
  <c r="N88" i="64" s="1"/>
  <c r="D55" i="5" s="1"/>
  <c r="N86" i="58"/>
  <c r="N88" i="58" s="1"/>
  <c r="D49" i="5" s="1"/>
  <c r="L85" i="69"/>
  <c r="L85" i="363"/>
  <c r="L83" i="302"/>
  <c r="L85" i="332"/>
  <c r="L84" i="37"/>
  <c r="L85" i="41"/>
  <c r="L91" i="221"/>
  <c r="L83" i="37"/>
  <c r="L84" i="39"/>
  <c r="L83" i="39"/>
  <c r="N86" i="121"/>
  <c r="N88" i="121" s="1"/>
  <c r="D111" i="5" s="1"/>
  <c r="N86" i="123"/>
  <c r="N88" i="123" s="1"/>
  <c r="D114" i="5" s="1"/>
  <c r="N87" i="327"/>
  <c r="N89" i="327" s="1"/>
  <c r="D281" i="5" s="1"/>
  <c r="N85" i="303"/>
  <c r="N87" i="303" s="1"/>
  <c r="D259" i="5" s="1"/>
  <c r="N72" i="165"/>
  <c r="N85" i="165" s="1"/>
  <c r="L91" i="165" s="1"/>
  <c r="N70" i="171"/>
  <c r="N83" i="171" s="1"/>
  <c r="L90" i="171" s="1"/>
  <c r="L83" i="24"/>
  <c r="L88" i="282"/>
  <c r="L86" i="232"/>
  <c r="L83" i="215"/>
  <c r="N79" i="314"/>
  <c r="L85" i="314" s="1"/>
  <c r="N79" i="318"/>
  <c r="N79" i="239"/>
  <c r="L84" i="239" s="1"/>
  <c r="N89" i="50"/>
  <c r="N91" i="50" s="1"/>
  <c r="D42" i="5" s="1"/>
  <c r="L85" i="262"/>
  <c r="L84" i="103"/>
  <c r="L83" i="298"/>
  <c r="L82" i="298"/>
  <c r="L84" i="298"/>
  <c r="L83" i="138"/>
  <c r="L85" i="138"/>
  <c r="L83" i="147"/>
  <c r="L84" i="147"/>
  <c r="L85" i="147"/>
  <c r="L83" i="213"/>
  <c r="L85" i="213"/>
  <c r="L84" i="24"/>
  <c r="L86" i="364"/>
  <c r="N87" i="364" s="1"/>
  <c r="N89" i="364" s="1"/>
  <c r="D314" i="5" s="1"/>
  <c r="L85" i="232"/>
  <c r="L85" i="142"/>
  <c r="L83" i="75"/>
  <c r="L87" i="274"/>
  <c r="L82" i="284"/>
  <c r="L86" i="332"/>
  <c r="N79" i="311"/>
  <c r="L84" i="311" s="1"/>
  <c r="N79" i="315"/>
  <c r="L84" i="315" s="1"/>
  <c r="N79" i="319"/>
  <c r="L84" i="319" s="1"/>
  <c r="L82" i="75"/>
  <c r="N77" i="285"/>
  <c r="L84" i="285" s="1"/>
  <c r="L86" i="240"/>
  <c r="N87" i="323"/>
  <c r="N89" i="323" s="1"/>
  <c r="D279" i="5" s="1"/>
  <c r="N82" i="174"/>
  <c r="L89" i="174" s="1"/>
  <c r="L85" i="135"/>
  <c r="L84" i="251"/>
  <c r="L84" i="25"/>
  <c r="L85" i="240"/>
  <c r="L83" i="25"/>
  <c r="L83" i="30"/>
  <c r="L84" i="27"/>
  <c r="N66" i="294"/>
  <c r="N79" i="294" s="1"/>
  <c r="L85" i="294" s="1"/>
  <c r="N70" i="157"/>
  <c r="N83" i="157" s="1"/>
  <c r="L90" i="157" s="1"/>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88" i="178"/>
  <c r="L89" i="178"/>
  <c r="L90" i="178"/>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7" i="365"/>
  <c r="N89" i="365" s="1"/>
  <c r="D315"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5" i="344"/>
  <c r="L84" i="344"/>
  <c r="L86" i="344"/>
  <c r="L86" i="355"/>
  <c r="L84" i="355"/>
  <c r="L85" i="355"/>
  <c r="L86" i="359"/>
  <c r="L85" i="359"/>
  <c r="L84" i="359"/>
  <c r="L84" i="351"/>
  <c r="L86" i="351"/>
  <c r="L85" i="351"/>
  <c r="L85" i="313"/>
  <c r="L86" i="313"/>
  <c r="L86"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5" i="317" l="1"/>
  <c r="N101" i="260"/>
  <c r="N103" i="260" s="1"/>
  <c r="D219" i="5" s="1"/>
  <c r="N91" i="282"/>
  <c r="N93" i="282" s="1"/>
  <c r="D239" i="5" s="1"/>
  <c r="L87" i="183"/>
  <c r="N87" i="254"/>
  <c r="N89" i="254" s="1"/>
  <c r="D214" i="5" s="1"/>
  <c r="L89" i="183"/>
  <c r="L85" i="316"/>
  <c r="N87" i="316" s="1"/>
  <c r="N89" i="316" s="1"/>
  <c r="D272" i="5" s="1"/>
  <c r="L87" i="184"/>
  <c r="L89" i="184"/>
  <c r="L86" i="314"/>
  <c r="N87" i="314" s="1"/>
  <c r="N89" i="314" s="1"/>
  <c r="D270" i="5" s="1"/>
  <c r="N86" i="21"/>
  <c r="N88" i="21" s="1"/>
  <c r="D13" i="5" s="1"/>
  <c r="L84" i="314"/>
  <c r="N86" i="30"/>
  <c r="N88" i="30" s="1"/>
  <c r="D22" i="5" s="1"/>
  <c r="L87" i="164"/>
  <c r="L88" i="164"/>
  <c r="N87" i="251"/>
  <c r="N89" i="251" s="1"/>
  <c r="D211" i="5" s="1"/>
  <c r="N87" i="346"/>
  <c r="N89" i="346" s="1"/>
  <c r="D299" i="5" s="1"/>
  <c r="L84" i="297"/>
  <c r="L89" i="176"/>
  <c r="L90" i="176"/>
  <c r="L87" i="174"/>
  <c r="L87" i="177"/>
  <c r="L88" i="177"/>
  <c r="N87" i="333"/>
  <c r="N89" i="333" s="1"/>
  <c r="D287" i="5" s="1"/>
  <c r="L88" i="268"/>
  <c r="N87" i="238"/>
  <c r="N89" i="238" s="1"/>
  <c r="D198" i="5" s="1"/>
  <c r="N86" i="59"/>
  <c r="N88" i="59" s="1"/>
  <c r="D50" i="5" s="1"/>
  <c r="L82" i="285"/>
  <c r="N86" i="102"/>
  <c r="N88" i="102" s="1"/>
  <c r="D92" i="5" s="1"/>
  <c r="N93" i="221"/>
  <c r="N95" i="221" s="1"/>
  <c r="D184" i="5" s="1"/>
  <c r="L88" i="171"/>
  <c r="L89" i="171"/>
  <c r="L89" i="268"/>
  <c r="N85" i="286"/>
  <c r="N87" i="286" s="1"/>
  <c r="D243" i="5" s="1"/>
  <c r="N86" i="209"/>
  <c r="N88" i="209" s="1"/>
  <c r="D131" i="5" s="1"/>
  <c r="N86" i="26"/>
  <c r="N88" i="26" s="1"/>
  <c r="D18" i="5" s="1"/>
  <c r="N86" i="27"/>
  <c r="N88" i="27" s="1"/>
  <c r="D19" i="5" s="1"/>
  <c r="N86" i="215"/>
  <c r="N88" i="215" s="1"/>
  <c r="D177" i="5" s="1"/>
  <c r="L85" i="319"/>
  <c r="L83" i="60"/>
  <c r="N87" i="332"/>
  <c r="N89" i="332" s="1"/>
  <c r="D286" i="5" s="1"/>
  <c r="N87" i="342"/>
  <c r="N89" i="342" s="1"/>
  <c r="D295" i="5" s="1"/>
  <c r="N86" i="43"/>
  <c r="N88" i="43" s="1"/>
  <c r="D34" i="5" s="1"/>
  <c r="N85" i="302"/>
  <c r="N87" i="302" s="1"/>
  <c r="N87" i="240"/>
  <c r="N89" i="240" s="1"/>
  <c r="D200" i="5" s="1"/>
  <c r="L83" i="297"/>
  <c r="N86" i="135"/>
  <c r="N88" i="135" s="1"/>
  <c r="D126" i="5" s="1"/>
  <c r="N86" i="100"/>
  <c r="N88" i="100" s="1"/>
  <c r="D90" i="5" s="1"/>
  <c r="N86" i="149"/>
  <c r="N88" i="149" s="1"/>
  <c r="D135" i="5" s="1"/>
  <c r="N86" i="41"/>
  <c r="N88" i="41" s="1"/>
  <c r="D32" i="5" s="1"/>
  <c r="L85" i="311"/>
  <c r="L88" i="174"/>
  <c r="L86" i="294"/>
  <c r="N86" i="147"/>
  <c r="N88" i="147" s="1"/>
  <c r="D137" i="5" s="1"/>
  <c r="N86" i="37"/>
  <c r="N88" i="37" s="1"/>
  <c r="D28" i="5" s="1"/>
  <c r="L85" i="239"/>
  <c r="L86" i="239"/>
  <c r="L89" i="157"/>
  <c r="L86" i="315"/>
  <c r="L89" i="155"/>
  <c r="L90" i="165"/>
  <c r="L90" i="155"/>
  <c r="N87" i="262"/>
  <c r="N89" i="262" s="1"/>
  <c r="D221" i="5" s="1"/>
  <c r="N86" i="39"/>
  <c r="N88" i="39" s="1"/>
  <c r="D30" i="5" s="1"/>
  <c r="N87" i="363"/>
  <c r="N89" i="363" s="1"/>
  <c r="D313" i="5" s="1"/>
  <c r="N86" i="25"/>
  <c r="N88" i="25" s="1"/>
  <c r="D17" i="5" s="1"/>
  <c r="N86" i="140"/>
  <c r="N88" i="140" s="1"/>
  <c r="D132" i="5" s="1"/>
  <c r="L85" i="315"/>
  <c r="L92" i="165"/>
  <c r="N86" i="142"/>
  <c r="N88" i="142" s="1"/>
  <c r="D134" i="5" s="1"/>
  <c r="N86" i="69"/>
  <c r="N88" i="69" s="1"/>
  <c r="D60" i="5" s="1"/>
  <c r="L88" i="157"/>
  <c r="N86" i="19"/>
  <c r="N88" i="19" s="1"/>
  <c r="D11" i="5" s="1"/>
  <c r="N86" i="53"/>
  <c r="N88" i="53" s="1"/>
  <c r="D45" i="5" s="1"/>
  <c r="N86" i="24"/>
  <c r="N88" i="24" s="1"/>
  <c r="D16" i="5" s="1"/>
  <c r="N90" i="217"/>
  <c r="N92" i="217" s="1"/>
  <c r="D179" i="5" s="1"/>
  <c r="N91" i="249"/>
  <c r="N93" i="249" s="1"/>
  <c r="D209" i="5" s="1"/>
  <c r="N85" i="298"/>
  <c r="N87" i="298" s="1"/>
  <c r="D254" i="5" s="1"/>
  <c r="N86" i="83"/>
  <c r="N88" i="83" s="1"/>
  <c r="D74" i="5" s="1"/>
  <c r="N86" i="80"/>
  <c r="N88" i="80" s="1"/>
  <c r="D71" i="5" s="1"/>
  <c r="N82" i="227"/>
  <c r="N84" i="227" s="1"/>
  <c r="D188" i="5" s="1"/>
  <c r="N86" i="231"/>
  <c r="N88" i="231" s="1"/>
  <c r="D191" i="5" s="1"/>
  <c r="N87" i="264"/>
  <c r="N89" i="264" s="1"/>
  <c r="D223" i="5" s="1"/>
  <c r="N87" i="241"/>
  <c r="N89" i="241" s="1"/>
  <c r="D201" i="5" s="1"/>
  <c r="N85" i="75"/>
  <c r="N87" i="75" s="1"/>
  <c r="D66" i="5" s="1"/>
  <c r="N88" i="232"/>
  <c r="N90" i="232" s="1"/>
  <c r="D192" i="5" s="1"/>
  <c r="N85" i="325"/>
  <c r="N87" i="325" s="1"/>
  <c r="D280" i="5" s="1"/>
  <c r="N86" i="88"/>
  <c r="N88" i="88" s="1"/>
  <c r="D79" i="5" s="1"/>
  <c r="N87" i="336"/>
  <c r="N89" i="336" s="1"/>
  <c r="D290" i="5" s="1"/>
  <c r="N87" i="235"/>
  <c r="N89" i="235" s="1"/>
  <c r="D195" i="5" s="1"/>
  <c r="L84" i="294"/>
  <c r="N86" i="103"/>
  <c r="N88" i="103" s="1"/>
  <c r="D93" i="5" s="1"/>
  <c r="L86" i="319"/>
  <c r="L86" i="311"/>
  <c r="L83" i="285"/>
  <c r="L89" i="189"/>
  <c r="N86" i="9"/>
  <c r="N88" i="9" s="1"/>
  <c r="D4" i="5" s="1"/>
  <c r="N86" i="99"/>
  <c r="N88" i="99" s="1"/>
  <c r="D89" i="5" s="1"/>
  <c r="N86" i="138"/>
  <c r="N88" i="138" s="1"/>
  <c r="D129" i="5" s="1"/>
  <c r="N87" i="256"/>
  <c r="N89" i="256" s="1"/>
  <c r="D215" i="5" s="1"/>
  <c r="N86" i="213"/>
  <c r="N88" i="213" s="1"/>
  <c r="D175" i="5" s="1"/>
  <c r="N85" i="284"/>
  <c r="N87" i="284" s="1"/>
  <c r="D241"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9" l="1"/>
  <c r="N89" i="319" s="1"/>
  <c r="D275" i="5" s="1"/>
  <c r="N90" i="184"/>
  <c r="N92" i="184" s="1"/>
  <c r="D164" i="5" s="1"/>
  <c r="N91" i="176"/>
  <c r="N93" i="176" s="1"/>
  <c r="D155" i="5" s="1"/>
  <c r="N85" i="285"/>
  <c r="N87" i="285" s="1"/>
  <c r="D242" i="5" s="1"/>
  <c r="N85" i="297"/>
  <c r="N87" i="297" s="1"/>
  <c r="D253" i="5" s="1"/>
  <c r="N90" i="177"/>
  <c r="N92" i="177" s="1"/>
  <c r="N90" i="164"/>
  <c r="N92" i="164" s="1"/>
  <c r="D149" i="5" s="1"/>
  <c r="N90" i="174"/>
  <c r="N92" i="174" s="1"/>
  <c r="D154" i="5" s="1"/>
  <c r="N87" i="294"/>
  <c r="N89" i="294" s="1"/>
  <c r="D250" i="5" s="1"/>
  <c r="N91" i="268"/>
  <c r="N93" i="268" s="1"/>
  <c r="D227" i="5" s="1"/>
  <c r="N87" i="315"/>
  <c r="N89" i="315" s="1"/>
  <c r="D271" i="5" s="1"/>
  <c r="N91" i="171"/>
  <c r="N93" i="171" s="1"/>
  <c r="D156" i="5" s="1"/>
  <c r="N87" i="311"/>
  <c r="N89" i="311" s="1"/>
  <c r="D267" i="5" s="1"/>
  <c r="N86" i="60"/>
  <c r="N88" i="60" s="1"/>
  <c r="D51" i="5" s="1"/>
  <c r="N91" i="155"/>
  <c r="N93" i="155" s="1"/>
  <c r="D144" i="5" s="1"/>
  <c r="N87" i="239"/>
  <c r="N89" i="239" s="1"/>
  <c r="D199" i="5" s="1"/>
  <c r="N91" i="157"/>
  <c r="N93" i="157" s="1"/>
  <c r="D145" i="5" s="1"/>
  <c r="N93" i="165"/>
  <c r="N95" i="165" s="1"/>
  <c r="D150"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<sst xmlns="http://schemas.openxmlformats.org/spreadsheetml/2006/main" count="38539" uniqueCount="2344">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</sst>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OCAÑA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4" sqref="B14"/>
    </sheetView>
  </sheetViews>
  <sheetFormatPr baseColWidth="10" defaultRowHeight="15"/>
  <cols>
    <col min="2" max="2" width="10.4257812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3596809.4568795641</v>
      </c>
      <c r="G3" t="s">
        <v>980</v>
      </c>
      <c r="J3" s="1"/>
    </row>
    <row r="4" spans="1:10" ht="54" thickTop="1" thickBot="1">
      <c r="A4" s="131" t="s">
        <v>985</v>
      </c>
      <c r="B4" s="132" t="s">
        <v>1169</v>
      </c>
      <c r="C4" s="130" t="s">
        <v>984</v>
      </c>
      <c r="D4" s="177">
        <f>VLOOKUP('200.2'!A88,'200.2'!A37:N108,14,FALSE)</f>
        <v>262861.16026570485</v>
      </c>
      <c r="J4" s="1"/>
    </row>
    <row r="5" spans="1:10" ht="54" thickTop="1" thickBot="1">
      <c r="A5" s="131" t="s">
        <v>986</v>
      </c>
      <c r="B5" s="132" t="s">
        <v>1170</v>
      </c>
      <c r="C5" s="133" t="s">
        <v>987</v>
      </c>
      <c r="D5" s="177">
        <f>VLOOKUP('201.1'!A88,'201.1'!A38:N109,14,FALSE)</f>
        <v>184577.24655614072</v>
      </c>
    </row>
    <row r="6" spans="1:10" ht="54" thickTop="1" thickBot="1">
      <c r="A6" s="131" t="s">
        <v>988</v>
      </c>
      <c r="B6" s="132" t="s">
        <v>1171</v>
      </c>
      <c r="C6" s="133" t="s">
        <v>987</v>
      </c>
      <c r="D6" s="177">
        <f>VLOOKUP('201.2'!A88,'201.2'!A39:N110,14,FALSE)</f>
        <v>199942.7051934317</v>
      </c>
    </row>
    <row r="7" spans="1:10" ht="70.5" customHeight="1" thickTop="1" thickBot="1">
      <c r="A7" s="131" t="s">
        <v>989</v>
      </c>
      <c r="B7" s="132" t="s">
        <v>1172</v>
      </c>
      <c r="C7" s="133" t="s">
        <v>987</v>
      </c>
      <c r="D7" s="177">
        <f>VLOOKUP('201.3'!A88,'201.3'!A40:N111,14,FALSE)</f>
        <v>45467.433540098427</v>
      </c>
    </row>
    <row r="8" spans="1:10" ht="54" thickTop="1" thickBot="1">
      <c r="A8" s="131" t="s">
        <v>990</v>
      </c>
      <c r="B8" s="132" t="s">
        <v>1173</v>
      </c>
      <c r="C8" s="133" t="s">
        <v>987</v>
      </c>
      <c r="D8" s="178">
        <f>VLOOKUP('201.4'!A88,'201.4'!A41:N112,14,FALSE)</f>
        <v>78215.15794793496</v>
      </c>
    </row>
    <row r="9" spans="1:10" ht="54" thickTop="1" thickBot="1">
      <c r="A9" s="131" t="s">
        <v>991</v>
      </c>
      <c r="B9" s="132" t="s">
        <v>1170</v>
      </c>
      <c r="C9" s="133" t="s">
        <v>1845</v>
      </c>
      <c r="D9" s="178">
        <f>VLOOKUP('201.5'!A88,'201.5'!A42:N113,14,FALSE)</f>
        <v>184577.24655614072</v>
      </c>
    </row>
    <row r="10" spans="1:10" ht="54" thickTop="1" thickBot="1">
      <c r="A10" s="131" t="s">
        <v>992</v>
      </c>
      <c r="B10" s="132" t="s">
        <v>1171</v>
      </c>
      <c r="C10" s="133" t="s">
        <v>1845</v>
      </c>
      <c r="D10" s="178">
        <f>VLOOKUP('201.6'!A88,'201.6'!A43:N114,14,FALSE)</f>
        <v>199942.7051934317</v>
      </c>
    </row>
    <row r="11" spans="1:10" ht="54" thickTop="1" thickBot="1">
      <c r="A11" s="131" t="s">
        <v>993</v>
      </c>
      <c r="B11" s="132" t="s">
        <v>1171</v>
      </c>
      <c r="C11" s="133" t="s">
        <v>387</v>
      </c>
      <c r="D11" s="178">
        <f>VLOOKUP('201.7'!A88,'201.7'!A44:N115,14,FALSE)</f>
        <v>196483.38862864481</v>
      </c>
    </row>
    <row r="12" spans="1:10" ht="54" thickTop="1" thickBot="1">
      <c r="A12" s="131" t="s">
        <v>994</v>
      </c>
      <c r="B12" s="132" t="s">
        <v>1174</v>
      </c>
      <c r="C12" s="133" t="s">
        <v>233</v>
      </c>
      <c r="D12" s="178">
        <f>VLOOKUP('201.8'!A88,'201.8'!A45:N116,14,FALSE)</f>
        <v>19116.204518843984</v>
      </c>
    </row>
    <row r="13" spans="1:10" ht="54" thickTop="1" thickBot="1">
      <c r="A13" s="131" t="s">
        <v>995</v>
      </c>
      <c r="B13" s="132" t="s">
        <v>1175</v>
      </c>
      <c r="C13" s="133" t="s">
        <v>233</v>
      </c>
      <c r="D13" s="178">
        <f>VLOOKUP('201.9'!A88,'201.9'!A46:N117,14,FALSE)</f>
        <v>18753.727060644618</v>
      </c>
    </row>
    <row r="14" spans="1:10" ht="54" thickTop="1" thickBot="1">
      <c r="A14" s="131" t="s">
        <v>996</v>
      </c>
      <c r="B14" s="132" t="s">
        <v>1176</v>
      </c>
      <c r="C14" s="133" t="s">
        <v>144</v>
      </c>
      <c r="D14" s="178">
        <f>VLOOKUP('201.10'!A88,'201.10'!A47:N118,14,FALSE)</f>
        <v>8580.4159043241489</v>
      </c>
    </row>
    <row r="15" spans="1:10" ht="54" thickTop="1" thickBot="1">
      <c r="A15" s="131" t="s">
        <v>997</v>
      </c>
      <c r="B15" s="132" t="s">
        <v>1177</v>
      </c>
      <c r="C15" s="133" t="s">
        <v>998</v>
      </c>
      <c r="D15" s="178">
        <f>VLOOKUP('201.11'!A88,'201.11'!A48:N119,14,FALSE)</f>
        <v>1397.3452080821044</v>
      </c>
    </row>
    <row r="16" spans="1:10" ht="54" thickTop="1" thickBot="1">
      <c r="A16" s="131" t="s">
        <v>999</v>
      </c>
      <c r="B16" s="132" t="s">
        <v>1178</v>
      </c>
      <c r="C16" s="133" t="s">
        <v>1845</v>
      </c>
      <c r="D16" s="178">
        <f>VLOOKUP('201.12'!A88,'201.12'!A49:N120,14,FALSE)</f>
        <v>128830.68603354537</v>
      </c>
    </row>
    <row r="17" spans="1:4" ht="64.5" thickTop="1" thickBot="1">
      <c r="A17" s="134" t="s">
        <v>1000</v>
      </c>
      <c r="B17" s="135" t="s">
        <v>1179</v>
      </c>
      <c r="C17" s="133" t="s">
        <v>1845</v>
      </c>
      <c r="D17" s="178">
        <f>VLOOKUP('201.13'!A88,'201.13'!A50:N121,14,FALSE)</f>
        <v>105669.12950935733</v>
      </c>
    </row>
    <row r="18" spans="1:4" ht="54" thickTop="1" thickBot="1">
      <c r="A18" s="131" t="s">
        <v>1001</v>
      </c>
      <c r="B18" s="132" t="s">
        <v>1180</v>
      </c>
      <c r="C18" s="133" t="s">
        <v>144</v>
      </c>
      <c r="D18" s="178">
        <f>VLOOKUP('201.14'!A88,'201.14'!A51:N122,14,FALSE)</f>
        <v>39807.931264077823</v>
      </c>
    </row>
    <row r="19" spans="1:4" ht="54" thickTop="1" thickBot="1">
      <c r="A19" s="131" t="s">
        <v>1002</v>
      </c>
      <c r="B19" s="132" t="s">
        <v>1181</v>
      </c>
      <c r="C19" s="133" t="s">
        <v>144</v>
      </c>
      <c r="D19" s="178">
        <f>VLOOKUP('201.15'!A88,'201.15'!A52:N123,14,FALSE)</f>
        <v>49018.982928506055</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91095.588663550021</v>
      </c>
    </row>
    <row r="22" spans="1:4" ht="54" thickTop="1" thickBot="1">
      <c r="A22" s="131" t="s">
        <v>1005</v>
      </c>
      <c r="B22" s="132" t="s">
        <v>1184</v>
      </c>
      <c r="C22" s="133" t="s">
        <v>1845</v>
      </c>
      <c r="D22" s="178">
        <f>VLOOKUP('201.18'!A88,'201.18'!A55:N126,14,FALSE)</f>
        <v>91095.588663550021</v>
      </c>
    </row>
    <row r="23" spans="1:4" ht="54" thickTop="1" thickBot="1">
      <c r="A23" s="131" t="s">
        <v>1006</v>
      </c>
      <c r="B23" s="132" t="s">
        <v>1185</v>
      </c>
      <c r="C23" s="133" t="s">
        <v>144</v>
      </c>
      <c r="D23" s="178">
        <f>VLOOKUP('201.19'!A88,'201.19'!A56:N127,14,FALSE)</f>
        <v>6578.5508225421181</v>
      </c>
    </row>
    <row r="24" spans="1:4" ht="54" thickTop="1" thickBot="1">
      <c r="A24" s="131" t="s">
        <v>1007</v>
      </c>
      <c r="B24" s="132" t="s">
        <v>1186</v>
      </c>
      <c r="C24" s="133" t="s">
        <v>144</v>
      </c>
      <c r="D24" s="178">
        <f>VLOOKUP('201.20'!A88,'201.20'!A57:N128,14,FALSE)</f>
        <v>1000.6128929515024</v>
      </c>
    </row>
    <row r="25" spans="1:4" ht="54" thickTop="1" thickBot="1">
      <c r="A25" s="131" t="s">
        <v>1008</v>
      </c>
      <c r="B25" s="132" t="s">
        <v>1187</v>
      </c>
      <c r="C25" s="133" t="s">
        <v>144</v>
      </c>
      <c r="D25" s="178">
        <f>VLOOKUP('201.21'!A88,'201.21'!A58:N129,14,FALSE)</f>
        <v>7923.7832806346214</v>
      </c>
    </row>
    <row r="26" spans="1:4" ht="54" thickTop="1" thickBot="1">
      <c r="A26" s="131" t="s">
        <v>1425</v>
      </c>
      <c r="B26" s="132" t="s">
        <v>1413</v>
      </c>
      <c r="C26" s="133" t="s">
        <v>1845</v>
      </c>
      <c r="D26" s="178">
        <f>VLOOKUP('203.1'!A88,'203.1'!A59:N130,14,FALSE)</f>
        <v>986839.02182261762</v>
      </c>
    </row>
    <row r="27" spans="1:4" ht="54" thickTop="1" thickBot="1">
      <c r="A27" s="131" t="s">
        <v>1426</v>
      </c>
      <c r="B27" s="132" t="s">
        <v>1417</v>
      </c>
      <c r="C27" s="133" t="s">
        <v>1845</v>
      </c>
      <c r="D27" s="178">
        <f>VLOOKUP('203.2'!A88,'203.2'!A60:N131,14,FALSE)</f>
        <v>1134839.1794491657</v>
      </c>
    </row>
    <row r="28" spans="1:4" ht="54" thickTop="1" thickBot="1">
      <c r="A28" s="131" t="s">
        <v>1427</v>
      </c>
      <c r="B28" s="132" t="s">
        <v>1418</v>
      </c>
      <c r="C28" s="133" t="s">
        <v>1845</v>
      </c>
      <c r="D28" s="178">
        <f>VLOOKUP('203.3'!A88,'203.3'!A61:N132,14,FALSE)</f>
        <v>1240553.5777538428</v>
      </c>
    </row>
    <row r="29" spans="1:4" ht="54" thickTop="1" thickBot="1">
      <c r="A29" s="131" t="s">
        <v>1428</v>
      </c>
      <c r="B29" s="132" t="s">
        <v>1419</v>
      </c>
      <c r="C29" s="133" t="s">
        <v>1845</v>
      </c>
      <c r="D29" s="178">
        <f>VLOOKUP('203.4'!A88,'203.4'!A62:N133,14,FALSE)</f>
        <v>444093.94360105682</v>
      </c>
    </row>
    <row r="30" spans="1:4" ht="54" thickTop="1" thickBot="1">
      <c r="A30" s="131" t="s">
        <v>1429</v>
      </c>
      <c r="B30" s="132" t="s">
        <v>1420</v>
      </c>
      <c r="C30" s="133" t="s">
        <v>1845</v>
      </c>
      <c r="D30" s="178">
        <f>VLOOKUP('203.5'!A88,'203.5'!A63:N134,14,FALSE)</f>
        <v>512536.01805000828</v>
      </c>
    </row>
    <row r="31" spans="1:4" ht="54" thickTop="1" thickBot="1">
      <c r="A31" s="131" t="s">
        <v>1430</v>
      </c>
      <c r="B31" s="132" t="s">
        <v>1421</v>
      </c>
      <c r="C31" s="133" t="s">
        <v>1845</v>
      </c>
      <c r="D31" s="178">
        <f>VLOOKUP('203.6'!A88,'203.6'!A64:N135,14,FALSE)</f>
        <v>556090.06542661367</v>
      </c>
    </row>
    <row r="32" spans="1:4" ht="54" thickTop="1" thickBot="1">
      <c r="A32" s="131" t="s">
        <v>1431</v>
      </c>
      <c r="B32" s="132" t="s">
        <v>1422</v>
      </c>
      <c r="C32" s="133" t="s">
        <v>1845</v>
      </c>
      <c r="D32" s="178">
        <f>VLOOKUP('203.7'!A88,'203.7'!A65:N136,14,FALSE)</f>
        <v>198387.61962454714</v>
      </c>
    </row>
    <row r="33" spans="1:4" ht="54" thickTop="1" thickBot="1">
      <c r="A33" s="131" t="s">
        <v>1432</v>
      </c>
      <c r="B33" s="132" t="s">
        <v>1871</v>
      </c>
      <c r="C33" s="133" t="s">
        <v>1845</v>
      </c>
      <c r="D33" s="178">
        <f>VLOOKUP('203.8'!A88,'203.8'!A66:N137,14,FALSE)</f>
        <v>332927.37182685419</v>
      </c>
    </row>
    <row r="34" spans="1:4" ht="54" thickTop="1" thickBot="1">
      <c r="A34" s="131" t="s">
        <v>1433</v>
      </c>
      <c r="B34" s="132" t="s">
        <v>1424</v>
      </c>
      <c r="C34" s="133" t="s">
        <v>1845</v>
      </c>
      <c r="D34" s="178">
        <f>VLOOKUP('203.9'!A88,'203.9'!A67:N138,14,FALSE)</f>
        <v>352893.09682148788</v>
      </c>
    </row>
    <row r="35" spans="1:4" ht="54" thickTop="1" thickBot="1">
      <c r="A35" s="131" t="s">
        <v>1434</v>
      </c>
      <c r="B35" s="132" t="s">
        <v>1414</v>
      </c>
      <c r="C35" s="133" t="s">
        <v>1845</v>
      </c>
      <c r="D35" s="178">
        <f>VLOOKUP('203.10'!A88,'203.10'!A68:N139,14,FALSE)</f>
        <v>157151.08894524741</v>
      </c>
    </row>
    <row r="36" spans="1:4" ht="54" thickTop="1" thickBot="1">
      <c r="A36" s="131" t="s">
        <v>1435</v>
      </c>
      <c r="B36" s="132" t="s">
        <v>1415</v>
      </c>
      <c r="C36" s="133" t="s">
        <v>1845</v>
      </c>
      <c r="D36" s="178">
        <f>VLOOKUP('203.11'!A88,'203.11'!A69:N140,14,FALSE)</f>
        <v>251249.40593971621</v>
      </c>
    </row>
    <row r="37" spans="1:4" ht="54" thickTop="1" thickBot="1">
      <c r="A37" s="131" t="s">
        <v>1436</v>
      </c>
      <c r="B37" s="216" t="s">
        <v>1416</v>
      </c>
      <c r="C37" s="133" t="s">
        <v>1845</v>
      </c>
      <c r="D37" s="178">
        <f>VLOOKUP('203.12'!A88,'203.12'!A70:N141,14,FALSE)</f>
        <v>261621.21113173375</v>
      </c>
    </row>
    <row r="38" spans="1:4" ht="54" thickTop="1" thickBot="1">
      <c r="A38" s="131" t="s">
        <v>1009</v>
      </c>
      <c r="B38" s="132" t="s">
        <v>1188</v>
      </c>
      <c r="C38" s="133" t="s">
        <v>387</v>
      </c>
      <c r="D38" s="178">
        <f>VLOOKUP('210.1.1'!A88,'210.1.1'!A71:N142,14,FALSE)</f>
        <v>13874.819279249768</v>
      </c>
    </row>
    <row r="39" spans="1:4" ht="54" thickTop="1" thickBot="1">
      <c r="A39" s="131" t="s">
        <v>1010</v>
      </c>
      <c r="B39" s="132" t="s">
        <v>1189</v>
      </c>
      <c r="C39" s="133" t="s">
        <v>387</v>
      </c>
      <c r="D39" s="178">
        <f>VLOOKUP('210.1.2'!A88,'210.1.2'!A72:N143,14,FALSE)</f>
        <v>4470.8435099681637</v>
      </c>
    </row>
    <row r="40" spans="1:4" ht="54" thickTop="1" thickBot="1">
      <c r="A40" s="131" t="s">
        <v>1011</v>
      </c>
      <c r="B40" s="132" t="s">
        <v>1190</v>
      </c>
      <c r="C40" s="133" t="s">
        <v>387</v>
      </c>
      <c r="D40" s="178">
        <f>VLOOKUP('210.2.1'!A90,'210.2.1'!A73:N144,14,FALSE)</f>
        <v>29178.119380347867</v>
      </c>
    </row>
    <row r="41" spans="1:4" ht="54" thickTop="1" thickBot="1">
      <c r="A41" s="131" t="s">
        <v>1012</v>
      </c>
      <c r="B41" s="132" t="s">
        <v>1191</v>
      </c>
      <c r="C41" s="133" t="s">
        <v>387</v>
      </c>
      <c r="D41" s="178">
        <f>VLOOKUP('210.2.2'!A88,'210.2.2'!A74:N145,14,FALSE)</f>
        <v>13874.819279249768</v>
      </c>
    </row>
    <row r="42" spans="1:4" ht="54" thickTop="1" thickBot="1">
      <c r="A42" s="131" t="s">
        <v>1013</v>
      </c>
      <c r="B42" s="132" t="s">
        <v>1192</v>
      </c>
      <c r="C42" s="133" t="s">
        <v>387</v>
      </c>
      <c r="D42" s="178">
        <f>VLOOKUP('210.2.3'!A91,'210.2.3'!A91:N146,14,FALSE)</f>
        <v>19774.143611066269</v>
      </c>
    </row>
    <row r="43" spans="1:4" ht="54" thickTop="1" thickBot="1">
      <c r="A43" s="131" t="s">
        <v>1014</v>
      </c>
      <c r="B43" s="132" t="s">
        <v>1193</v>
      </c>
      <c r="C43" s="133" t="s">
        <v>387</v>
      </c>
      <c r="D43" s="178">
        <f>VLOOKUP('210.2.4'!A88,'210.2.4'!A88:N147,14,FALSE)</f>
        <v>4470.8435099681637</v>
      </c>
    </row>
    <row r="44" spans="1:4" ht="54" thickTop="1" thickBot="1">
      <c r="A44" s="131" t="s">
        <v>1015</v>
      </c>
      <c r="B44" s="132" t="s">
        <v>1194</v>
      </c>
      <c r="C44" s="133" t="s">
        <v>387</v>
      </c>
      <c r="D44" s="178">
        <f>VLOOKUP('211.1'!A88,'211.1'!A88:N148,14,FALSE)</f>
        <v>9875.4641918277921</v>
      </c>
    </row>
    <row r="45" spans="1:4" ht="54" thickTop="1" thickBot="1">
      <c r="A45" s="131" t="s">
        <v>1016</v>
      </c>
      <c r="B45" s="132" t="s">
        <v>1195</v>
      </c>
      <c r="C45" s="133" t="s">
        <v>387</v>
      </c>
      <c r="D45" s="178">
        <f>VLOOKUP('220.1'!A88,'220.1'!A88:N149,14,FALSE)</f>
        <v>15392.905860827119</v>
      </c>
    </row>
    <row r="46" spans="1:4" ht="54" thickTop="1" thickBot="1">
      <c r="A46" s="131" t="s">
        <v>1017</v>
      </c>
      <c r="B46" s="132" t="s">
        <v>1196</v>
      </c>
      <c r="C46" s="133" t="s">
        <v>387</v>
      </c>
      <c r="D46" s="178">
        <f>VLOOKUP('221.1'!A88,'221.1'!A88:N150,14,FALSE)</f>
        <v>11672.901934743917</v>
      </c>
    </row>
    <row r="47" spans="1:4" ht="54" thickTop="1" thickBot="1">
      <c r="A47" s="131" t="s">
        <v>1018</v>
      </c>
      <c r="B47" s="132" t="s">
        <v>1197</v>
      </c>
      <c r="C47" s="133" t="s">
        <v>387</v>
      </c>
      <c r="D47" s="178">
        <f>VLOOKUP('221.2'!A88,'221.2'!A88:N151,14,FALSE)</f>
        <v>7197.4504753847714</v>
      </c>
    </row>
    <row r="48" spans="1:4" ht="64.5" thickTop="1" thickBot="1">
      <c r="A48" s="131" t="s">
        <v>1441</v>
      </c>
      <c r="B48" s="132" t="s">
        <v>1438</v>
      </c>
      <c r="C48" s="133" t="s">
        <v>233</v>
      </c>
      <c r="D48" s="178">
        <f>VLOOKUP('223.1'!A88,'223.1'!A88:N152,14,FALSE)</f>
        <v>10450.212231650945</v>
      </c>
    </row>
    <row r="49" spans="1:4" ht="54" thickTop="1" thickBot="1">
      <c r="A49" s="131" t="s">
        <v>1442</v>
      </c>
      <c r="B49" s="132" t="s">
        <v>1439</v>
      </c>
      <c r="C49" s="133" t="s">
        <v>233</v>
      </c>
      <c r="D49" s="178">
        <f>VLOOKUP('223.2'!A88,'223.2'!A88:N153,14,FALSE)</f>
        <v>21369.794006718992</v>
      </c>
    </row>
    <row r="50" spans="1:4" ht="54" thickTop="1" thickBot="1">
      <c r="A50" s="131" t="s">
        <v>1443</v>
      </c>
      <c r="B50" s="132" t="s">
        <v>1440</v>
      </c>
      <c r="C50" s="133" t="s">
        <v>387</v>
      </c>
      <c r="D50" s="178">
        <f>VLOOKUP('223.3.1'!A88,'223.3.1'!A88:N154,14,FALSE)</f>
        <v>60176</v>
      </c>
    </row>
    <row r="51" spans="1:4" ht="64.5" thickTop="1" thickBot="1">
      <c r="A51" s="131" t="s">
        <v>1444</v>
      </c>
      <c r="B51" s="132" t="s">
        <v>1446</v>
      </c>
      <c r="C51" s="133" t="s">
        <v>387</v>
      </c>
      <c r="D51" s="178">
        <f>VLOOKUP('223.3.2'!A88,'223.3.2'!A88:N155,14,FALSE)</f>
        <v>126998.55231488026</v>
      </c>
    </row>
    <row r="52" spans="1:4" ht="54" thickTop="1" thickBot="1">
      <c r="A52" s="131" t="s">
        <v>1445</v>
      </c>
      <c r="B52" s="132" t="s">
        <v>1447</v>
      </c>
      <c r="C52" s="133" t="s">
        <v>387</v>
      </c>
      <c r="D52" s="178">
        <f>VLOOKUP('223.3.3'!A88,'223.3.3'!A88:N156,14,FALSE)</f>
        <v>130358.41406758965</v>
      </c>
    </row>
    <row r="53" spans="1:4" ht="54" thickTop="1" thickBot="1">
      <c r="A53" s="137" t="s">
        <v>1019</v>
      </c>
      <c r="B53" s="138" t="s">
        <v>1956</v>
      </c>
      <c r="C53" s="133" t="s">
        <v>233</v>
      </c>
      <c r="D53" s="178">
        <f>VLOOKUP('230.1'!A88,'230.1'!A88:N157,14,FALSE)</f>
        <v>3251.8727124641405</v>
      </c>
    </row>
    <row r="54" spans="1:4" ht="54" thickTop="1" thickBot="1">
      <c r="A54" s="137" t="s">
        <v>1020</v>
      </c>
      <c r="B54" s="138" t="s">
        <v>1198</v>
      </c>
      <c r="C54" s="133" t="s">
        <v>233</v>
      </c>
      <c r="D54" s="178">
        <f>VLOOKUP('231.1'!A88,'231.1'!A88:N159,14,FALSE)</f>
        <v>12119.72827107032</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16245.833277991816</v>
      </c>
    </row>
    <row r="57" spans="1:4" ht="54" thickTop="1" thickBot="1">
      <c r="A57" s="137" t="s">
        <v>1451</v>
      </c>
      <c r="B57" s="138" t="s">
        <v>1452</v>
      </c>
      <c r="C57" s="133" t="s">
        <v>233</v>
      </c>
      <c r="D57" s="178">
        <f>VLOOKUP('233.10'!A88,'233.10'!A88:N162,14,FALSE)</f>
        <v>26804.159668415145</v>
      </c>
    </row>
    <row r="58" spans="1:4" ht="54" thickTop="1" thickBot="1">
      <c r="A58" s="137" t="s">
        <v>1022</v>
      </c>
      <c r="B58" s="138" t="s">
        <v>1453</v>
      </c>
      <c r="C58" s="133" t="s">
        <v>233</v>
      </c>
      <c r="D58" s="178">
        <f>VLOOKUP('234.1'!A88,'234.1'!A88:N163,14,FALSE)</f>
        <v>1084.0683386922042</v>
      </c>
    </row>
    <row r="59" spans="1:4" ht="54" thickTop="1" thickBot="1">
      <c r="A59" s="137" t="s">
        <v>1456</v>
      </c>
      <c r="B59" s="138" t="s">
        <v>1457</v>
      </c>
      <c r="C59" s="133" t="s">
        <v>387</v>
      </c>
      <c r="D59" s="178">
        <f>VLOOKUP('235.1'!A88,'235.1'!A88:N164,14,FALSE)</f>
        <v>61610.349794717811</v>
      </c>
    </row>
    <row r="60" spans="1:4" ht="54" thickTop="1" thickBot="1">
      <c r="A60" s="139" t="s">
        <v>1458</v>
      </c>
      <c r="B60" s="138" t="s">
        <v>1459</v>
      </c>
      <c r="C60" s="133" t="s">
        <v>387</v>
      </c>
      <c r="D60" s="178">
        <f>VLOOKUP('235.10'!A88,'235.10'!A88:N165,14,FALSE)</f>
        <v>16217.503153964137</v>
      </c>
    </row>
    <row r="61" spans="1:4" ht="54" thickTop="1" thickBot="1">
      <c r="A61" s="139" t="s">
        <v>1460</v>
      </c>
      <c r="B61" s="138" t="s">
        <v>1461</v>
      </c>
      <c r="C61" s="133" t="s">
        <v>377</v>
      </c>
      <c r="D61" s="178">
        <f>VLOOKUP('235.11'!A88,'235.11'!A88:N166,14,FALSE)</f>
        <v>567.41058300942098</v>
      </c>
    </row>
    <row r="62" spans="1:4" ht="54" thickTop="1" thickBot="1">
      <c r="A62" s="139" t="s">
        <v>1462</v>
      </c>
      <c r="B62" s="138" t="s">
        <v>1873</v>
      </c>
      <c r="C62" s="133" t="s">
        <v>387</v>
      </c>
      <c r="D62" s="178">
        <f>VLOOKUP('236.1'!A88,'236.1'!A88:N167,14,FALSE)</f>
        <v>106246.64899145893</v>
      </c>
    </row>
    <row r="63" spans="1:4" ht="54" thickTop="1" thickBot="1">
      <c r="A63" s="139" t="s">
        <v>1465</v>
      </c>
      <c r="B63" s="138" t="s">
        <v>1874</v>
      </c>
      <c r="C63" s="133" t="s">
        <v>387</v>
      </c>
      <c r="D63" s="178">
        <f>VLOOKUP('236.10'!A87,'236.10'!A87:N168,14,FALSE)</f>
        <v>16217.503153964137</v>
      </c>
    </row>
    <row r="64" spans="1:4" ht="54" thickTop="1" thickBot="1">
      <c r="A64" s="139" t="s">
        <v>1466</v>
      </c>
      <c r="B64" s="140" t="s">
        <v>1467</v>
      </c>
      <c r="C64" s="174" t="s">
        <v>377</v>
      </c>
      <c r="D64" s="178">
        <f>VLOOKUP('236.11'!A88,'236.11'!A88:N169,14,FALSE)</f>
        <v>1125.364322968685</v>
      </c>
    </row>
    <row r="65" spans="1:4" ht="54" thickTop="1" thickBot="1">
      <c r="A65" s="137" t="s">
        <v>1023</v>
      </c>
      <c r="B65" s="138" t="s">
        <v>1199</v>
      </c>
      <c r="C65" s="133" t="s">
        <v>233</v>
      </c>
      <c r="D65" s="178">
        <f>VLOOKUP('310.1'!A87,'310.1'!A87:N170,14,FALSE)</f>
        <v>1028.9660753889677</v>
      </c>
    </row>
    <row r="66" spans="1:4" ht="54" thickTop="1" thickBot="1">
      <c r="A66" s="137" t="s">
        <v>1024</v>
      </c>
      <c r="B66" s="138" t="s">
        <v>1200</v>
      </c>
      <c r="C66" s="133" t="s">
        <v>387</v>
      </c>
      <c r="D66" s="178">
        <f>VLOOKUP('311.1'!A87,'311.1'!A87:N171,14,FALSE)</f>
        <v>50134.621103712459</v>
      </c>
    </row>
    <row r="67" spans="1:4" ht="54" thickTop="1" thickBot="1">
      <c r="A67" s="137" t="s">
        <v>1025</v>
      </c>
      <c r="B67" s="138" t="s">
        <v>1201</v>
      </c>
      <c r="C67" s="133" t="s">
        <v>998</v>
      </c>
      <c r="D67" s="178">
        <f>VLOOKUP('312.1'!A88,'312.1'!A88:N172,14,FALSE)</f>
        <v>7725.3412876435259</v>
      </c>
    </row>
    <row r="68" spans="1:4" ht="54" thickTop="1" thickBot="1">
      <c r="A68" s="137" t="s">
        <v>1026</v>
      </c>
      <c r="B68" s="138" t="s">
        <v>1202</v>
      </c>
      <c r="C68" s="133" t="s">
        <v>998</v>
      </c>
      <c r="D68" s="178">
        <f>VLOOKUP('312.2'!A88,'312.2'!A88:N173,14,FALSE)</f>
        <v>3886.1728525384788</v>
      </c>
    </row>
    <row r="69" spans="1:4" ht="54" thickTop="1" thickBot="1">
      <c r="A69" s="137" t="s">
        <v>1027</v>
      </c>
      <c r="B69" s="138" t="s">
        <v>1203</v>
      </c>
      <c r="C69" s="133" t="s">
        <v>1464</v>
      </c>
      <c r="D69" s="178">
        <f>VLOOKUP('312.3'!A87,'312.3'!A87:N174,14,FALSE)</f>
        <v>1453.2317610752139</v>
      </c>
    </row>
    <row r="70" spans="1:4" ht="54" thickTop="1" thickBot="1">
      <c r="A70" s="137" t="s">
        <v>1028</v>
      </c>
      <c r="B70" s="138" t="s">
        <v>1204</v>
      </c>
      <c r="C70" s="133" t="s">
        <v>387</v>
      </c>
      <c r="D70" s="179">
        <f>VLOOKUP('312.4'!A88,'312.4'!A88:N175,14,FALSE)</f>
        <v>50126.248120276388</v>
      </c>
    </row>
    <row r="71" spans="1:4" ht="54" thickTop="1" thickBot="1">
      <c r="A71" s="137" t="s">
        <v>1029</v>
      </c>
      <c r="B71" s="138" t="s">
        <v>1469</v>
      </c>
      <c r="C71" s="133" t="s">
        <v>387</v>
      </c>
      <c r="D71" s="179">
        <f>VLOOKUP('320.1'!A88,'320.1'!A88:N176,14,FALSE)</f>
        <v>126890.85376235489</v>
      </c>
    </row>
    <row r="72" spans="1:4" ht="54" thickTop="1" thickBot="1">
      <c r="A72" s="137" t="s">
        <v>1030</v>
      </c>
      <c r="B72" s="138" t="s">
        <v>1470</v>
      </c>
      <c r="C72" s="133" t="s">
        <v>387</v>
      </c>
      <c r="D72" s="179">
        <f>VLOOKUP('320.2'!A88,'320.2'!A88:N177,14,FALSE)</f>
        <v>126890.85376235489</v>
      </c>
    </row>
    <row r="73" spans="1:4" ht="54" thickTop="1" thickBot="1">
      <c r="A73" s="137" t="s">
        <v>1473</v>
      </c>
      <c r="B73" s="138" t="s">
        <v>1474</v>
      </c>
      <c r="C73" s="133" t="s">
        <v>387</v>
      </c>
      <c r="D73" s="179">
        <f>VLOOKUP('320.3'!A88,'320.3'!A88:N178,14,FALSE)</f>
        <v>126890.85376235489</v>
      </c>
    </row>
    <row r="74" spans="1:4" ht="54" thickTop="1" thickBot="1">
      <c r="A74" s="137" t="s">
        <v>1475</v>
      </c>
      <c r="B74" s="138" t="s">
        <v>1476</v>
      </c>
      <c r="C74" s="133" t="s">
        <v>387</v>
      </c>
      <c r="D74" s="179">
        <f>VLOOKUP('320.4'!A88,'320.4'!A88:N179,14,FALSE)</f>
        <v>146844.31720167215</v>
      </c>
    </row>
    <row r="75" spans="1:4" ht="54" thickTop="1" thickBot="1">
      <c r="A75" s="137" t="s">
        <v>1477</v>
      </c>
      <c r="B75" s="138" t="s">
        <v>1478</v>
      </c>
      <c r="C75" s="133" t="s">
        <v>387</v>
      </c>
      <c r="D75" s="179">
        <f>VLOOKUP('320.5'!A88,'320.5'!A88:N180,14,FALSE)</f>
        <v>146844.31720167215</v>
      </c>
    </row>
    <row r="76" spans="1:4" ht="54" thickTop="1" thickBot="1">
      <c r="A76" s="137" t="s">
        <v>1479</v>
      </c>
      <c r="B76" s="138" t="s">
        <v>1480</v>
      </c>
      <c r="C76" s="133" t="s">
        <v>387</v>
      </c>
      <c r="D76" s="179">
        <f>VLOOKUP('320.6'!A88,'320.6'!A88:N181,14,FALSE)</f>
        <v>146844.31720167215</v>
      </c>
    </row>
    <row r="77" spans="1:4" ht="54" thickTop="1" thickBot="1">
      <c r="A77" s="137" t="s">
        <v>1031</v>
      </c>
      <c r="B77" s="138" t="s">
        <v>1481</v>
      </c>
      <c r="C77" s="133" t="s">
        <v>387</v>
      </c>
      <c r="D77" s="179">
        <f>VLOOKUP('330.1'!A88,'330.1'!A88:N182,14,FALSE)</f>
        <v>108607.56081976432</v>
      </c>
    </row>
    <row r="78" spans="1:4" ht="54" thickTop="1" thickBot="1">
      <c r="A78" s="139" t="s">
        <v>1032</v>
      </c>
      <c r="B78" s="138" t="s">
        <v>1482</v>
      </c>
      <c r="C78" s="133" t="s">
        <v>387</v>
      </c>
      <c r="D78" s="179">
        <f>VLOOKUP('330.2'!A88,'330.1'!A88:N183,14,FALSE)</f>
        <v>108607.56081976432</v>
      </c>
    </row>
    <row r="79" spans="1:4" ht="54" thickTop="1" thickBot="1">
      <c r="A79" s="139" t="s">
        <v>1483</v>
      </c>
      <c r="B79" s="140" t="s">
        <v>1484</v>
      </c>
      <c r="C79" s="133" t="s">
        <v>387</v>
      </c>
      <c r="D79" s="179">
        <f>VLOOKUP('330.3'!A88,'330.3'!A88:N184,14,FALSE)</f>
        <v>130385.10998517263</v>
      </c>
    </row>
    <row r="80" spans="1:4" ht="54" thickTop="1" thickBot="1">
      <c r="A80" s="139" t="s">
        <v>1485</v>
      </c>
      <c r="B80" s="140" t="s">
        <v>1486</v>
      </c>
      <c r="C80" s="133" t="s">
        <v>387</v>
      </c>
      <c r="D80" s="179">
        <f>VLOOKUP('330.4'!A88,'330.4'!A88:N185,14,FALSE)</f>
        <v>128561.02425908158</v>
      </c>
    </row>
    <row r="81" spans="1:4" ht="54" thickTop="1" thickBot="1">
      <c r="A81" s="139" t="s">
        <v>1487</v>
      </c>
      <c r="B81" s="140" t="s">
        <v>1488</v>
      </c>
      <c r="C81" s="133" t="s">
        <v>387</v>
      </c>
      <c r="D81" s="179">
        <f>VLOOKUP('330.5'!A88,'330.5'!A88:N186,14,FALSE)</f>
        <v>150338.57342448988</v>
      </c>
    </row>
    <row r="82" spans="1:4" ht="54" thickTop="1" thickBot="1">
      <c r="A82" s="139" t="s">
        <v>1489</v>
      </c>
      <c r="B82" s="140" t="s">
        <v>1490</v>
      </c>
      <c r="C82" s="133" t="s">
        <v>387</v>
      </c>
      <c r="D82" s="179">
        <f>VLOOKUP('330.6'!A88,'330.6'!A88:N187,14,FALSE)</f>
        <v>150338.57342448988</v>
      </c>
    </row>
    <row r="83" spans="1:4" ht="54" thickTop="1" thickBot="1">
      <c r="A83" s="137" t="s">
        <v>1033</v>
      </c>
      <c r="B83" s="138" t="s">
        <v>1491</v>
      </c>
      <c r="C83" s="133" t="s">
        <v>387</v>
      </c>
      <c r="D83" s="179">
        <f>VLOOKUP('340.1'!A88,'340.1'!A88:N188,14,FALSE)</f>
        <v>108966.87927827283</v>
      </c>
    </row>
    <row r="84" spans="1:4" ht="54" thickTop="1" thickBot="1">
      <c r="A84" s="137" t="s">
        <v>1034</v>
      </c>
      <c r="B84" s="138" t="s">
        <v>1492</v>
      </c>
      <c r="C84" s="133" t="s">
        <v>387</v>
      </c>
      <c r="D84" s="179">
        <f>VLOOKUP('340.2'!A88,'340.2'!A88:N190,14,FALSE)</f>
        <v>129906.83039885774</v>
      </c>
    </row>
    <row r="85" spans="1:4" ht="54" thickTop="1" thickBot="1">
      <c r="A85" s="137" t="s">
        <v>1035</v>
      </c>
      <c r="B85" s="138" t="s">
        <v>1493</v>
      </c>
      <c r="C85" s="133" t="s">
        <v>387</v>
      </c>
      <c r="D85" s="179">
        <f>VLOOKUP('340.3'!A88,'340.3'!A88:N191,14,FALSE)</f>
        <v>129906.83039885774</v>
      </c>
    </row>
    <row r="86" spans="1:4" ht="54" thickTop="1" thickBot="1">
      <c r="A86" s="137" t="s">
        <v>1494</v>
      </c>
      <c r="B86" s="138" t="s">
        <v>2021</v>
      </c>
      <c r="C86" s="133" t="s">
        <v>387</v>
      </c>
      <c r="D86" s="179">
        <f>VLOOKUP('350.1'!A88,'350.1'!A88:N192,14,FALSE)</f>
        <v>157430.40836552906</v>
      </c>
    </row>
    <row r="87" spans="1:4" ht="54" thickTop="1" thickBot="1">
      <c r="A87" s="195" t="s">
        <v>1495</v>
      </c>
      <c r="B87" s="138" t="s">
        <v>2022</v>
      </c>
      <c r="C87" s="133" t="s">
        <v>387</v>
      </c>
      <c r="D87" s="179">
        <f>VLOOKUP('350.2'!A88,'350.2'!A88:N193,14,FALSE)</f>
        <v>179207.95753093739</v>
      </c>
    </row>
    <row r="88" spans="1:4" ht="54" thickTop="1" thickBot="1">
      <c r="A88" s="139" t="s">
        <v>1496</v>
      </c>
      <c r="B88" s="140" t="s">
        <v>1497</v>
      </c>
      <c r="C88" s="133" t="s">
        <v>387</v>
      </c>
      <c r="D88" s="179">
        <f>VLOOKUP('350.3'!A88,'350.3'!A88:N194,14,FALSE)</f>
        <v>157430.40836552906</v>
      </c>
    </row>
    <row r="89" spans="1:4" ht="54" thickTop="1" thickBot="1">
      <c r="A89" s="137" t="s">
        <v>1498</v>
      </c>
      <c r="B89" s="138" t="s">
        <v>1499</v>
      </c>
      <c r="C89" s="133" t="s">
        <v>387</v>
      </c>
      <c r="D89" s="179">
        <f>VLOOKUP('350.4'!A88,'350.4'!A88:N195,14,FALSE)</f>
        <v>179207.95753093739</v>
      </c>
    </row>
    <row r="90" spans="1:4" ht="54" thickTop="1" thickBot="1">
      <c r="A90" s="139" t="s">
        <v>1500</v>
      </c>
      <c r="B90" s="140" t="s">
        <v>1501</v>
      </c>
      <c r="C90" s="133" t="s">
        <v>387</v>
      </c>
      <c r="D90" s="179">
        <f>VLOOKUP('350.10'!A88,'350.10'!A88:N196,14,FALSE)</f>
        <v>106363.45589468116</v>
      </c>
    </row>
    <row r="91" spans="1:4" ht="54" thickTop="1" thickBot="1">
      <c r="A91" s="139" t="s">
        <v>1502</v>
      </c>
      <c r="B91" s="140" t="s">
        <v>1503</v>
      </c>
      <c r="C91" s="133" t="s">
        <v>387</v>
      </c>
      <c r="D91" s="179">
        <f>VLOOKUP('350.11'!A88,'350.11'!A88:N197,14,FALSE)</f>
        <v>128141.00506008949</v>
      </c>
    </row>
    <row r="92" spans="1:4" ht="54" thickTop="1" thickBot="1">
      <c r="A92" s="139" t="s">
        <v>1504</v>
      </c>
      <c r="B92" s="140" t="s">
        <v>1505</v>
      </c>
      <c r="C92" s="133" t="s">
        <v>387</v>
      </c>
      <c r="D92" s="179">
        <f>VLOOKUP('350.12'!A88,'350.12'!A88:N198,14,FALSE)</f>
        <v>106363.45589468116</v>
      </c>
    </row>
    <row r="93" spans="1:4" ht="54" thickTop="1" thickBot="1">
      <c r="A93" s="139" t="s">
        <v>1506</v>
      </c>
      <c r="B93" s="140" t="s">
        <v>1507</v>
      </c>
      <c r="C93" s="133" t="s">
        <v>387</v>
      </c>
      <c r="D93" s="179">
        <f>VLOOKUP('350.13'!A88,'350.13'!A88:N199,14,FALSE)</f>
        <v>128141.00506008949</v>
      </c>
    </row>
    <row r="94" spans="1:4" ht="54" thickTop="1" thickBot="1">
      <c r="A94" s="137" t="s">
        <v>1508</v>
      </c>
      <c r="B94" s="138" t="s">
        <v>1509</v>
      </c>
      <c r="C94" s="133" t="s">
        <v>998</v>
      </c>
      <c r="D94" s="179">
        <f>VLOOKUP('350.14'!A88,'350.14'!A88:N200,14,FALSE)</f>
        <v>567.41058300942098</v>
      </c>
    </row>
    <row r="95" spans="1:4" ht="54" thickTop="1" thickBot="1">
      <c r="A95" s="139" t="s">
        <v>1510</v>
      </c>
      <c r="B95" s="140" t="s">
        <v>1511</v>
      </c>
      <c r="C95" s="133" t="s">
        <v>387</v>
      </c>
      <c r="D95" s="179">
        <f>VLOOKUP('351.1'!A88,'351.1'!A88:N201,14,FALSE)</f>
        <v>179207.95753093739</v>
      </c>
    </row>
    <row r="96" spans="1:4" ht="54" thickTop="1" thickBot="1">
      <c r="A96" s="139" t="s">
        <v>1512</v>
      </c>
      <c r="B96" s="140" t="s">
        <v>1513</v>
      </c>
      <c r="C96" s="133" t="s">
        <v>387</v>
      </c>
      <c r="D96" s="179">
        <f>VLOOKUP('351.2'!A88,'351.2'!A88:N202,14,FALSE)</f>
        <v>179207.95753093739</v>
      </c>
    </row>
    <row r="97" spans="1:4" ht="54" thickTop="1" thickBot="1">
      <c r="A97" s="139" t="s">
        <v>1514</v>
      </c>
      <c r="B97" s="140" t="s">
        <v>1515</v>
      </c>
      <c r="C97" s="133" t="s">
        <v>387</v>
      </c>
      <c r="D97" s="179">
        <f>VLOOKUP('351.10'!A88,'351.10'!A88:N203,14,FALSE)</f>
        <v>128141.00506008949</v>
      </c>
    </row>
    <row r="98" spans="1:4" ht="54" thickTop="1" thickBot="1">
      <c r="A98" s="139" t="s">
        <v>1516</v>
      </c>
      <c r="B98" s="140" t="s">
        <v>1517</v>
      </c>
      <c r="C98" s="133" t="s">
        <v>387</v>
      </c>
      <c r="D98" s="179">
        <f>VLOOKUP('351.11'!A88,'351.11'!A88:N204,14,FALSE)</f>
        <v>128141.00506008949</v>
      </c>
    </row>
    <row r="99" spans="1:4" ht="54" thickTop="1" thickBot="1">
      <c r="A99" s="139" t="s">
        <v>1518</v>
      </c>
      <c r="B99" s="140" t="s">
        <v>1519</v>
      </c>
      <c r="C99" s="133" t="s">
        <v>998</v>
      </c>
      <c r="D99" s="179">
        <f>VLOOKUP('351.12'!A88,'351.12'!A88:N205,14,FALSE)</f>
        <v>567.41058300942098</v>
      </c>
    </row>
    <row r="100" spans="1:4" ht="54" thickTop="1" thickBot="1">
      <c r="A100" s="139" t="s">
        <v>1522</v>
      </c>
      <c r="B100" s="140" t="s">
        <v>1520</v>
      </c>
      <c r="C100" s="133" t="s">
        <v>998</v>
      </c>
      <c r="D100" s="179">
        <f>VLOOKUP('410.1'!A88,'410.1'!A88:N206,14,FALSE)</f>
        <v>12553.871855147592</v>
      </c>
    </row>
    <row r="101" spans="1:4" ht="54" thickTop="1" thickBot="1">
      <c r="A101" s="139" t="s">
        <v>1523</v>
      </c>
      <c r="B101" s="140" t="s">
        <v>1521</v>
      </c>
      <c r="C101" s="133" t="s">
        <v>998</v>
      </c>
      <c r="D101" s="179">
        <f>VLOOKUP('410.2'!A88,'410.2'!A88:N207,14,FALSE)</f>
        <v>1819.6275437539816</v>
      </c>
    </row>
    <row r="102" spans="1:4" ht="54" thickTop="1" thickBot="1">
      <c r="A102" s="139" t="s">
        <v>1525</v>
      </c>
      <c r="B102" s="140" t="s">
        <v>1524</v>
      </c>
      <c r="C102" s="133" t="s">
        <v>377</v>
      </c>
      <c r="D102" s="179">
        <f>VLOOKUP('410.3'!A88,'410.3'!A88:N208,14,FALSE)</f>
        <v>2025.655781343633</v>
      </c>
    </row>
    <row r="103" spans="1:4" ht="54" thickTop="1" thickBot="1">
      <c r="A103" s="139" t="s">
        <v>1527</v>
      </c>
      <c r="B103" s="140" t="s">
        <v>1526</v>
      </c>
      <c r="C103" s="133" t="s">
        <v>1464</v>
      </c>
      <c r="D103" s="179">
        <f>VLOOKUP('411.1'!A88,'411.1'!A88:N209,14,FALSE)</f>
        <v>2337.2951323195766</v>
      </c>
    </row>
    <row r="104" spans="1:4" ht="54" thickTop="1" thickBot="1">
      <c r="A104" s="137" t="s">
        <v>1036</v>
      </c>
      <c r="B104" s="138" t="s">
        <v>1958</v>
      </c>
      <c r="C104" s="133" t="s">
        <v>1464</v>
      </c>
      <c r="D104" s="179">
        <f>VLOOKUP('411.2'!A88,'411.2'!A88:N210,14,FALSE)</f>
        <v>2806.6290532586486</v>
      </c>
    </row>
    <row r="105" spans="1:4" ht="54" thickTop="1" thickBot="1">
      <c r="A105" s="137" t="s">
        <v>1037</v>
      </c>
      <c r="B105" s="138" t="s">
        <v>2054</v>
      </c>
      <c r="C105" s="133" t="s">
        <v>1464</v>
      </c>
      <c r="D105" s="179">
        <f>VLOOKUP('411.3'!A88,'411.3'!A88:N211,14,FALSE)</f>
        <v>2423.8616187017828</v>
      </c>
    </row>
    <row r="106" spans="1:4" ht="54" thickTop="1" thickBot="1">
      <c r="A106" s="137" t="s">
        <v>1528</v>
      </c>
      <c r="B106" s="138" t="s">
        <v>2055</v>
      </c>
      <c r="C106" s="133" t="s">
        <v>1464</v>
      </c>
      <c r="D106" s="179">
        <f>VLOOKUP('411.4'!A88,'411.4'!A88:N212,14,FALSE)</f>
        <v>2337.2951323195766</v>
      </c>
    </row>
    <row r="107" spans="1:4" ht="54" thickTop="1" thickBot="1">
      <c r="A107" s="137" t="s">
        <v>1535</v>
      </c>
      <c r="B107" s="191" t="s">
        <v>1606</v>
      </c>
      <c r="C107" s="133" t="s">
        <v>998</v>
      </c>
      <c r="D107" s="179">
        <f>VLOOKUP('413.1'!A88,'413.1'!A88:N213,14,FALSE)</f>
        <v>3400.2495958959371</v>
      </c>
    </row>
    <row r="108" spans="1:4" ht="54" thickTop="1" thickBot="1">
      <c r="A108" s="137" t="s">
        <v>1537</v>
      </c>
      <c r="B108" s="138" t="s">
        <v>1607</v>
      </c>
      <c r="C108" s="133" t="s">
        <v>998</v>
      </c>
      <c r="D108" s="179">
        <f>VLOOKUP('413.2'!A88,'413.2'!A88:N214,14,FALSE)</f>
        <v>3761.1357808308467</v>
      </c>
    </row>
    <row r="109" spans="1:4" ht="54" thickTop="1" thickBot="1">
      <c r="A109" s="137" t="s">
        <v>1539</v>
      </c>
      <c r="B109" s="138" t="s">
        <v>1608</v>
      </c>
      <c r="C109" s="133" t="s">
        <v>998</v>
      </c>
      <c r="D109" s="179">
        <f>VLOOKUP('413.3'!A88,'413.3'!A88:N215,14,FALSE)</f>
        <v>3772.1979448921143</v>
      </c>
    </row>
    <row r="110" spans="1:4" ht="54" thickTop="1" thickBot="1">
      <c r="A110" s="137" t="s">
        <v>1038</v>
      </c>
      <c r="B110" s="138" t="s">
        <v>1205</v>
      </c>
      <c r="C110" s="133" t="s">
        <v>998</v>
      </c>
      <c r="D110" s="179">
        <f>VLOOKUP('414.1'!A88,'414.1'!A88:N216,14,FALSE)</f>
        <v>3431.1514268832461</v>
      </c>
    </row>
    <row r="111" spans="1:4" ht="54" thickTop="1" thickBot="1">
      <c r="A111" s="137" t="s">
        <v>1039</v>
      </c>
      <c r="B111" s="138" t="s">
        <v>1959</v>
      </c>
      <c r="C111" s="133" t="s">
        <v>998</v>
      </c>
      <c r="D111" s="179">
        <f>VLOOKUP('414.2'!A88,'414.2'!A88:N217,14,FALSE)</f>
        <v>3468.0253070874696</v>
      </c>
    </row>
    <row r="112" spans="1:4" ht="54" thickTop="1" thickBot="1">
      <c r="A112" s="137" t="s">
        <v>1040</v>
      </c>
      <c r="B112" s="138" t="s">
        <v>1960</v>
      </c>
      <c r="C112" s="133" t="s">
        <v>998</v>
      </c>
      <c r="D112" s="179">
        <f>VLOOKUP('414.3'!A88,'414.3'!A88:N218,14,FALSE)</f>
        <v>3468.0253070874696</v>
      </c>
    </row>
    <row r="113" spans="1:4" ht="54" thickTop="1" thickBot="1">
      <c r="A113" s="137" t="s">
        <v>1041</v>
      </c>
      <c r="B113" s="138" t="s">
        <v>1206</v>
      </c>
      <c r="C113" s="133" t="s">
        <v>998</v>
      </c>
      <c r="D113" s="179">
        <f>VLOOKUP('414.4'!A88,'414.4'!A88:N219,14,FALSE)</f>
        <v>3505.020344326651</v>
      </c>
    </row>
    <row r="114" spans="1:4" ht="54" thickTop="1" thickBot="1">
      <c r="A114" s="137" t="s">
        <v>1042</v>
      </c>
      <c r="B114" s="138" t="s">
        <v>1207</v>
      </c>
      <c r="C114" s="133" t="s">
        <v>998</v>
      </c>
      <c r="D114" s="179">
        <f>VLOOKUP('414.5'!A88,'414.5'!A88:N220,14,FALSE)</f>
        <v>3719.2575883131913</v>
      </c>
    </row>
    <row r="115" spans="1:4" ht="54" thickTop="1" thickBot="1">
      <c r="A115" s="137" t="s">
        <v>1546</v>
      </c>
      <c r="B115" s="138" t="s">
        <v>2056</v>
      </c>
      <c r="C115" s="133" t="s">
        <v>998</v>
      </c>
      <c r="D115" s="179">
        <f>VLOOKUP('414.6'!A88,'414.6'!A88:N221,14,FALSE)</f>
        <v>4919.5023889606837</v>
      </c>
    </row>
    <row r="116" spans="1:4" ht="54" thickTop="1" thickBot="1">
      <c r="A116" s="137" t="s">
        <v>1043</v>
      </c>
      <c r="B116" s="138" t="s">
        <v>1961</v>
      </c>
      <c r="C116" s="133" t="s">
        <v>1464</v>
      </c>
      <c r="D116" s="179">
        <f>VLOOKUP('415.1'!A88,'415.1'!A88:N222,14,FALSE)</f>
        <v>2770.1275642306091</v>
      </c>
    </row>
    <row r="117" spans="1:4" ht="54" thickTop="1" thickBot="1">
      <c r="A117" s="137" t="s">
        <v>1044</v>
      </c>
      <c r="B117" s="138" t="s">
        <v>2058</v>
      </c>
      <c r="C117" s="133" t="s">
        <v>233</v>
      </c>
      <c r="D117" s="179">
        <f>VLOOKUP('420.1'!A87,'420.1'!A87:N223,14,FALSE)</f>
        <v>1918.4977117730571</v>
      </c>
    </row>
    <row r="118" spans="1:4" ht="54" thickTop="1" thickBot="1">
      <c r="A118" s="137" t="s">
        <v>1045</v>
      </c>
      <c r="B118" s="138" t="s">
        <v>2057</v>
      </c>
      <c r="C118" s="142" t="s">
        <v>233</v>
      </c>
      <c r="D118" s="179">
        <f>VLOOKUP('420.2 '!A88,'420.2 '!A59:N107,14,FALSE)</f>
        <v>2114.457137511874</v>
      </c>
    </row>
    <row r="119" spans="1:4" ht="54" thickTop="1" thickBot="1">
      <c r="A119" s="137" t="s">
        <v>1551</v>
      </c>
      <c r="B119" s="138" t="s">
        <v>1552</v>
      </c>
      <c r="C119" s="133" t="s">
        <v>233</v>
      </c>
      <c r="D119" s="179">
        <f>VLOOKUP('420.3'!A88,'420.3'!A88:N225,14,FALSE)</f>
        <v>4376.3668608816797</v>
      </c>
    </row>
    <row r="120" spans="1:4" ht="54" thickTop="1" thickBot="1">
      <c r="A120" s="137" t="s">
        <v>1046</v>
      </c>
      <c r="B120" s="138" t="s">
        <v>1208</v>
      </c>
      <c r="C120" s="133" t="s">
        <v>233</v>
      </c>
      <c r="D120" s="179">
        <f>VLOOKUP('421.1'!A88,'421.1'!A88:N226,14,FALSE)</f>
        <v>1225.849746188022</v>
      </c>
    </row>
    <row r="121" spans="1:4" ht="54" thickTop="1" thickBot="1">
      <c r="A121" s="137" t="s">
        <v>1047</v>
      </c>
      <c r="B121" s="138" t="s">
        <v>1209</v>
      </c>
      <c r="C121" s="133" t="s">
        <v>233</v>
      </c>
      <c r="D121" s="179">
        <f>VLOOKUP('421.2'!A88,'421.2'!A88:N227,14,FALSE)</f>
        <v>1706.4098201366512</v>
      </c>
    </row>
    <row r="122" spans="1:4" ht="54" thickTop="1" thickBot="1">
      <c r="A122" s="137" t="s">
        <v>1048</v>
      </c>
      <c r="B122" s="138" t="s">
        <v>1962</v>
      </c>
      <c r="C122" s="133" t="s">
        <v>233</v>
      </c>
      <c r="D122" s="179">
        <f>VLOOKUP('421.3'!A88,'421.3'!A88:N228,14,FALSE)</f>
        <v>1550.5901446486794</v>
      </c>
    </row>
    <row r="123" spans="1:4" ht="54" thickTop="1" thickBot="1">
      <c r="A123" s="137" t="s">
        <v>1049</v>
      </c>
      <c r="B123" s="138" t="s">
        <v>1963</v>
      </c>
      <c r="C123" s="133" t="s">
        <v>233</v>
      </c>
      <c r="D123" s="179">
        <f>VLOOKUP('421.4'!A88,'421.4'!A88:N229,14,FALSE)</f>
        <v>1784.3196578806369</v>
      </c>
    </row>
    <row r="124" spans="1:4" ht="54" thickTop="1" thickBot="1">
      <c r="A124" s="137" t="s">
        <v>1556</v>
      </c>
      <c r="B124" s="140" t="s">
        <v>1557</v>
      </c>
      <c r="C124" s="133" t="s">
        <v>233</v>
      </c>
      <c r="D124" s="179">
        <f>VLOOKUP('430.1.1'!A87,'430.1.1'!A87:N230,14,FALSE)</f>
        <v>8097.4474825081161</v>
      </c>
    </row>
    <row r="125" spans="1:4" ht="54" thickTop="1" thickBot="1">
      <c r="A125" s="137" t="s">
        <v>1558</v>
      </c>
      <c r="B125" s="138" t="s">
        <v>1559</v>
      </c>
      <c r="C125" s="133" t="s">
        <v>233</v>
      </c>
      <c r="D125" s="179">
        <f>VLOOKUP('430.1.2'!A88,'430.1.2'!A88:N231,14,FALSE)</f>
        <v>6616.1102807302541</v>
      </c>
    </row>
    <row r="126" spans="1:4" ht="54" thickTop="1" thickBot="1">
      <c r="A126" s="137" t="s">
        <v>1560</v>
      </c>
      <c r="B126" s="138" t="s">
        <v>1609</v>
      </c>
      <c r="C126" s="133" t="s">
        <v>233</v>
      </c>
      <c r="D126" s="179">
        <f>VLOOKUP('430.2.1'!A88,'430.2.1'!A88:N232,14,FALSE)</f>
        <v>8097.4474825081161</v>
      </c>
    </row>
    <row r="127" spans="1:4" ht="54" thickTop="1" thickBot="1">
      <c r="A127" s="137" t="s">
        <v>1562</v>
      </c>
      <c r="B127" s="138" t="s">
        <v>1610</v>
      </c>
      <c r="C127" s="133" t="s">
        <v>233</v>
      </c>
      <c r="D127" s="179">
        <f>VLOOKUP('430.2.2'!A88,'430.2.2'!A88:N233,14,FALSE)</f>
        <v>6616.1102807302541</v>
      </c>
    </row>
    <row r="128" spans="1:4" ht="54" thickTop="1" thickBot="1">
      <c r="A128" s="137" t="s">
        <v>1563</v>
      </c>
      <c r="B128" s="138" t="s">
        <v>1611</v>
      </c>
      <c r="C128" s="133" t="s">
        <v>233</v>
      </c>
      <c r="D128" s="179">
        <f>VLOOKUP('431.1.1'!A88,'431.1.1'!A88:N234,14,FALSE)</f>
        <v>16431.922398505041</v>
      </c>
    </row>
    <row r="129" spans="1:4" ht="54" thickTop="1" thickBot="1">
      <c r="A129" s="137" t="s">
        <v>1565</v>
      </c>
      <c r="B129" s="138" t="s">
        <v>1612</v>
      </c>
      <c r="C129" s="133" t="s">
        <v>233</v>
      </c>
      <c r="D129" s="179">
        <f>VLOOKUP('431.1.2'!A88,'431.1.2'!A88:N235,14,FALSE)</f>
        <v>12999.657885673827</v>
      </c>
    </row>
    <row r="130" spans="1:4" ht="54" thickTop="1" thickBot="1">
      <c r="A130" s="137" t="s">
        <v>1568</v>
      </c>
      <c r="B130" s="138" t="s">
        <v>1613</v>
      </c>
      <c r="C130" s="133" t="s">
        <v>233</v>
      </c>
      <c r="D130" s="179">
        <f>VLOOKUP('431.2.1'!A88,'431.2.1'!A88:N236,14,FALSE)</f>
        <v>17166.006203026151</v>
      </c>
    </row>
    <row r="131" spans="1:4" ht="54" thickTop="1" thickBot="1">
      <c r="A131" s="137" t="s">
        <v>1569</v>
      </c>
      <c r="B131" s="138" t="s">
        <v>1614</v>
      </c>
      <c r="C131" s="133" t="s">
        <v>233</v>
      </c>
      <c r="D131" s="179">
        <f>VLOOKUP('431.2.2'!A88,'431.2.2'!A88:N237,14,FALSE)</f>
        <v>13560.608717430525</v>
      </c>
    </row>
    <row r="132" spans="1:4" ht="54" thickTop="1" thickBot="1">
      <c r="A132" s="137" t="s">
        <v>1050</v>
      </c>
      <c r="B132" s="138" t="s">
        <v>1210</v>
      </c>
      <c r="C132" s="133" t="s">
        <v>233</v>
      </c>
      <c r="D132" s="179">
        <f>VLOOKUP('432.1'!A88,'432.1'!A88:N238,14,FALSE)</f>
        <v>4898.9169308827577</v>
      </c>
    </row>
    <row r="133" spans="1:4" ht="54" thickTop="1" thickBot="1">
      <c r="A133" s="137" t="s">
        <v>1051</v>
      </c>
      <c r="B133" s="138" t="s">
        <v>1964</v>
      </c>
      <c r="C133" s="133" t="s">
        <v>233</v>
      </c>
      <c r="D133" s="179">
        <f>VLOOKUP('432.2'!A88,'432.2'!A88:N239,14,FALSE)</f>
        <v>3564.0278365810095</v>
      </c>
    </row>
    <row r="134" spans="1:4" ht="54" thickTop="1" thickBot="1">
      <c r="A134" s="137" t="s">
        <v>1052</v>
      </c>
      <c r="B134" s="138" t="s">
        <v>1965</v>
      </c>
      <c r="C134" s="133" t="s">
        <v>233</v>
      </c>
      <c r="D134" s="179">
        <f>VLOOKUP('433.1'!A88,'433.1'!A88:N240,14,FALSE)</f>
        <v>5209.4847547768568</v>
      </c>
    </row>
    <row r="135" spans="1:4" ht="54" thickTop="1" thickBot="1">
      <c r="A135" s="137" t="s">
        <v>1053</v>
      </c>
      <c r="B135" s="138" t="s">
        <v>1966</v>
      </c>
      <c r="C135" s="133" t="s">
        <v>233</v>
      </c>
      <c r="D135" s="179">
        <f>VLOOKUP('433.2'!A88,'433.2'!A88:N241,14,FALSE)</f>
        <v>4556.0055520809883</v>
      </c>
    </row>
    <row r="136" spans="1:4" ht="54" thickTop="1" thickBot="1">
      <c r="A136" s="137" t="s">
        <v>1054</v>
      </c>
      <c r="B136" s="138" t="s">
        <v>1967</v>
      </c>
      <c r="C136" s="133" t="s">
        <v>233</v>
      </c>
      <c r="D136" s="179">
        <f>VLOOKUP('433.3'!A88,'433.3'!A88:N242,14,FALSE)</f>
        <v>5481.1191831649267</v>
      </c>
    </row>
    <row r="137" spans="1:4" ht="54" thickTop="1" thickBot="1">
      <c r="A137" s="137" t="s">
        <v>1055</v>
      </c>
      <c r="B137" s="138" t="s">
        <v>1211</v>
      </c>
      <c r="C137" s="133" t="s">
        <v>233</v>
      </c>
      <c r="D137" s="179">
        <f>VLOOKUP('433.4'!A88,'433.4'!A88:N243,14,FALSE)</f>
        <v>3496.4889945350419</v>
      </c>
    </row>
    <row r="138" spans="1:4" ht="54" thickTop="1" thickBot="1">
      <c r="A138" s="137" t="s">
        <v>1056</v>
      </c>
      <c r="B138" s="138" t="s">
        <v>1968</v>
      </c>
      <c r="C138" s="133" t="s">
        <v>233</v>
      </c>
      <c r="D138" s="179">
        <f>VLOOKUP('433.5'!A88,'433.5'!A88:N244,14,FALSE)</f>
        <v>5336.0882411108332</v>
      </c>
    </row>
    <row r="139" spans="1:4" ht="54" thickTop="1" thickBot="1">
      <c r="A139" s="137" t="s">
        <v>1057</v>
      </c>
      <c r="B139" s="138" t="s">
        <v>1969</v>
      </c>
      <c r="C139" s="133" t="s">
        <v>233</v>
      </c>
      <c r="D139" s="179">
        <f>VLOOKUP('433.6'!A88,'433.6'!A88:N245,14,FALSE)</f>
        <v>4678.1292227446856</v>
      </c>
    </row>
    <row r="140" spans="1:4" ht="54" thickTop="1" thickBot="1">
      <c r="A140" s="137" t="s">
        <v>1058</v>
      </c>
      <c r="B140" s="138" t="s">
        <v>1970</v>
      </c>
      <c r="C140" s="133" t="s">
        <v>233</v>
      </c>
      <c r="D140" s="179">
        <f>VLOOKUP('433.7'!A88,'433.7'!A88:N246,14,FALSE)</f>
        <v>5629.1478748784994</v>
      </c>
    </row>
    <row r="141" spans="1:4" ht="54" thickTop="1" thickBot="1">
      <c r="A141" s="137" t="s">
        <v>1059</v>
      </c>
      <c r="B141" s="138" t="s">
        <v>1212</v>
      </c>
      <c r="C141" s="133" t="s">
        <v>233</v>
      </c>
      <c r="D141" s="179">
        <f>VLOOKUP('433.8'!A88,'433.8'!A88:N247,14,FALSE)</f>
        <v>3589.0069268560246</v>
      </c>
    </row>
    <row r="142" spans="1:4" ht="54" thickTop="1" thickBot="1">
      <c r="A142" s="137" t="s">
        <v>1060</v>
      </c>
      <c r="B142" s="138" t="s">
        <v>1971</v>
      </c>
      <c r="C142" s="133" t="s">
        <v>387</v>
      </c>
      <c r="D142" s="179">
        <f>VLOOKUP('440.1'!A89,'440.1'!A89:N248,14,FALSE)</f>
        <v>204628.24430579139</v>
      </c>
    </row>
    <row r="143" spans="1:4" ht="54" thickTop="1" thickBot="1">
      <c r="A143" s="137" t="s">
        <v>1061</v>
      </c>
      <c r="B143" s="138" t="s">
        <v>1972</v>
      </c>
      <c r="C143" s="133" t="s">
        <v>387</v>
      </c>
      <c r="D143" s="179">
        <f>VLOOKUP('440.2'!A93,'440.2'!A93:N250,14,FALSE)</f>
        <v>204628.24430579139</v>
      </c>
    </row>
    <row r="144" spans="1:4" ht="54" thickTop="1" thickBot="1">
      <c r="A144" s="137" t="s">
        <v>1062</v>
      </c>
      <c r="B144" s="138" t="s">
        <v>1973</v>
      </c>
      <c r="C144" s="133" t="s">
        <v>387</v>
      </c>
      <c r="D144" s="179">
        <f>VLOOKUP('440.3'!A93,'440.3'!A93:N252,14,FALSE)</f>
        <v>204628.24430579139</v>
      </c>
    </row>
    <row r="145" spans="1:4" ht="54" thickTop="1" thickBot="1">
      <c r="A145" s="137" t="s">
        <v>1063</v>
      </c>
      <c r="B145" s="138" t="s">
        <v>1213</v>
      </c>
      <c r="C145" s="133" t="s">
        <v>387</v>
      </c>
      <c r="D145" s="179">
        <f>VLOOKUP('440.4'!A93,'440.4'!A93:N254,14,FALSE)</f>
        <v>224609.19830417336</v>
      </c>
    </row>
    <row r="146" spans="1:4" ht="54" thickTop="1" thickBot="1">
      <c r="A146" s="137" t="s">
        <v>1064</v>
      </c>
      <c r="B146" s="138" t="s">
        <v>1974</v>
      </c>
      <c r="C146" s="133" t="s">
        <v>387</v>
      </c>
      <c r="D146" s="179">
        <f>VLOOKUP('441.1'!A93,'441.1'!A93:N256,14,FALSE)</f>
        <v>204628.24430579139</v>
      </c>
    </row>
    <row r="147" spans="1:4" ht="54" thickTop="1" thickBot="1">
      <c r="A147" s="137" t="s">
        <v>1065</v>
      </c>
      <c r="B147" s="138" t="s">
        <v>1975</v>
      </c>
      <c r="C147" s="133" t="s">
        <v>387</v>
      </c>
      <c r="D147" s="179">
        <f>VLOOKUP('441.2'!A92,'441.2'!A92:N258,14,FALSE)</f>
        <v>204628.24430579139</v>
      </c>
    </row>
    <row r="148" spans="1:4" ht="54" thickTop="1" thickBot="1">
      <c r="A148" s="137" t="s">
        <v>1066</v>
      </c>
      <c r="B148" s="138" t="s">
        <v>1976</v>
      </c>
      <c r="C148" s="133" t="s">
        <v>387</v>
      </c>
      <c r="D148" s="179">
        <f>VLOOKUP('441.3'!A93,'441.3'!A93:N260,14,FALSE)</f>
        <v>204628.24430579139</v>
      </c>
    </row>
    <row r="149" spans="1:4" ht="54" thickTop="1" thickBot="1">
      <c r="A149" s="137" t="s">
        <v>1067</v>
      </c>
      <c r="B149" s="138" t="s">
        <v>1977</v>
      </c>
      <c r="C149" s="133" t="s">
        <v>387</v>
      </c>
      <c r="D149" s="179">
        <f>VLOOKUP('441.4'!A92,'441.4'!A92:N262,14,FALSE)</f>
        <v>224609.19830417336</v>
      </c>
    </row>
    <row r="150" spans="1:4" ht="54" thickTop="1" thickBot="1">
      <c r="A150" s="137" t="s">
        <v>1068</v>
      </c>
      <c r="B150" s="138" t="s">
        <v>1957</v>
      </c>
      <c r="C150" s="133" t="s">
        <v>387</v>
      </c>
      <c r="D150" s="179">
        <f>VLOOKUP('450.1'!A95,'450.1'!A95:N264,14,FALSE)</f>
        <v>236061.08677110108</v>
      </c>
    </row>
    <row r="151" spans="1:4" ht="54" thickTop="1" thickBot="1">
      <c r="A151" s="137" t="s">
        <v>1069</v>
      </c>
      <c r="B151" s="138" t="s">
        <v>1978</v>
      </c>
      <c r="C151" s="133" t="s">
        <v>387</v>
      </c>
      <c r="D151" s="179">
        <f>VLOOKUP('450.2'!A93,'450.2'!A93:N266,14,FALSE)</f>
        <v>236061.08677110108</v>
      </c>
    </row>
    <row r="152" spans="1:4" ht="54" thickTop="1" thickBot="1">
      <c r="A152" s="137" t="s">
        <v>1070</v>
      </c>
      <c r="B152" s="138" t="s">
        <v>1979</v>
      </c>
      <c r="C152" s="133" t="s">
        <v>387</v>
      </c>
      <c r="D152" s="179">
        <f>VLOOKUP('450.3'!A93,'450.3'!A93:N268,14,FALSE)</f>
        <v>236061.08677110108</v>
      </c>
    </row>
    <row r="153" spans="1:4" ht="54" thickTop="1" thickBot="1">
      <c r="A153" s="137" t="s">
        <v>1071</v>
      </c>
      <c r="B153" s="138" t="s">
        <v>1980</v>
      </c>
      <c r="C153" s="133" t="s">
        <v>387</v>
      </c>
      <c r="D153" s="179">
        <f>VLOOKUP('450.4'!A92,'450.4'!A92:N270,14,FALSE)</f>
        <v>236061.08677110108</v>
      </c>
    </row>
    <row r="154" spans="1:4" ht="63.75" customHeight="1" thickTop="1" thickBot="1">
      <c r="A154" s="137" t="s">
        <v>1072</v>
      </c>
      <c r="B154" s="138" t="s">
        <v>1981</v>
      </c>
      <c r="C154" s="133" t="s">
        <v>387</v>
      </c>
      <c r="D154" s="179">
        <f>VLOOKUP('450.5'!A92,'450.5'!A92:N272,14,FALSE)</f>
        <v>236061.08677110108</v>
      </c>
    </row>
    <row r="155" spans="1:4" ht="54" thickTop="1" thickBot="1">
      <c r="A155" s="137" t="s">
        <v>1073</v>
      </c>
      <c r="B155" s="138" t="s">
        <v>1982</v>
      </c>
      <c r="C155" s="133" t="s">
        <v>387</v>
      </c>
      <c r="D155" s="179">
        <f>VLOOKUP('450.6'!A93,'450.6'!A93:N274,14,FALSE)</f>
        <v>236061.08677110108</v>
      </c>
    </row>
    <row r="156" spans="1:4" ht="54" thickTop="1" thickBot="1">
      <c r="A156" s="137" t="s">
        <v>1074</v>
      </c>
      <c r="B156" s="138" t="s">
        <v>1983</v>
      </c>
      <c r="C156" s="133" t="s">
        <v>387</v>
      </c>
      <c r="D156" s="179">
        <f>VLOOKUP('450.7'!A93,'450.7'!A93:N275,14,FALSE)</f>
        <v>236061.08677110108</v>
      </c>
    </row>
    <row r="157" spans="1:4" ht="54" thickTop="1" thickBot="1">
      <c r="A157" s="137" t="s">
        <v>1075</v>
      </c>
      <c r="B157" s="138" t="s">
        <v>1984</v>
      </c>
      <c r="C157" s="133" t="s">
        <v>387</v>
      </c>
      <c r="D157" s="179">
        <f>VLOOKUP('450.8'!A93,'450.8'!A93:N276,14,FALSE)</f>
        <v>236061.08677110108</v>
      </c>
    </row>
    <row r="158" spans="1:4" ht="54" thickTop="1" thickBot="1">
      <c r="A158" s="137" t="s">
        <v>1584</v>
      </c>
      <c r="B158" s="138" t="s">
        <v>1615</v>
      </c>
      <c r="C158" s="133" t="s">
        <v>387</v>
      </c>
      <c r="D158" s="179">
        <f>VLOOKUP('450.10'!A92,'450.10'!A92:N277,14,FALSE)</f>
        <v>272704.32747211494</v>
      </c>
    </row>
    <row r="159" spans="1:4" ht="54" thickTop="1" thickBot="1">
      <c r="A159" s="137" t="s">
        <v>1586</v>
      </c>
      <c r="B159" s="138" t="s">
        <v>1616</v>
      </c>
      <c r="C159" s="133" t="s">
        <v>387</v>
      </c>
      <c r="D159" s="179">
        <f>VLOOKUP('450.11'!A92,'450.11'!A92:N278,14,FALSE)</f>
        <v>272704.32747211494</v>
      </c>
    </row>
    <row r="160" spans="1:4" ht="54" thickTop="1" thickBot="1">
      <c r="A160" s="137" t="s">
        <v>1588</v>
      </c>
      <c r="B160" s="138" t="s">
        <v>1617</v>
      </c>
      <c r="C160" s="133" t="s">
        <v>387</v>
      </c>
      <c r="D160" s="179">
        <f>VLOOKUP('450.12'!A92,'450.11'!A92:N279,14,FALSE)</f>
        <v>272704.32747211494</v>
      </c>
    </row>
    <row r="161" spans="1:4" ht="54" thickTop="1" thickBot="1">
      <c r="A161" s="137" t="s">
        <v>1076</v>
      </c>
      <c r="B161" s="138" t="s">
        <v>1985</v>
      </c>
      <c r="C161" s="133" t="s">
        <v>387</v>
      </c>
      <c r="D161" s="179">
        <f>VLOOKUP('451.1'!A92,'451.1'!A92:N280,14,FALSE)</f>
        <v>236061.08677110108</v>
      </c>
    </row>
    <row r="162" spans="1:4" ht="54" thickTop="1" thickBot="1">
      <c r="A162" s="137" t="s">
        <v>1077</v>
      </c>
      <c r="B162" s="138" t="s">
        <v>1986</v>
      </c>
      <c r="C162" s="133" t="s">
        <v>387</v>
      </c>
      <c r="D162" s="179">
        <f>VLOOKUP('451.2'!A93,'451.2'!A93:N281,14,FALSE)</f>
        <v>236061.08677110108</v>
      </c>
    </row>
    <row r="163" spans="1:4" ht="54" thickTop="1" thickBot="1">
      <c r="A163" s="137" t="s">
        <v>1078</v>
      </c>
      <c r="B163" s="138" t="s">
        <v>1987</v>
      </c>
      <c r="C163" s="133" t="s">
        <v>387</v>
      </c>
      <c r="D163" s="179">
        <f>VLOOKUP('451.3'!A92,'451.3'!A92:N282,14,FALSE)</f>
        <v>236061.08677110108</v>
      </c>
    </row>
    <row r="164" spans="1:4" ht="54" thickTop="1" thickBot="1">
      <c r="A164" s="137" t="s">
        <v>1079</v>
      </c>
      <c r="B164" s="138" t="s">
        <v>1988</v>
      </c>
      <c r="C164" s="133" t="s">
        <v>387</v>
      </c>
      <c r="D164" s="179">
        <f>VLOOKUP('451.4'!A92,'451.4'!A92:N283,14,FALSE)</f>
        <v>272704.32747211494</v>
      </c>
    </row>
    <row r="165" spans="1:4" ht="54" thickTop="1" thickBot="1">
      <c r="A165" s="137" t="s">
        <v>1080</v>
      </c>
      <c r="B165" s="138" t="s">
        <v>1989</v>
      </c>
      <c r="C165" s="133" t="s">
        <v>387</v>
      </c>
      <c r="D165" s="179">
        <f>VLOOKUP('452.1'!A93,'452.1'!A93:N284,14,FALSE)</f>
        <v>236061.08677110108</v>
      </c>
    </row>
    <row r="166" spans="1:4" ht="54" thickTop="1" thickBot="1">
      <c r="A166" s="137" t="s">
        <v>1081</v>
      </c>
      <c r="B166" s="138" t="s">
        <v>1990</v>
      </c>
      <c r="C166" s="133" t="s">
        <v>387</v>
      </c>
      <c r="D166" s="179">
        <f>VLOOKUP('452.2'!A93,'452.2'!A93:N285,14,FALSE)</f>
        <v>236061.08677110108</v>
      </c>
    </row>
    <row r="167" spans="1:4" ht="54" thickTop="1" thickBot="1">
      <c r="A167" s="137" t="s">
        <v>1082</v>
      </c>
      <c r="B167" s="138" t="s">
        <v>1991</v>
      </c>
      <c r="C167" s="133" t="s">
        <v>387</v>
      </c>
      <c r="D167" s="179">
        <f>VLOOKUP('452.3'!A92,'452.3'!A92:N286,14,FALSE)</f>
        <v>236061.08677110108</v>
      </c>
    </row>
    <row r="168" spans="1:4" ht="54" thickTop="1" thickBot="1">
      <c r="A168" s="137" t="s">
        <v>1083</v>
      </c>
      <c r="B168" s="138" t="s">
        <v>1992</v>
      </c>
      <c r="C168" s="133" t="s">
        <v>387</v>
      </c>
      <c r="D168" s="179">
        <f>VLOOKUP('452.4'!A93,'452.4'!A93:N287,14,FALSE)</f>
        <v>236061.08677110108</v>
      </c>
    </row>
    <row r="169" spans="1:4" ht="54" thickTop="1" thickBot="1">
      <c r="A169" s="137" t="s">
        <v>1084</v>
      </c>
      <c r="B169" s="138" t="s">
        <v>1214</v>
      </c>
      <c r="C169" s="133" t="s">
        <v>387</v>
      </c>
      <c r="D169" s="179">
        <f>VLOOKUP('453.1'!A92,'453.1'!A92:N288,14,FALSE)</f>
        <v>238745.53344693789</v>
      </c>
    </row>
    <row r="170" spans="1:4" ht="54" thickTop="1" thickBot="1">
      <c r="A170" s="137" t="s">
        <v>1085</v>
      </c>
      <c r="B170" s="138" t="s">
        <v>1993</v>
      </c>
      <c r="C170" s="133" t="s">
        <v>233</v>
      </c>
      <c r="D170" s="179">
        <f>VLOOKUP('460.1'!A87,'460.1'!A87:N289,14,FALSE)</f>
        <v>2800.9250241831573</v>
      </c>
    </row>
    <row r="171" spans="1:4" ht="54" thickTop="1" thickBot="1">
      <c r="A171" s="196" t="s">
        <v>2017</v>
      </c>
      <c r="B171" s="138" t="s">
        <v>2073</v>
      </c>
      <c r="C171" s="133" t="s">
        <v>233</v>
      </c>
      <c r="D171" s="179">
        <f>VLOOKUP('460.2'!A87,'460.2'!A87:N290,14,FALSE)</f>
        <v>1400.4625120915787</v>
      </c>
    </row>
    <row r="172" spans="1:4" ht="51.75" customHeight="1" thickTop="1" thickBot="1">
      <c r="A172" s="137" t="s">
        <v>1086</v>
      </c>
      <c r="B172" s="138" t="s">
        <v>1215</v>
      </c>
      <c r="C172" s="133" t="s">
        <v>387</v>
      </c>
      <c r="D172" s="179">
        <f>VLOOKUP('461.1'!A87,'461.1'!A87:N291,14,FALSE)</f>
        <v>100078.36132351364</v>
      </c>
    </row>
    <row r="173" spans="1:4" ht="54" thickTop="1" thickBot="1">
      <c r="A173" s="137" t="s">
        <v>1087</v>
      </c>
      <c r="B173" s="138" t="s">
        <v>1216</v>
      </c>
      <c r="C173" s="133" t="s">
        <v>387</v>
      </c>
      <c r="D173" s="179">
        <f>VLOOKUP('461.2'!A89,'461.2'!A89:N294,14,FALSE)</f>
        <v>118357.85101423958</v>
      </c>
    </row>
    <row r="174" spans="1:4" ht="54" thickTop="1" thickBot="1">
      <c r="A174" s="137" t="s">
        <v>1598</v>
      </c>
      <c r="B174" s="138" t="s">
        <v>2078</v>
      </c>
      <c r="C174" s="133" t="s">
        <v>387</v>
      </c>
      <c r="D174" s="179">
        <f>VLOOKUP('462.1.1'!A88,'462.1.1'!A88:N293,14,FALSE)</f>
        <v>150646.45832003644</v>
      </c>
    </row>
    <row r="175" spans="1:4" ht="54" thickTop="1" thickBot="1">
      <c r="A175" s="137" t="s">
        <v>1599</v>
      </c>
      <c r="B175" s="138" t="s">
        <v>2079</v>
      </c>
      <c r="C175" s="133" t="s">
        <v>387</v>
      </c>
      <c r="D175" s="179">
        <f>VLOOKUP('462.1.2'!A88,'462.1.2'!A88:N294,14,FALSE)</f>
        <v>150993.58003711634</v>
      </c>
    </row>
    <row r="176" spans="1:4" ht="54" thickTop="1" thickBot="1">
      <c r="A176" s="137" t="s">
        <v>1600</v>
      </c>
      <c r="B176" s="138" t="s">
        <v>2082</v>
      </c>
      <c r="C176" s="133" t="s">
        <v>387</v>
      </c>
      <c r="D176" s="179">
        <f>VLOOKUP('462.2.1'!A88,'462.2.1'!A88:N295,14,FALSE)</f>
        <v>165395.55539845905</v>
      </c>
    </row>
    <row r="177" spans="1:4" ht="54" thickTop="1" thickBot="1">
      <c r="A177" s="137" t="s">
        <v>1601</v>
      </c>
      <c r="B177" s="138" t="s">
        <v>2083</v>
      </c>
      <c r="C177" s="133" t="s">
        <v>387</v>
      </c>
      <c r="D177" s="179">
        <f>VLOOKUP('462.2.2'!A88,'462.2.2'!A88:N296,14,FALSE)</f>
        <v>165742.67711553897</v>
      </c>
    </row>
    <row r="178" spans="1:4" ht="54" thickTop="1" thickBot="1">
      <c r="A178" s="137" t="s">
        <v>1088</v>
      </c>
      <c r="B178" s="138" t="s">
        <v>1618</v>
      </c>
      <c r="C178" s="133" t="s">
        <v>233</v>
      </c>
      <c r="D178" s="179">
        <f>VLOOKUP('464.1'!A88,'464.1'!A88:N297,14,FALSE)</f>
        <v>9512.0404228881343</v>
      </c>
    </row>
    <row r="179" spans="1:4" ht="54" thickTop="1" thickBot="1">
      <c r="A179" s="137" t="s">
        <v>1089</v>
      </c>
      <c r="B179" s="138" t="s">
        <v>1619</v>
      </c>
      <c r="C179" s="133" t="s">
        <v>387</v>
      </c>
      <c r="D179" s="179">
        <f>VLOOKUP('465.1'!A92,'465.1'!A92:N298,14,FALSE)</f>
        <v>98504.705047019714</v>
      </c>
    </row>
    <row r="180" spans="1:4" ht="54" thickTop="1" thickBot="1">
      <c r="A180" s="137" t="s">
        <v>1602</v>
      </c>
      <c r="B180" s="138" t="s">
        <v>1620</v>
      </c>
      <c r="C180" s="133" t="s">
        <v>387</v>
      </c>
      <c r="D180" s="179">
        <f>VLOOKUP('465.2'!A92,'465.2'!A92:N299,14,FALSE)</f>
        <v>25053.599900639099</v>
      </c>
    </row>
    <row r="181" spans="1:4" ht="54" thickTop="1" thickBot="1">
      <c r="A181" s="137" t="s">
        <v>1090</v>
      </c>
      <c r="B181" s="138" t="s">
        <v>1621</v>
      </c>
      <c r="C181" s="133" t="s">
        <v>144</v>
      </c>
      <c r="D181" s="179">
        <f>VLOOKUP('466.1'!A92,'466.1'!A92:N300,14,FALSE)</f>
        <v>3451.2072653717742</v>
      </c>
    </row>
    <row r="182" spans="1:4" ht="54" thickTop="1" thickBot="1">
      <c r="A182" s="137" t="s">
        <v>1091</v>
      </c>
      <c r="B182" s="138" t="s">
        <v>1622</v>
      </c>
      <c r="C182" s="133" t="s">
        <v>144</v>
      </c>
      <c r="D182" s="179">
        <f>VLOOKUP('466.2'!A96,'466.2'!A96:N301,14,FALSE)</f>
        <v>3993.5445442744794</v>
      </c>
    </row>
    <row r="183" spans="1:4" ht="54" thickTop="1" thickBot="1">
      <c r="A183" s="139" t="s">
        <v>1092</v>
      </c>
      <c r="B183" s="140" t="s">
        <v>1735</v>
      </c>
      <c r="C183" s="133" t="s">
        <v>387</v>
      </c>
      <c r="D183" s="179">
        <f>VLOOKUP('500.1'!A95,'500.1'!A95:N302,14,FALSE)</f>
        <v>844507.67099658854</v>
      </c>
    </row>
    <row r="184" spans="1:4" ht="54" thickTop="1" thickBot="1">
      <c r="A184" s="137" t="s">
        <v>1624</v>
      </c>
      <c r="B184" s="138" t="s">
        <v>1736</v>
      </c>
      <c r="C184" s="133" t="s">
        <v>387</v>
      </c>
      <c r="D184" s="179">
        <f>VLOOKUP('500.2'!A95,'500.2'!A95:N303,14,FALSE)</f>
        <v>871260.83091973979</v>
      </c>
    </row>
    <row r="185" spans="1:4" ht="57.75" thickTop="1" thickBot="1">
      <c r="A185" s="137" t="s">
        <v>1093</v>
      </c>
      <c r="B185" s="138" t="s">
        <v>1875</v>
      </c>
      <c r="C185" s="133" t="s">
        <v>377</v>
      </c>
      <c r="D185" s="179">
        <f>VLOOKUP('501.1'!A88,'501.1'!A88:N304,14,FALSE)</f>
        <v>1140.0613604570249</v>
      </c>
    </row>
    <row r="186" spans="1:4" ht="57.75" thickTop="1" thickBot="1">
      <c r="A186" s="137" t="s">
        <v>1626</v>
      </c>
      <c r="B186" s="138" t="s">
        <v>1876</v>
      </c>
      <c r="C186" s="133" t="s">
        <v>377</v>
      </c>
      <c r="D186" s="179">
        <f>VLOOKUP('501.10'!A88,'501.10'!A88:N305,14,FALSE)</f>
        <v>1200.5959804589595</v>
      </c>
    </row>
    <row r="187" spans="1:4" ht="57.75" thickTop="1" thickBot="1">
      <c r="A187" s="137" t="s">
        <v>1627</v>
      </c>
      <c r="B187" s="138" t="s">
        <v>1877</v>
      </c>
      <c r="C187" s="133" t="s">
        <v>377</v>
      </c>
      <c r="D187" s="179">
        <f>VLOOKUP('501.20'!A88,'501.20'!A88:N306,14,FALSE)</f>
        <v>567.41058300942098</v>
      </c>
    </row>
    <row r="188" spans="1:4" ht="54" thickTop="1" thickBot="1">
      <c r="A188" s="137" t="s">
        <v>1628</v>
      </c>
      <c r="B188" s="138" t="s">
        <v>1737</v>
      </c>
      <c r="C188" s="133" t="s">
        <v>387</v>
      </c>
      <c r="D188" s="179">
        <f>VLOOKUP('505.1'!A84,'505.1'!A84:N307,14,FALSE)</f>
        <v>762534.98214599199</v>
      </c>
    </row>
    <row r="189" spans="1:4" ht="54" thickTop="1" thickBot="1">
      <c r="A189" s="137" t="s">
        <v>1094</v>
      </c>
      <c r="B189" s="138" t="s">
        <v>1738</v>
      </c>
      <c r="C189" s="133" t="s">
        <v>233</v>
      </c>
      <c r="D189" s="179">
        <f>VLOOKUP('510.1'!A84,'510.1'!A84:N308,14,FALSE)</f>
        <v>98609.804412713464</v>
      </c>
    </row>
    <row r="190" spans="1:4" ht="54" thickTop="1" thickBot="1">
      <c r="A190" s="137" t="s">
        <v>1632</v>
      </c>
      <c r="B190" s="138" t="s">
        <v>1217</v>
      </c>
      <c r="C190" s="133" t="s">
        <v>387</v>
      </c>
      <c r="D190" s="179">
        <f>VLOOKUP('600.1.1'!A85,'600.1.1'!A85:N311,14,FALSE)</f>
        <v>24471.942284164717</v>
      </c>
    </row>
    <row r="191" spans="1:4" ht="54" thickTop="1" thickBot="1">
      <c r="A191" s="137" t="s">
        <v>1633</v>
      </c>
      <c r="B191" s="138" t="s">
        <v>1739</v>
      </c>
      <c r="C191" s="133" t="s">
        <v>387</v>
      </c>
      <c r="D191" s="179">
        <f>VLOOKUP('600.2.1'!A88,'600.2.1'!A88:N310,14,FALSE)</f>
        <v>113643.4056716139</v>
      </c>
    </row>
    <row r="192" spans="1:4" ht="54" thickTop="1" thickBot="1">
      <c r="A192" s="137" t="s">
        <v>1634</v>
      </c>
      <c r="B192" s="138" t="s">
        <v>1740</v>
      </c>
      <c r="C192" s="133" t="s">
        <v>387</v>
      </c>
      <c r="D192" s="179">
        <f>VLOOKUP('600.2.2'!A90,'600.2.2'!A90:N312,14,FALSE)</f>
        <v>160751.25095026247</v>
      </c>
    </row>
    <row r="193" spans="1:4" ht="54" thickTop="1" thickBot="1">
      <c r="A193" s="137" t="s">
        <v>1635</v>
      </c>
      <c r="B193" s="138" t="s">
        <v>1741</v>
      </c>
      <c r="C193" s="133" t="s">
        <v>387</v>
      </c>
      <c r="D193" s="179">
        <f>VLOOKUP('600.2.3'!A89,'600.2.3'!A89:N312,14,FALSE)</f>
        <v>22890.976828095052</v>
      </c>
    </row>
    <row r="194" spans="1:4" ht="54" thickTop="1" thickBot="1">
      <c r="A194" s="137" t="s">
        <v>1636</v>
      </c>
      <c r="B194" s="138" t="s">
        <v>1742</v>
      </c>
      <c r="C194" s="133" t="s">
        <v>387</v>
      </c>
      <c r="D194" s="179">
        <f>VLOOKUP('600.2.4'!A88,'600.2.4'!A88:N312,14,FALSE)</f>
        <v>29738.155930879817</v>
      </c>
    </row>
    <row r="195" spans="1:4" ht="54" thickTop="1" thickBot="1">
      <c r="A195" s="137" t="s">
        <v>1095</v>
      </c>
      <c r="B195" s="138" t="s">
        <v>2094</v>
      </c>
      <c r="C195" s="133" t="s">
        <v>387</v>
      </c>
      <c r="D195" s="179">
        <f>VLOOKUP('610.1'!A89,'610.1'!A89:N314,14,FALSE)</f>
        <v>66120.916946143494</v>
      </c>
    </row>
    <row r="196" spans="1:4" ht="54" thickTop="1" thickBot="1">
      <c r="A196" s="137" t="s">
        <v>1096</v>
      </c>
      <c r="B196" s="138" t="s">
        <v>1743</v>
      </c>
      <c r="C196" s="133" t="s">
        <v>387</v>
      </c>
      <c r="D196" s="179">
        <f>VLOOKUP('610.2'!A89,'610.2'!A89:N315,14,FALSE)</f>
        <v>52170.767016509475</v>
      </c>
    </row>
    <row r="197" spans="1:4" ht="54" thickTop="1" thickBot="1">
      <c r="A197" s="137" t="s">
        <v>1638</v>
      </c>
      <c r="B197" s="138" t="s">
        <v>1744</v>
      </c>
      <c r="C197" s="133" t="s">
        <v>387</v>
      </c>
      <c r="D197" s="179">
        <f>VLOOKUP('610.3'!A89,'610.3'!A89:N316,14,FALSE)</f>
        <v>89378.715997352265</v>
      </c>
    </row>
    <row r="198" spans="1:4" ht="54" thickTop="1" thickBot="1">
      <c r="A198" s="137" t="s">
        <v>1640</v>
      </c>
      <c r="B198" s="138" t="s">
        <v>1745</v>
      </c>
      <c r="C198" s="133" t="s">
        <v>387</v>
      </c>
      <c r="D198" s="179">
        <f>VLOOKUP('610.4'!A89,'610.4'!A89:N317,14,FALSE)</f>
        <v>85480.469764920999</v>
      </c>
    </row>
    <row r="199" spans="1:4" ht="54" thickTop="1" thickBot="1">
      <c r="A199" s="137" t="s">
        <v>1642</v>
      </c>
      <c r="B199" s="138" t="s">
        <v>1218</v>
      </c>
      <c r="C199" s="133" t="s">
        <v>387</v>
      </c>
      <c r="D199" s="179">
        <f>VLOOKUP('610.5'!A89,'610.5'!A89:N318,14,FALSE)</f>
        <v>104466.24442453144</v>
      </c>
    </row>
    <row r="200" spans="1:4" ht="54" thickTop="1" thickBot="1">
      <c r="A200" s="137" t="s">
        <v>1644</v>
      </c>
      <c r="B200" s="138" t="s">
        <v>1746</v>
      </c>
      <c r="C200" s="133" t="s">
        <v>387</v>
      </c>
      <c r="D200" s="179">
        <f>VLOOKUP('610.6'!A89,'610.6'!A89:N319,14,FALSE)</f>
        <v>89353.466830225574</v>
      </c>
    </row>
    <row r="201" spans="1:4" ht="54" thickTop="1" thickBot="1">
      <c r="A201" s="137" t="s">
        <v>1646</v>
      </c>
      <c r="B201" s="138" t="s">
        <v>1747</v>
      </c>
      <c r="C201" s="133" t="s">
        <v>387</v>
      </c>
      <c r="D201" s="179">
        <f>VLOOKUP('610.7'!A89,'610.7'!A89:N320,14,FALSE)</f>
        <v>57213.314244452951</v>
      </c>
    </row>
    <row r="202" spans="1:4" ht="54" thickTop="1" thickBot="1">
      <c r="A202" s="137" t="s">
        <v>1097</v>
      </c>
      <c r="B202" s="138" t="s">
        <v>1748</v>
      </c>
      <c r="C202" s="133" t="s">
        <v>144</v>
      </c>
      <c r="D202" s="179">
        <f>VLOOKUP('620.1'!A88,'620.1'!A88:N321,14,FALSE)</f>
        <v>650653.78616832232</v>
      </c>
    </row>
    <row r="203" spans="1:4" ht="54" thickTop="1" thickBot="1">
      <c r="A203" s="137" t="s">
        <v>1098</v>
      </c>
      <c r="B203" s="138" t="s">
        <v>1878</v>
      </c>
      <c r="C203" s="133" t="s">
        <v>144</v>
      </c>
      <c r="D203" s="179">
        <f>VLOOKUP('620.2'!A88,'620.2'!A88:N322,14,FALSE)</f>
        <v>650653.78616832232</v>
      </c>
    </row>
    <row r="204" spans="1:4" ht="54" thickTop="1" thickBot="1">
      <c r="A204" s="137" t="s">
        <v>1099</v>
      </c>
      <c r="B204" s="138" t="s">
        <v>1749</v>
      </c>
      <c r="C204" s="133" t="s">
        <v>1845</v>
      </c>
      <c r="D204" s="179">
        <f>VLOOKUP('620.3'!A91,'620.3'!A91:N321,14,FALSE)</f>
        <v>98191261.894564241</v>
      </c>
    </row>
    <row r="205" spans="1:4" ht="54" thickTop="1" thickBot="1">
      <c r="A205" s="137" t="s">
        <v>1650</v>
      </c>
      <c r="B205" s="138" t="s">
        <v>1750</v>
      </c>
      <c r="C205" s="133" t="s">
        <v>144</v>
      </c>
      <c r="D205" s="179">
        <f>VLOOKUP('621.1.1'!A95,'621.1.1'!A95:N325,14,FALSE)</f>
        <v>5404350.2568331724</v>
      </c>
    </row>
    <row r="206" spans="1:4" ht="54" thickTop="1" thickBot="1">
      <c r="A206" s="137" t="s">
        <v>1652</v>
      </c>
      <c r="B206" s="138" t="s">
        <v>1751</v>
      </c>
      <c r="C206" s="133" t="s">
        <v>144</v>
      </c>
      <c r="D206" s="179">
        <f>VLOOKUP('621.1.2'!A99,'621.1.2'!A99:N326,14,FALSE)</f>
        <v>7921428.7595077381</v>
      </c>
    </row>
    <row r="207" spans="1:4" ht="54" thickTop="1" thickBot="1">
      <c r="A207" s="137" t="s">
        <v>1100</v>
      </c>
      <c r="B207" s="138" t="s">
        <v>1752</v>
      </c>
      <c r="C207" s="133" t="s">
        <v>387</v>
      </c>
      <c r="D207" s="179">
        <f>VLOOKUP('621.2'!A89,'621.2'!A89:N326,14,FALSE)</f>
        <v>2913575.8821354527</v>
      </c>
    </row>
    <row r="208" spans="1:4" ht="54" thickTop="1" thickBot="1">
      <c r="A208" s="137" t="s">
        <v>1101</v>
      </c>
      <c r="B208" s="138" t="s">
        <v>1753</v>
      </c>
      <c r="C208" s="133" t="s">
        <v>144</v>
      </c>
      <c r="D208" s="179">
        <f>VLOOKUP('621.3'!A93,'621.3'!A93:N327,14,FALSE)</f>
        <v>84989278.597101271</v>
      </c>
    </row>
    <row r="209" spans="1:4" ht="54" thickTop="1" thickBot="1">
      <c r="A209" s="137" t="s">
        <v>1102</v>
      </c>
      <c r="B209" s="138" t="s">
        <v>1754</v>
      </c>
      <c r="C209" s="133" t="s">
        <v>387</v>
      </c>
      <c r="D209" s="179">
        <f>VLOOKUP('621.4'!A93,'621.4'!A93:N328,14,FALSE)</f>
        <v>77000344.452239454</v>
      </c>
    </row>
    <row r="210" spans="1:4" ht="54" thickTop="1" thickBot="1">
      <c r="A210" s="137" t="s">
        <v>1103</v>
      </c>
      <c r="B210" s="138" t="s">
        <v>1755</v>
      </c>
      <c r="C210" s="133" t="s">
        <v>144</v>
      </c>
      <c r="D210" s="179">
        <f>VLOOKUP('621.5'!A89,'621.5'!A89:N329,14,FALSE)</f>
        <v>5116091.3202912537</v>
      </c>
    </row>
    <row r="211" spans="1:4" ht="54" thickTop="1" thickBot="1">
      <c r="A211" s="137" t="s">
        <v>1656</v>
      </c>
      <c r="B211" s="138" t="s">
        <v>1756</v>
      </c>
      <c r="C211" s="133" t="s">
        <v>144</v>
      </c>
      <c r="D211" s="179">
        <f>VLOOKUP('621.5.1'!A89,'621.5.1'!A89:N330,14,FALSE)</f>
        <v>1705748.9253061442</v>
      </c>
    </row>
    <row r="212" spans="1:4" ht="54" thickTop="1" thickBot="1">
      <c r="A212" s="137" t="s">
        <v>1104</v>
      </c>
      <c r="B212" s="138" t="s">
        <v>1757</v>
      </c>
      <c r="C212" s="133" t="s">
        <v>1845</v>
      </c>
      <c r="D212" s="179">
        <f>VLOOKUP('621.6'!A98,'621.6'!A98:N331,14,FALSE)</f>
        <v>85672447.364919975</v>
      </c>
    </row>
    <row r="213" spans="1:4" ht="54" thickTop="1" thickBot="1">
      <c r="A213" s="137" t="s">
        <v>1731</v>
      </c>
      <c r="B213" s="138" t="s">
        <v>1758</v>
      </c>
      <c r="C213" s="133" t="s">
        <v>1845</v>
      </c>
      <c r="D213" s="179">
        <f>VLOOKUP('621.7'!A89,'621.7'!A89:N332,14,FALSE)</f>
        <v>686985.42632593331</v>
      </c>
    </row>
    <row r="214" spans="1:4" ht="54" thickTop="1" thickBot="1">
      <c r="A214" s="137" t="s">
        <v>1105</v>
      </c>
      <c r="B214" s="138" t="s">
        <v>1994</v>
      </c>
      <c r="C214" s="133" t="s">
        <v>233</v>
      </c>
      <c r="D214" s="179">
        <f>VLOOKUP('622.1'!A89,'622.1'!A89:N333,14,FALSE)</f>
        <v>83684.530892997398</v>
      </c>
    </row>
    <row r="215" spans="1:4" ht="54" thickTop="1" thickBot="1">
      <c r="A215" s="137" t="s">
        <v>1106</v>
      </c>
      <c r="B215" s="138" t="s">
        <v>1759</v>
      </c>
      <c r="C215" s="133" t="s">
        <v>233</v>
      </c>
      <c r="D215" s="179">
        <f>VLOOKUP('622.2'!A89,'622.2'!A89:N335,14,FALSE)</f>
        <v>36553.96755174861</v>
      </c>
    </row>
    <row r="216" spans="1:4" ht="54" thickTop="1" thickBot="1">
      <c r="A216" s="137" t="s">
        <v>1107</v>
      </c>
      <c r="B216" s="138" t="s">
        <v>1760</v>
      </c>
      <c r="C216" s="133" t="s">
        <v>233</v>
      </c>
      <c r="D216" s="179">
        <f>VLOOKUP('622.3'!A89,'622.3'!A89:N336,14,FALSE)</f>
        <v>1574234.9767683651</v>
      </c>
    </row>
    <row r="217" spans="1:4" ht="54" thickTop="1" thickBot="1">
      <c r="A217" s="137" t="s">
        <v>1108</v>
      </c>
      <c r="B217" s="138" t="s">
        <v>1761</v>
      </c>
      <c r="C217" s="133" t="s">
        <v>233</v>
      </c>
      <c r="D217" s="179">
        <f>VLOOKUP('622.4'!A89,'622.4'!A89:N337,14,FALSE)</f>
        <v>1554825.2670771535</v>
      </c>
    </row>
    <row r="218" spans="1:4" ht="54" thickTop="1" thickBot="1">
      <c r="A218" s="137" t="s">
        <v>1109</v>
      </c>
      <c r="B218" s="138" t="s">
        <v>1762</v>
      </c>
      <c r="C218" s="133" t="s">
        <v>144</v>
      </c>
      <c r="D218" s="179">
        <f>VLOOKUP('622.5'!A89,'622.5'!A89:N338,14,FALSE)</f>
        <v>79695.050438622988</v>
      </c>
    </row>
    <row r="219" spans="1:4" ht="54" thickTop="1" thickBot="1">
      <c r="A219" s="137" t="s">
        <v>1110</v>
      </c>
      <c r="B219" s="138" t="s">
        <v>1763</v>
      </c>
      <c r="C219" s="133" t="s">
        <v>144</v>
      </c>
      <c r="D219" s="179">
        <f>VLOOKUP('623.1'!A103,'623.1'!A103:N339,14,FALSE)</f>
        <v>441854.21510217059</v>
      </c>
    </row>
    <row r="220" spans="1:4" ht="54" thickTop="1" thickBot="1">
      <c r="A220" s="137" t="s">
        <v>1111</v>
      </c>
      <c r="B220" s="138" t="s">
        <v>1219</v>
      </c>
      <c r="C220" s="133" t="s">
        <v>1995</v>
      </c>
      <c r="D220" s="179">
        <f>VLOOKUP('623.2'!A89,'623.2'!A89:N340,14,FALSE)</f>
        <v>2760067.8194690202</v>
      </c>
    </row>
    <row r="221" spans="1:4" ht="54" thickTop="1" thickBot="1">
      <c r="A221" s="137" t="s">
        <v>1112</v>
      </c>
      <c r="B221" s="138" t="s">
        <v>2114</v>
      </c>
      <c r="C221" s="133" t="s">
        <v>387</v>
      </c>
      <c r="D221" s="179">
        <f>VLOOKUP('630.1'!A89,'630.1'!A89:N341,14,FALSE)</f>
        <v>1171985.3236760627</v>
      </c>
    </row>
    <row r="222" spans="1:4" ht="54" thickTop="1" thickBot="1">
      <c r="A222" s="137" t="s">
        <v>1113</v>
      </c>
      <c r="B222" s="138" t="s">
        <v>2115</v>
      </c>
      <c r="C222" s="133" t="s">
        <v>387</v>
      </c>
      <c r="D222" s="179">
        <f>VLOOKUP('630.2'!A89,'630.2'!A89:N342,14,FALSE)</f>
        <v>1207674.1383159987</v>
      </c>
    </row>
    <row r="223" spans="1:4" ht="54" thickTop="1" thickBot="1">
      <c r="A223" s="137" t="s">
        <v>1114</v>
      </c>
      <c r="B223" s="138" t="s">
        <v>2116</v>
      </c>
      <c r="C223" s="133" t="s">
        <v>387</v>
      </c>
      <c r="D223" s="179">
        <f>VLOOKUP('630.3'!A89,'630.3'!A89:N343,14,FALSE)</f>
        <v>765658.1528580978</v>
      </c>
    </row>
    <row r="224" spans="1:4" ht="54" thickTop="1" thickBot="1">
      <c r="A224" s="137" t="s">
        <v>1115</v>
      </c>
      <c r="B224" s="138" t="s">
        <v>2117</v>
      </c>
      <c r="C224" s="133" t="s">
        <v>387</v>
      </c>
      <c r="D224" s="179">
        <f>VLOOKUP('630.4'!A89,'630.4'!A89:N344,14,FALSE)</f>
        <v>660531.03866512014</v>
      </c>
    </row>
    <row r="225" spans="1:4" ht="54" thickTop="1" thickBot="1">
      <c r="A225" s="137" t="s">
        <v>1116</v>
      </c>
      <c r="B225" s="138" t="s">
        <v>2118</v>
      </c>
      <c r="C225" s="133" t="s">
        <v>387</v>
      </c>
      <c r="D225" s="179">
        <f>VLOOKUP('630.5'!A93,'630.5'!A93:N345,14,FALSE)</f>
        <v>425061.91743331717</v>
      </c>
    </row>
    <row r="226" spans="1:4" ht="54" thickTop="1" thickBot="1">
      <c r="A226" s="137" t="s">
        <v>1117</v>
      </c>
      <c r="B226" s="138" t="s">
        <v>2119</v>
      </c>
      <c r="C226" s="133" t="s">
        <v>387</v>
      </c>
      <c r="D226" s="179">
        <f>VLOOKUP('630.6'!A93,'630.6'!A89:N346,14,FALSE)</f>
        <v>359218.04452327761</v>
      </c>
    </row>
    <row r="227" spans="1:4" ht="54" thickTop="1" thickBot="1">
      <c r="A227" s="137" t="s">
        <v>1118</v>
      </c>
      <c r="B227" s="138" t="s">
        <v>2120</v>
      </c>
      <c r="C227" s="133" t="s">
        <v>387</v>
      </c>
      <c r="D227" s="179">
        <f>VLOOKUP('630.7'!A93,'630.7'!A90:N347,14,FALSE)</f>
        <v>267482.09189866274</v>
      </c>
    </row>
    <row r="228" spans="1:4" ht="54" thickTop="1" thickBot="1">
      <c r="A228" s="137" t="s">
        <v>1119</v>
      </c>
      <c r="B228" s="138" t="s">
        <v>1764</v>
      </c>
      <c r="C228" s="133" t="s">
        <v>144</v>
      </c>
      <c r="D228" s="179">
        <f>VLOOKUP('632.1'!A90,'632.1'!A90:N349,14,FALSE)</f>
        <v>1185674.9406254124</v>
      </c>
    </row>
    <row r="229" spans="1:4" ht="54" thickTop="1" thickBot="1">
      <c r="A229" s="137" t="s">
        <v>1659</v>
      </c>
      <c r="B229" s="138" t="s">
        <v>1765</v>
      </c>
      <c r="C229" s="133" t="s">
        <v>144</v>
      </c>
      <c r="D229" s="179">
        <f>VLOOKUP('632.2'!A90,'632.2'!A90:N350,14,FALSE)</f>
        <v>1190424.6309324116</v>
      </c>
    </row>
    <row r="230" spans="1:4" ht="54" thickTop="1" thickBot="1">
      <c r="A230" s="137" t="s">
        <v>1662</v>
      </c>
      <c r="B230" s="138" t="s">
        <v>1766</v>
      </c>
      <c r="C230" s="133" t="s">
        <v>377</v>
      </c>
      <c r="D230" s="179">
        <f>VLOOKUP('640.1'!A90,'640.1'!A90:N351,14,FALSE)</f>
        <v>30297.625978581982</v>
      </c>
    </row>
    <row r="231" spans="1:4" ht="54" thickTop="1" thickBot="1">
      <c r="A231" s="137" t="s">
        <v>1663</v>
      </c>
      <c r="B231" s="138" t="s">
        <v>1767</v>
      </c>
      <c r="C231" s="133" t="s">
        <v>377</v>
      </c>
      <c r="D231" s="179">
        <f>VLOOKUP('640.2'!A90,'640.2'!A90:N352,14,FALSE)</f>
        <v>6804.4141755775045</v>
      </c>
    </row>
    <row r="232" spans="1:4" ht="54" thickTop="1" thickBot="1">
      <c r="A232" s="137" t="s">
        <v>1120</v>
      </c>
      <c r="B232" s="138" t="s">
        <v>1768</v>
      </c>
      <c r="C232" s="133" t="s">
        <v>1664</v>
      </c>
      <c r="D232" s="179">
        <f>VLOOKUP('641.1'!A90,'641.1'!A90:N353,14,FALSE)</f>
        <v>2066.8491978697825</v>
      </c>
    </row>
    <row r="233" spans="1:4" ht="54" thickTop="1" thickBot="1">
      <c r="A233" s="137" t="s">
        <v>1121</v>
      </c>
      <c r="B233" s="138" t="s">
        <v>1768</v>
      </c>
      <c r="C233" s="133" t="s">
        <v>377</v>
      </c>
      <c r="D233" s="179">
        <f>VLOOKUP('641.2'!A90,'641.2'!A90:N354,14,FALSE)</f>
        <v>45443.561966992194</v>
      </c>
    </row>
    <row r="234" spans="1:4" ht="54" thickTop="1" thickBot="1">
      <c r="A234" s="137" t="s">
        <v>1122</v>
      </c>
      <c r="B234" s="138" t="s">
        <v>1769</v>
      </c>
      <c r="C234" s="133" t="s">
        <v>1845</v>
      </c>
      <c r="D234" s="179">
        <f>VLOOKUP('642.1'!A90,'642.1'!A90:N355,14,FALSE)</f>
        <v>652219.03569231066</v>
      </c>
    </row>
    <row r="235" spans="1:4" ht="54" thickTop="1" thickBot="1">
      <c r="A235" s="137" t="s">
        <v>1123</v>
      </c>
      <c r="B235" s="138" t="s">
        <v>1770</v>
      </c>
      <c r="C235" s="133" t="s">
        <v>144</v>
      </c>
      <c r="D235" s="179">
        <f>VLOOKUP('642.2'!A90,'642.2'!A90:N356,14,FALSE)</f>
        <v>52637.403653373825</v>
      </c>
    </row>
    <row r="236" spans="1:4" ht="54" thickTop="1" thickBot="1">
      <c r="A236" s="137" t="s">
        <v>1124</v>
      </c>
      <c r="B236" s="138" t="s">
        <v>1771</v>
      </c>
      <c r="C236" s="133" t="s">
        <v>377</v>
      </c>
      <c r="D236" s="179">
        <f>VLOOKUP('650.1'!A95,'650.1'!A95:N358,14,FALSE)</f>
        <v>12013.909465970319</v>
      </c>
    </row>
    <row r="237" spans="1:4" ht="54" thickTop="1" thickBot="1">
      <c r="A237" s="137" t="s">
        <v>1125</v>
      </c>
      <c r="B237" s="138" t="s">
        <v>2127</v>
      </c>
      <c r="C237" s="133" t="s">
        <v>377</v>
      </c>
      <c r="D237" s="179">
        <f>VLOOKUP('650.2'!A93,'650.2'!A93:N359,14,FALSE)</f>
        <v>11822.701909767897</v>
      </c>
    </row>
    <row r="238" spans="1:4" ht="54" thickTop="1" thickBot="1">
      <c r="A238" s="137" t="s">
        <v>1126</v>
      </c>
      <c r="B238" s="138" t="s">
        <v>1772</v>
      </c>
      <c r="C238" s="133" t="s">
        <v>377</v>
      </c>
      <c r="D238" s="201">
        <f>VLOOKUP('650.3'!A90,'650.3'!A90:N360,14,FALSE)</f>
        <v>0.5970216971655411</v>
      </c>
    </row>
    <row r="239" spans="1:4" ht="54" thickTop="1" thickBot="1">
      <c r="A239" s="137" t="s">
        <v>1127</v>
      </c>
      <c r="B239" s="138" t="s">
        <v>2131</v>
      </c>
      <c r="C239" s="133" t="s">
        <v>377</v>
      </c>
      <c r="D239" s="179">
        <f>VLOOKUP('650.4'!A93,'650.4'!A93:N361,14,FALSE)</f>
        <v>4504.1719609418324</v>
      </c>
    </row>
    <row r="240" spans="1:4" ht="57.75" thickTop="1" thickBot="1">
      <c r="A240" s="137" t="s">
        <v>1128</v>
      </c>
      <c r="B240" s="138" t="s">
        <v>1773</v>
      </c>
      <c r="C240" s="133" t="s">
        <v>233</v>
      </c>
      <c r="D240" s="179">
        <f>VLOOKUP('660.1'!A87,'660.1'!A87:N362,14,FALSE)</f>
        <v>411861.78325045411</v>
      </c>
    </row>
    <row r="241" spans="1:4" ht="76.5" thickTop="1" thickBot="1">
      <c r="A241" s="137" t="s">
        <v>1129</v>
      </c>
      <c r="B241" s="138" t="s">
        <v>1880</v>
      </c>
      <c r="C241" s="133" t="s">
        <v>144</v>
      </c>
      <c r="D241" s="179">
        <f>VLOOKUP('660.2'!A87,'660.2'!A87:N363,14,FALSE)</f>
        <v>472421.04930349981</v>
      </c>
    </row>
    <row r="242" spans="1:4" ht="54" thickTop="1" thickBot="1">
      <c r="A242" s="137" t="s">
        <v>1677</v>
      </c>
      <c r="B242" s="138" t="s">
        <v>1774</v>
      </c>
      <c r="C242" s="133" t="s">
        <v>144</v>
      </c>
      <c r="D242" s="179">
        <f>VLOOKUP('661.1'!A87,'661.1'!A87:N364,14,FALSE)</f>
        <v>698714.73241405794</v>
      </c>
    </row>
    <row r="243" spans="1:4" ht="54" thickTop="1" thickBot="1">
      <c r="A243" s="137" t="s">
        <v>1130</v>
      </c>
      <c r="B243" s="138" t="s">
        <v>1775</v>
      </c>
      <c r="C243" s="133" t="s">
        <v>144</v>
      </c>
      <c r="D243" s="179">
        <f>VLOOKUP('662.1'!A87,'662.1'!A87:N365,14,FALSE)</f>
        <v>455715.75577832991</v>
      </c>
    </row>
    <row r="244" spans="1:4" ht="54" thickTop="1" thickBot="1">
      <c r="A244" s="137" t="s">
        <v>1131</v>
      </c>
      <c r="B244" s="138" t="s">
        <v>1776</v>
      </c>
      <c r="C244" s="133" t="s">
        <v>144</v>
      </c>
      <c r="D244" s="179">
        <f>VLOOKUP('662.2'!A87,'662.2'!A87:N366,14,FALSE)</f>
        <v>427744.91435147042</v>
      </c>
    </row>
    <row r="245" spans="1:4" ht="54" thickTop="1" thickBot="1">
      <c r="A245" s="137" t="s">
        <v>1678</v>
      </c>
      <c r="B245" s="138" t="s">
        <v>1777</v>
      </c>
      <c r="C245" s="133" t="s">
        <v>144</v>
      </c>
      <c r="D245" s="179">
        <f>VLOOKUP('663.1'!A87,'663.1'!A87:N367,14,FALSE)</f>
        <v>10081.911840202712</v>
      </c>
    </row>
    <row r="246" spans="1:4" ht="54" thickTop="1" thickBot="1">
      <c r="A246" s="137" t="s">
        <v>1132</v>
      </c>
      <c r="B246" s="138" t="s">
        <v>1778</v>
      </c>
      <c r="C246" s="133" t="s">
        <v>387</v>
      </c>
      <c r="D246" s="179">
        <f>VLOOKUP('670.1'!A87,'670.1'!A87:N368,14,FALSE)</f>
        <v>264779.80497974431</v>
      </c>
    </row>
    <row r="247" spans="1:4" ht="54" thickTop="1" thickBot="1">
      <c r="A247" s="137" t="s">
        <v>1133</v>
      </c>
      <c r="B247" s="138" t="s">
        <v>1779</v>
      </c>
      <c r="C247" s="133" t="s">
        <v>387</v>
      </c>
      <c r="D247" s="179">
        <f>VLOOKUP('670.2'!A87,'670.2'!A87:N369,14,FALSE)</f>
        <v>336189.11345454038</v>
      </c>
    </row>
    <row r="248" spans="1:4" ht="54" thickTop="1" thickBot="1">
      <c r="A248" s="137" t="s">
        <v>1680</v>
      </c>
      <c r="B248" s="138" t="s">
        <v>1780</v>
      </c>
      <c r="C248" s="133" t="s">
        <v>387</v>
      </c>
      <c r="D248" s="179">
        <f>VLOOKUP('670.3'!A87,'670.3'!A87:N370,14,FALSE)</f>
        <v>337309.80285864725</v>
      </c>
    </row>
    <row r="249" spans="1:4" ht="54" thickTop="1" thickBot="1">
      <c r="A249" s="137" t="s">
        <v>1681</v>
      </c>
      <c r="B249" s="138" t="s">
        <v>1781</v>
      </c>
      <c r="C249" s="133" t="s">
        <v>387</v>
      </c>
      <c r="D249" s="179">
        <f>VLOOKUP('670.4'!A87,'670.4'!A87:N371,14,FALSE)</f>
        <v>320865.06459402951</v>
      </c>
    </row>
    <row r="250" spans="1:4" ht="54" thickTop="1" thickBot="1">
      <c r="A250" s="137" t="s">
        <v>1682</v>
      </c>
      <c r="B250" s="138" t="s">
        <v>1782</v>
      </c>
      <c r="C250" s="133" t="s">
        <v>387</v>
      </c>
      <c r="D250" s="179">
        <f>VLOOKUP('670.5'!A89,'670.5'!A89:N372,14,FALSE)</f>
        <v>306301.34426463104</v>
      </c>
    </row>
    <row r="251" spans="1:4" ht="54" thickTop="1" thickBot="1">
      <c r="A251" s="137" t="s">
        <v>1134</v>
      </c>
      <c r="B251" s="138" t="s">
        <v>1783</v>
      </c>
      <c r="C251" s="133" t="s">
        <v>387</v>
      </c>
      <c r="D251" s="179">
        <f>VLOOKUP('671.1'!A89,'671.1'!A89:N373,14,FALSE)</f>
        <v>619749.11377589381</v>
      </c>
    </row>
    <row r="252" spans="1:4" ht="54" thickTop="1" thickBot="1">
      <c r="A252" s="137" t="s">
        <v>1135</v>
      </c>
      <c r="B252" s="138" t="s">
        <v>1784</v>
      </c>
      <c r="C252" s="133" t="s">
        <v>144</v>
      </c>
      <c r="D252" s="179">
        <f>VLOOKUP('671.2'!A89,'671.2'!A89:N374,14,FALSE)</f>
        <v>81668.399200919128</v>
      </c>
    </row>
    <row r="253" spans="1:4" ht="54" thickTop="1" thickBot="1">
      <c r="A253" s="137" t="s">
        <v>1683</v>
      </c>
      <c r="B253" s="138" t="s">
        <v>1785</v>
      </c>
      <c r="C253" s="133" t="s">
        <v>387</v>
      </c>
      <c r="D253" s="179">
        <f>VLOOKUP('671.3'!A87,'671.3'!A87:N375,14,FALSE)</f>
        <v>662083.87742787646</v>
      </c>
    </row>
    <row r="254" spans="1:4" ht="54" thickTop="1" thickBot="1">
      <c r="A254" s="137" t="s">
        <v>1684</v>
      </c>
      <c r="B254" s="138" t="s">
        <v>1786</v>
      </c>
      <c r="C254" s="133" t="s">
        <v>144</v>
      </c>
      <c r="D254" s="179">
        <f>VLOOKUP('671.4'!A87,'671.4'!A87:N376,14,FALSE)</f>
        <v>85061.782657038741</v>
      </c>
    </row>
    <row r="255" spans="1:4" ht="54" thickTop="1" thickBot="1">
      <c r="A255" s="137" t="s">
        <v>1136</v>
      </c>
      <c r="B255" s="138" t="s">
        <v>1787</v>
      </c>
      <c r="C255" s="133" t="s">
        <v>144</v>
      </c>
      <c r="D255" s="179">
        <f>VLOOKUP('672.1'!A87,'672.1'!A87:N377,14,FALSE)</f>
        <v>46649.141922325151</v>
      </c>
    </row>
    <row r="256" spans="1:4" ht="54" thickTop="1" thickBot="1">
      <c r="A256" s="137" t="s">
        <v>1685</v>
      </c>
      <c r="B256" s="138" t="s">
        <v>1788</v>
      </c>
      <c r="C256" s="133" t="s">
        <v>144</v>
      </c>
      <c r="D256" s="179">
        <f>VLOOKUP('672.2'!A87,'672.2'!A87:N378,14,FALSE)</f>
        <v>37838.647341304728</v>
      </c>
    </row>
    <row r="257" spans="1:4" ht="54" thickTop="1" thickBot="1">
      <c r="A257" s="137" t="s">
        <v>1686</v>
      </c>
      <c r="B257" s="138" t="s">
        <v>1789</v>
      </c>
      <c r="C257" s="133" t="s">
        <v>144</v>
      </c>
      <c r="D257" s="179">
        <f>VLOOKUP('672.3'!A87,'672.3'!A87:N379,14,FALSE)</f>
        <v>48816.89017320938</v>
      </c>
    </row>
    <row r="258" spans="1:4" ht="54" thickTop="1" thickBot="1">
      <c r="A258" s="137" t="s">
        <v>1687</v>
      </c>
      <c r="B258" s="138" t="s">
        <v>1790</v>
      </c>
      <c r="C258" s="133" t="s">
        <v>144</v>
      </c>
      <c r="D258" s="179">
        <f>VLOOKUP('672.4'!A87,'672.3'!A87:N380,14,FALSE)</f>
        <v>48816.89017320938</v>
      </c>
    </row>
    <row r="259" spans="1:4" ht="54" thickTop="1" thickBot="1">
      <c r="A259" s="137" t="s">
        <v>1732</v>
      </c>
      <c r="B259" s="138" t="s">
        <v>1791</v>
      </c>
      <c r="C259" s="133" t="s">
        <v>233</v>
      </c>
      <c r="D259" s="179">
        <f>VLOOKUP('673.1.1'!A87,'673.1.1'!A87:N381,14,FALSE)</f>
        <v>9296.8496570148054</v>
      </c>
    </row>
    <row r="260" spans="1:4" ht="54" thickTop="1" thickBot="1">
      <c r="A260" s="137" t="s">
        <v>1733</v>
      </c>
      <c r="B260" s="138" t="s">
        <v>2046</v>
      </c>
      <c r="C260" s="133" t="s">
        <v>233</v>
      </c>
      <c r="D260" s="179">
        <f>VLOOKUP('673.1.2'!A87,'673.1.2'!A87:N382,14,FALSE)</f>
        <v>11542.646257848388</v>
      </c>
    </row>
    <row r="261" spans="1:4" ht="54" thickTop="1" thickBot="1">
      <c r="A261" s="137" t="s">
        <v>1137</v>
      </c>
      <c r="B261" s="138" t="s">
        <v>1792</v>
      </c>
      <c r="C261" s="133" t="s">
        <v>387</v>
      </c>
      <c r="D261" s="179">
        <f>VLOOKUP('673.2'!A87,'673.2'!A87:N383,14,FALSE)</f>
        <v>84150.362814970184</v>
      </c>
    </row>
    <row r="262" spans="1:4" ht="54" thickTop="1" thickBot="1">
      <c r="A262" s="137" t="s">
        <v>1138</v>
      </c>
      <c r="B262" s="138" t="s">
        <v>1793</v>
      </c>
      <c r="C262" s="133" t="s">
        <v>387</v>
      </c>
      <c r="D262" s="179">
        <f>VLOOKUP('673.3'!A89,'673.3'!A89:N384,14,FALSE)</f>
        <v>120492.74959321115</v>
      </c>
    </row>
    <row r="263" spans="1:4" ht="54" thickTop="1" thickBot="1">
      <c r="A263" s="137" t="s">
        <v>1139</v>
      </c>
      <c r="B263" s="138" t="s">
        <v>1996</v>
      </c>
      <c r="C263" s="133" t="s">
        <v>144</v>
      </c>
      <c r="D263" s="179">
        <f>VLOOKUP('674.1'!A89,'674.1'!A89:N385,14,FALSE)</f>
        <v>71521.80343862556</v>
      </c>
    </row>
    <row r="264" spans="1:4" ht="54" thickTop="1" thickBot="1">
      <c r="A264" s="137" t="s">
        <v>1140</v>
      </c>
      <c r="B264" s="138" t="s">
        <v>1794</v>
      </c>
      <c r="C264" s="133" t="s">
        <v>144</v>
      </c>
      <c r="D264" s="179">
        <f>VLOOKUP('674.2'!A89,'674.2'!A89:N386,14,FALSE)</f>
        <v>143015.43480898647</v>
      </c>
    </row>
    <row r="265" spans="1:4" ht="54" thickTop="1" thickBot="1">
      <c r="A265" s="137" t="s">
        <v>1141</v>
      </c>
      <c r="B265" s="138" t="s">
        <v>1795</v>
      </c>
      <c r="C265" s="133" t="s">
        <v>233</v>
      </c>
      <c r="D265" s="179">
        <f>VLOOKUP('680.1'!A87,'680.1'!A87:N387,14,FALSE)</f>
        <v>265572.98287515785</v>
      </c>
    </row>
    <row r="266" spans="1:4" ht="54" thickTop="1" thickBot="1">
      <c r="A266" s="137" t="s">
        <v>1142</v>
      </c>
      <c r="B266" s="138" t="s">
        <v>1796</v>
      </c>
      <c r="C266" s="133" t="s">
        <v>144</v>
      </c>
      <c r="D266" s="179">
        <f>VLOOKUP('680.2'!A87,'680.2'!A87:N388,14,FALSE)</f>
        <v>13366.308014466264</v>
      </c>
    </row>
    <row r="267" spans="1:4" ht="54" thickTop="1" thickBot="1">
      <c r="A267" s="137" t="s">
        <v>1143</v>
      </c>
      <c r="B267" s="138" t="s">
        <v>1797</v>
      </c>
      <c r="C267" s="133" t="s">
        <v>387</v>
      </c>
      <c r="D267" s="179">
        <f>VLOOKUP('680.3'!A89,'680.3'!A89:N389,14,FALSE)</f>
        <v>67439.166157369124</v>
      </c>
    </row>
    <row r="268" spans="1:4" ht="54" thickTop="1" thickBot="1">
      <c r="A268" s="137" t="s">
        <v>1144</v>
      </c>
      <c r="B268" s="138" t="s">
        <v>1798</v>
      </c>
      <c r="C268" s="133" t="s">
        <v>387</v>
      </c>
      <c r="D268" s="179">
        <f>VLOOKUP('681.1'!A89,'681.1'!A89:N390,14,FALSE)</f>
        <v>157238.81066088931</v>
      </c>
    </row>
    <row r="269" spans="1:4" ht="54" thickTop="1" thickBot="1">
      <c r="A269" s="137" t="s">
        <v>1692</v>
      </c>
      <c r="B269" s="138" t="s">
        <v>1799</v>
      </c>
      <c r="C269" s="133" t="s">
        <v>387</v>
      </c>
      <c r="D269" s="179">
        <f>VLOOKUP('681.2'!A89,'681.2'!A89:N391,14,FALSE)</f>
        <v>228648.11913568544</v>
      </c>
    </row>
    <row r="270" spans="1:4" ht="54" thickTop="1" thickBot="1">
      <c r="A270" s="137" t="s">
        <v>1693</v>
      </c>
      <c r="B270" s="138" t="s">
        <v>1800</v>
      </c>
      <c r="C270" s="133" t="s">
        <v>387</v>
      </c>
      <c r="D270" s="179">
        <f>VLOOKUP('681.3'!A89,'681.3'!A89:N392,14,FALSE)</f>
        <v>229768.80853979237</v>
      </c>
    </row>
    <row r="271" spans="1:4" ht="54" thickTop="1" thickBot="1">
      <c r="A271" s="137" t="s">
        <v>1694</v>
      </c>
      <c r="B271" s="138" t="s">
        <v>1801</v>
      </c>
      <c r="C271" s="133" t="s">
        <v>387</v>
      </c>
      <c r="D271" s="179">
        <f>VLOOKUP('681.4'!A89,'681.4'!A89:N393,14,FALSE)</f>
        <v>213324.07027517463</v>
      </c>
    </row>
    <row r="272" spans="1:4" ht="54" thickTop="1" thickBot="1">
      <c r="A272" s="137" t="s">
        <v>1145</v>
      </c>
      <c r="B272" s="138" t="s">
        <v>1802</v>
      </c>
      <c r="C272" s="133" t="s">
        <v>387</v>
      </c>
      <c r="D272" s="179">
        <f>VLOOKUP('682.1'!A89,'682.1'!A89:N394,14,FALSE)</f>
        <v>89726.116174533672</v>
      </c>
    </row>
    <row r="273" spans="1:4" ht="54" thickTop="1" thickBot="1">
      <c r="A273" s="137" t="s">
        <v>1695</v>
      </c>
      <c r="B273" s="138" t="s">
        <v>1803</v>
      </c>
      <c r="C273" s="133" t="s">
        <v>387</v>
      </c>
      <c r="D273" s="179">
        <f>VLOOKUP('682.2'!A89,'682.2'!A89:N395,14,FALSE)</f>
        <v>89726.116174533672</v>
      </c>
    </row>
    <row r="274" spans="1:4" ht="54" thickTop="1" thickBot="1">
      <c r="A274" s="137" t="s">
        <v>1697</v>
      </c>
      <c r="B274" s="138" t="s">
        <v>1804</v>
      </c>
      <c r="C274" s="133" t="s">
        <v>387</v>
      </c>
      <c r="D274" s="179">
        <f>VLOOKUP('682.3'!A89,'682.3'!A89:N396,14,FALSE)</f>
        <v>89726.116174533672</v>
      </c>
    </row>
    <row r="275" spans="1:4" ht="54" thickTop="1" thickBot="1">
      <c r="A275" s="137" t="s">
        <v>1699</v>
      </c>
      <c r="B275" s="138" t="s">
        <v>1997</v>
      </c>
      <c r="C275" s="133" t="s">
        <v>387</v>
      </c>
      <c r="D275" s="179">
        <f>VLOOKUP('682.4'!A89,'682.4'!A89:N397,14,FALSE)</f>
        <v>89726.116174533672</v>
      </c>
    </row>
    <row r="276" spans="1:4" ht="54" thickTop="1" thickBot="1">
      <c r="A276" s="137" t="s">
        <v>1701</v>
      </c>
      <c r="B276" s="138" t="s">
        <v>1805</v>
      </c>
      <c r="C276" s="133" t="s">
        <v>233</v>
      </c>
      <c r="D276" s="179">
        <f>VLOOKUP('683.1'!A89,'683.1'!A89:N398,14,FALSE)</f>
        <v>15513.189329547726</v>
      </c>
    </row>
    <row r="277" spans="1:4" ht="54" thickTop="1" thickBot="1">
      <c r="A277" s="137" t="s">
        <v>1703</v>
      </c>
      <c r="B277" s="138" t="s">
        <v>1806</v>
      </c>
      <c r="C277" s="133" t="s">
        <v>233</v>
      </c>
      <c r="D277" s="179">
        <f>VLOOKUP('683.2'!A89,'683.2'!A89:N399,14,FALSE)</f>
        <v>28820.531444173081</v>
      </c>
    </row>
    <row r="278" spans="1:4" ht="54" thickTop="1" thickBot="1">
      <c r="A278" s="137" t="s">
        <v>1705</v>
      </c>
      <c r="B278" s="138" t="s">
        <v>1807</v>
      </c>
      <c r="C278" s="133" t="s">
        <v>233</v>
      </c>
      <c r="D278" s="179">
        <f>VLOOKUP('683.3'!A89,'683.3'!A89:N400,14,FALSE)</f>
        <v>15513.189329547726</v>
      </c>
    </row>
    <row r="279" spans="1:4" ht="54" thickTop="1" thickBot="1">
      <c r="A279" s="137" t="s">
        <v>1706</v>
      </c>
      <c r="B279" s="138" t="s">
        <v>1808</v>
      </c>
      <c r="C279" s="133" t="s">
        <v>233</v>
      </c>
      <c r="D279" s="179">
        <f>VLOOKUP('683.4'!A89,'683.4'!A89:N401,14,FALSE)</f>
        <v>28820.531444173081</v>
      </c>
    </row>
    <row r="280" spans="1:4" ht="54" thickTop="1" thickBot="1">
      <c r="A280" s="137" t="s">
        <v>1707</v>
      </c>
      <c r="B280" s="138" t="s">
        <v>1809</v>
      </c>
      <c r="C280" s="133" t="s">
        <v>233</v>
      </c>
      <c r="D280" s="179">
        <f>VLOOKUP('683.5'!A87,'683.5'!A87:N402,14,FALSE)</f>
        <v>77199.896014000798</v>
      </c>
    </row>
    <row r="281" spans="1:4" ht="54" thickTop="1" thickBot="1">
      <c r="A281" s="137" t="s">
        <v>2047</v>
      </c>
      <c r="B281" s="138" t="s">
        <v>1810</v>
      </c>
      <c r="C281" s="133" t="s">
        <v>233</v>
      </c>
      <c r="D281" s="179">
        <f>VLOOKUP('690.1.1'!A89,'690.1.1'!A89:N403,14,FALSE)</f>
        <v>16122.720306620142</v>
      </c>
    </row>
    <row r="282" spans="1:4" ht="54" thickTop="1" thickBot="1">
      <c r="A282" s="137" t="s">
        <v>1710</v>
      </c>
      <c r="B282" s="138" t="s">
        <v>1811</v>
      </c>
      <c r="C282" s="133" t="s">
        <v>233</v>
      </c>
      <c r="D282" s="179">
        <f>VLOOKUP('690.1.2'!A89,'690.1.2'!A89:N404,14,FALSE)</f>
        <v>31563.869658723994</v>
      </c>
    </row>
    <row r="283" spans="1:4" ht="54" thickTop="1" thickBot="1">
      <c r="A283" s="137" t="s">
        <v>1146</v>
      </c>
      <c r="B283" s="138" t="s">
        <v>1812</v>
      </c>
      <c r="C283" s="133" t="s">
        <v>144</v>
      </c>
      <c r="D283" s="179">
        <f>VLOOKUP('700.1'!A89,'700.1'!A89:N405,14,FALSE)</f>
        <v>2025.660900900901</v>
      </c>
    </row>
    <row r="284" spans="1:4" ht="54" thickTop="1" thickBot="1">
      <c r="A284" s="137" t="s">
        <v>1147</v>
      </c>
      <c r="B284" s="138" t="s">
        <v>1813</v>
      </c>
      <c r="C284" s="133" t="s">
        <v>144</v>
      </c>
      <c r="D284" s="179">
        <f>VLOOKUP('700.2'!A89,'700.2'!A89:N406,14,FALSE)</f>
        <v>2123.5625602421678</v>
      </c>
    </row>
    <row r="285" spans="1:4" ht="54" thickTop="1" thickBot="1">
      <c r="A285" s="137" t="s">
        <v>1148</v>
      </c>
      <c r="B285" s="138" t="s">
        <v>1814</v>
      </c>
      <c r="C285" s="133" t="s">
        <v>233</v>
      </c>
      <c r="D285" s="179">
        <f>VLOOKUP('700.3'!A89,'700.3'!A89:N407,14,FALSE)</f>
        <v>39762.827511707743</v>
      </c>
    </row>
    <row r="286" spans="1:4" ht="54" thickTop="1" thickBot="1">
      <c r="A286" s="137" t="s">
        <v>1149</v>
      </c>
      <c r="B286" s="138" t="s">
        <v>1815</v>
      </c>
      <c r="C286" s="133" t="s">
        <v>233</v>
      </c>
      <c r="D286" s="179">
        <f>VLOOKUP('700.4'!A89,'700.4'!A89:N408,14,FALSE)</f>
        <v>52496.196967614131</v>
      </c>
    </row>
    <row r="287" spans="1:4" ht="54" thickTop="1" thickBot="1">
      <c r="A287" s="137" t="s">
        <v>1150</v>
      </c>
      <c r="B287" s="138" t="s">
        <v>1816</v>
      </c>
      <c r="C287" s="133" t="s">
        <v>1845</v>
      </c>
      <c r="D287" s="179">
        <f>VLOOKUP('701.1'!A89,'701.1'!A89:N409,14,FALSE)</f>
        <v>6667.5912541668567</v>
      </c>
    </row>
    <row r="288" spans="1:4" ht="54" thickTop="1" thickBot="1">
      <c r="A288" s="137" t="s">
        <v>1713</v>
      </c>
      <c r="B288" s="138" t="s">
        <v>1817</v>
      </c>
      <c r="C288" s="133" t="s">
        <v>1845</v>
      </c>
      <c r="D288" s="179">
        <f>VLOOKUP('710.1'!A89,'710.1'!A89:N410,14,FALSE)</f>
        <v>832916.01704038866</v>
      </c>
    </row>
    <row r="289" spans="1:4" ht="54" thickTop="1" thickBot="1">
      <c r="A289" s="137" t="s">
        <v>1151</v>
      </c>
      <c r="B289" s="138" t="s">
        <v>1818</v>
      </c>
      <c r="C289" s="133" t="s">
        <v>233</v>
      </c>
      <c r="D289" s="179">
        <f>VLOOKUP('710.2'!A89,'710.2'!A89:N411,14,FALSE)</f>
        <v>841158.87787370244</v>
      </c>
    </row>
    <row r="290" spans="1:4" ht="54" thickTop="1" thickBot="1">
      <c r="A290" s="137" t="s">
        <v>1152</v>
      </c>
      <c r="B290" s="138" t="s">
        <v>1819</v>
      </c>
      <c r="C290" s="133" t="s">
        <v>1845</v>
      </c>
      <c r="D290" s="179">
        <f>VLOOKUP('720.1'!A89,'720.1'!A89:N412,14,FALSE)</f>
        <v>478863.86544227845</v>
      </c>
    </row>
    <row r="291" spans="1:4" ht="54" thickTop="1" thickBot="1">
      <c r="A291" s="137" t="s">
        <v>1153</v>
      </c>
      <c r="B291" s="138" t="s">
        <v>1820</v>
      </c>
      <c r="C291" s="133" t="s">
        <v>144</v>
      </c>
      <c r="D291" s="179">
        <f>VLOOKUP('730.1'!A89,'730.1'!A89:N413,14,FALSE)</f>
        <v>130871.68489314134</v>
      </c>
    </row>
    <row r="292" spans="1:4" ht="54" thickTop="1" thickBot="1">
      <c r="A292" s="137" t="s">
        <v>1154</v>
      </c>
      <c r="B292" s="138" t="s">
        <v>1821</v>
      </c>
      <c r="C292" s="133" t="s">
        <v>1845</v>
      </c>
      <c r="D292" s="179">
        <f>VLOOKUP('730.2'!A89,'730.2'!A89:N414,14,FALSE)</f>
        <v>113949.59451966465</v>
      </c>
    </row>
    <row r="293" spans="1:4" ht="54" thickTop="1" thickBot="1">
      <c r="A293" s="137" t="s">
        <v>1155</v>
      </c>
      <c r="B293" s="138" t="s">
        <v>1822</v>
      </c>
      <c r="C293" s="133" t="s">
        <v>1845</v>
      </c>
      <c r="D293" s="179">
        <f>VLOOKUP('730.3'!A89,'730.3'!A89:N415,14,FALSE)</f>
        <v>86068.806454590507</v>
      </c>
    </row>
    <row r="294" spans="1:4" ht="54" thickTop="1" thickBot="1">
      <c r="A294" s="137" t="s">
        <v>1714</v>
      </c>
      <c r="B294" s="138" t="s">
        <v>1823</v>
      </c>
      <c r="C294" s="133" t="s">
        <v>1845</v>
      </c>
      <c r="D294" s="179">
        <f>VLOOKUP('730.4'!A89,'730.4'!A89:N416,14,FALSE)</f>
        <v>48779.564432240833</v>
      </c>
    </row>
    <row r="295" spans="1:4" ht="54" thickTop="1" thickBot="1">
      <c r="A295" s="137" t="s">
        <v>1156</v>
      </c>
      <c r="B295" s="138" t="s">
        <v>1824</v>
      </c>
      <c r="C295" s="133" t="s">
        <v>144</v>
      </c>
      <c r="D295" s="179">
        <f>VLOOKUP('731.1'!A89,'731.1'!A89:N417,14,FALSE)</f>
        <v>401138.21037552418</v>
      </c>
    </row>
    <row r="296" spans="1:4" ht="54" thickTop="1" thickBot="1">
      <c r="A296" s="137" t="s">
        <v>1157</v>
      </c>
      <c r="B296" s="138" t="s">
        <v>1825</v>
      </c>
      <c r="C296" s="133" t="s">
        <v>1995</v>
      </c>
      <c r="D296" s="179">
        <f>VLOOKUP('740.1'!A89,'740.1'!A89:N418,14,FALSE)</f>
        <v>16232.222789925843</v>
      </c>
    </row>
    <row r="297" spans="1:4" ht="54" thickTop="1" thickBot="1">
      <c r="A297" s="137" t="s">
        <v>1717</v>
      </c>
      <c r="B297" s="138" t="s">
        <v>1826</v>
      </c>
      <c r="C297" s="133" t="s">
        <v>1845</v>
      </c>
      <c r="D297" s="179">
        <f>VLOOKUP('741.1'!A89,'741.1'!A89:N419,14,FALSE)</f>
        <v>74094.456971952168</v>
      </c>
    </row>
    <row r="298" spans="1:4" ht="54" thickTop="1" thickBot="1">
      <c r="A298" s="137" t="s">
        <v>1158</v>
      </c>
      <c r="B298" s="138" t="s">
        <v>1827</v>
      </c>
      <c r="C298" s="133" t="s">
        <v>144</v>
      </c>
      <c r="D298" s="179">
        <f>VLOOKUP('800.1'!A89,'800.1'!A89:N420,14,FALSE)</f>
        <v>15934.588401327437</v>
      </c>
    </row>
    <row r="299" spans="1:4" ht="54" thickTop="1" thickBot="1">
      <c r="A299" s="137" t="s">
        <v>1159</v>
      </c>
      <c r="B299" s="138" t="s">
        <v>1828</v>
      </c>
      <c r="C299" s="133" t="s">
        <v>144</v>
      </c>
      <c r="D299" s="179">
        <f>VLOOKUP('800.2'!A89,'800.2'!A89:N421,14,FALSE)</f>
        <v>25978.483411222092</v>
      </c>
    </row>
    <row r="300" spans="1:4" ht="54" thickTop="1" thickBot="1">
      <c r="A300" s="137" t="s">
        <v>1160</v>
      </c>
      <c r="B300" s="138" t="s">
        <v>1829</v>
      </c>
      <c r="C300" s="133" t="s">
        <v>144</v>
      </c>
      <c r="D300" s="179">
        <f>VLOOKUP('800.3'!A89,'800.3'!A89:N422,14,FALSE)</f>
        <v>48895.610019747117</v>
      </c>
    </row>
    <row r="301" spans="1:4" ht="54" thickTop="1" thickBot="1">
      <c r="A301" s="137" t="s">
        <v>1161</v>
      </c>
      <c r="B301" s="138" t="s">
        <v>1830</v>
      </c>
      <c r="C301" s="133" t="s">
        <v>144</v>
      </c>
      <c r="D301" s="179">
        <f>VLOOKUP('800.4'!A89,'800.4'!A89:N423,14,FALSE)</f>
        <v>58558.612489560066</v>
      </c>
    </row>
    <row r="302" spans="1:4" ht="54" thickTop="1" thickBot="1">
      <c r="A302" s="137" t="s">
        <v>1718</v>
      </c>
      <c r="B302" s="138" t="s">
        <v>1831</v>
      </c>
      <c r="C302" s="133" t="s">
        <v>1845</v>
      </c>
      <c r="D302" s="179">
        <f>VLOOKUP('802.1'!A89,'802.1'!A89:N424,14,FALSE)</f>
        <v>291139.92958394095</v>
      </c>
    </row>
    <row r="303" spans="1:4" ht="54" thickTop="1" thickBot="1">
      <c r="A303" s="137" t="s">
        <v>1719</v>
      </c>
      <c r="B303" s="138" t="s">
        <v>1881</v>
      </c>
      <c r="C303" s="133" t="s">
        <v>1845</v>
      </c>
      <c r="D303" s="179">
        <f>VLOOKUP('802.2'!A89,'802.2'!A89:N425,14,FALSE)</f>
        <v>81538.343598206091</v>
      </c>
    </row>
    <row r="304" spans="1:4" ht="54" thickTop="1" thickBot="1">
      <c r="A304" s="137" t="s">
        <v>1720</v>
      </c>
      <c r="B304" s="138" t="s">
        <v>1832</v>
      </c>
      <c r="C304" s="133" t="s">
        <v>1845</v>
      </c>
      <c r="D304" s="179">
        <f>VLOOKUP('802.3'!A89,'802.3'!A89:N426,14,FALSE)</f>
        <v>53005.879372858202</v>
      </c>
    </row>
    <row r="305" spans="1:4" ht="54" thickTop="1" thickBot="1">
      <c r="A305" s="137" t="s">
        <v>1721</v>
      </c>
      <c r="B305" s="138" t="s">
        <v>1833</v>
      </c>
      <c r="C305" s="133" t="s">
        <v>1845</v>
      </c>
      <c r="D305" s="179">
        <f>VLOOKUP('802.4'!A89,'802.4'!A89:N427,14,FALSE)</f>
        <v>45784.181159242784</v>
      </c>
    </row>
    <row r="306" spans="1:4" ht="54" thickTop="1" thickBot="1">
      <c r="A306" s="137" t="s">
        <v>1722</v>
      </c>
      <c r="B306" s="138" t="s">
        <v>1834</v>
      </c>
      <c r="C306" s="133" t="s">
        <v>1845</v>
      </c>
      <c r="D306" s="179">
        <f>VLOOKUP('802.5'!A89,'802.5'!A89:N428,14,FALSE)</f>
        <v>526895.15457749087</v>
      </c>
    </row>
    <row r="307" spans="1:4" ht="54" thickTop="1" thickBot="1">
      <c r="A307" s="137" t="s">
        <v>1723</v>
      </c>
      <c r="B307" s="138" t="s">
        <v>1835</v>
      </c>
      <c r="C307" s="133" t="s">
        <v>1845</v>
      </c>
      <c r="D307" s="179">
        <f>VLOOKUP('802.6'!A89,'802.6'!A89:N429,14,FALSE)</f>
        <v>508825.30985703686</v>
      </c>
    </row>
    <row r="308" spans="1:4" ht="54" thickTop="1" thickBot="1">
      <c r="A308" s="137" t="s">
        <v>1724</v>
      </c>
      <c r="B308" s="138" t="s">
        <v>1836</v>
      </c>
      <c r="C308" s="133" t="s">
        <v>1845</v>
      </c>
      <c r="D308" s="179">
        <f>VLOOKUP('802.7'!A89,'802.7'!A89:N430,14,FALSE)</f>
        <v>334706.78076311474</v>
      </c>
    </row>
    <row r="309" spans="1:4" ht="54" thickTop="1" thickBot="1">
      <c r="A309" s="137" t="s">
        <v>1725</v>
      </c>
      <c r="B309" s="138" t="s">
        <v>1837</v>
      </c>
      <c r="C309" s="133" t="s">
        <v>1845</v>
      </c>
      <c r="D309" s="179">
        <f>VLOOKUP('802.8'!A89,'802.8'!A89:N431,14,FALSE)</f>
        <v>284810.10666671314</v>
      </c>
    </row>
    <row r="310" spans="1:4" ht="54" thickTop="1" thickBot="1">
      <c r="A310" s="137" t="s">
        <v>1162</v>
      </c>
      <c r="B310" s="138" t="s">
        <v>1838</v>
      </c>
      <c r="C310" s="133" t="s">
        <v>233</v>
      </c>
      <c r="D310" s="179">
        <f>VLOOKUP('810.1'!A89,'810.1'!A89:N432,14,FALSE)</f>
        <v>24800.122892712312</v>
      </c>
    </row>
    <row r="311" spans="1:4" ht="54" thickTop="1" thickBot="1">
      <c r="A311" s="137" t="s">
        <v>1163</v>
      </c>
      <c r="B311" s="138" t="s">
        <v>1839</v>
      </c>
      <c r="C311" s="133" t="s">
        <v>233</v>
      </c>
      <c r="D311" s="179">
        <f>VLOOKUP('810.2'!A89,'810.2'!A89:N433,14,FALSE)</f>
        <v>21959.788504267963</v>
      </c>
    </row>
    <row r="312" spans="1:4" ht="54" thickTop="1" thickBot="1">
      <c r="A312" s="137" t="s">
        <v>1164</v>
      </c>
      <c r="B312" s="138" t="s">
        <v>1840</v>
      </c>
      <c r="C312" s="133" t="s">
        <v>233</v>
      </c>
      <c r="D312" s="179">
        <f>VLOOKUP('810.3'!A89,'810.3'!A89:N435,14,FALSE)</f>
        <v>14221.748731746753</v>
      </c>
    </row>
    <row r="313" spans="1:4" ht="57.75" thickTop="1" thickBot="1">
      <c r="A313" s="137" t="s">
        <v>1726</v>
      </c>
      <c r="B313" s="138" t="s">
        <v>2050</v>
      </c>
      <c r="C313" s="133" t="s">
        <v>233</v>
      </c>
      <c r="D313" s="179">
        <f>VLOOKUP('811.1'!A89,'811.1'!A89:N436,14,FALSE)</f>
        <v>43868.798231012792</v>
      </c>
    </row>
    <row r="314" spans="1:4" ht="57.75" thickTop="1" thickBot="1">
      <c r="A314" s="137" t="s">
        <v>1727</v>
      </c>
      <c r="B314" s="138" t="s">
        <v>2051</v>
      </c>
      <c r="C314" s="133" t="s">
        <v>233</v>
      </c>
      <c r="D314" s="179">
        <f>VLOOKUP('811.2'!A89,'811.2'!A89:N437,14,FALSE)</f>
        <v>50767.897997938155</v>
      </c>
    </row>
    <row r="315" spans="1:4" ht="54" thickTop="1" thickBot="1">
      <c r="A315" s="137" t="s">
        <v>1165</v>
      </c>
      <c r="B315" s="138" t="s">
        <v>2053</v>
      </c>
      <c r="C315" s="133" t="s">
        <v>233</v>
      </c>
      <c r="D315" s="179">
        <f>VLOOKUP('812.1'!A89,'812.1'!A89:N438,14,FALSE)</f>
        <v>66447.922245142239</v>
      </c>
    </row>
    <row r="316" spans="1:4" ht="54" thickTop="1" thickBot="1">
      <c r="A316" s="137" t="s">
        <v>1728</v>
      </c>
      <c r="B316" s="138" t="s">
        <v>1841</v>
      </c>
      <c r="C316" s="133" t="s">
        <v>1995</v>
      </c>
      <c r="D316" s="179">
        <f>VLOOKUP('820.1'!A89,'820.1'!A89:N439,14,FALSE)</f>
        <v>144067.43797090399</v>
      </c>
    </row>
    <row r="317" spans="1:4" ht="54" thickTop="1" thickBot="1">
      <c r="A317" s="137" t="s">
        <v>1729</v>
      </c>
      <c r="B317" s="138" t="s">
        <v>1842</v>
      </c>
      <c r="C317" s="133" t="s">
        <v>984</v>
      </c>
      <c r="D317" s="179">
        <f>VLOOKUP('820.1.2'!A88,'820.1.2'!A88:N440,14,FALSE)</f>
        <v>8369208.964860904</v>
      </c>
    </row>
    <row r="318" spans="1:4" ht="57.75" thickTop="1" thickBot="1">
      <c r="A318" s="137" t="s">
        <v>1166</v>
      </c>
      <c r="B318" s="138" t="s">
        <v>1843</v>
      </c>
      <c r="C318" s="133" t="s">
        <v>1998</v>
      </c>
      <c r="D318" s="179">
        <f>VLOOKUP('900.1'!A88,'900.1'!A88:N441,14,FALSE)</f>
        <v>1406.4381094155212</v>
      </c>
    </row>
    <row r="319" spans="1:4" ht="57.75" thickTop="1" thickBot="1">
      <c r="A319" s="137" t="s">
        <v>1167</v>
      </c>
      <c r="B319" s="138" t="s">
        <v>2195</v>
      </c>
      <c r="C319" s="133" t="s">
        <v>1999</v>
      </c>
      <c r="D319" s="179">
        <f>VLOOKUP('900.2'!A88,'900.2'!A88:N442,14,FALSE)</f>
        <v>1726.083134282685</v>
      </c>
    </row>
    <row r="320" spans="1:4" ht="54" thickTop="1" thickBot="1">
      <c r="A320" s="137" t="s">
        <v>1168</v>
      </c>
      <c r="B320" s="138" t="s">
        <v>1844</v>
      </c>
      <c r="C320" s="133" t="s">
        <v>1999</v>
      </c>
      <c r="D320" s="179">
        <f>VLOOKUP('900.3'!A88,'900.3'!A88:N443,14,FALSE)</f>
        <v>1726.083134282685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2343</v>
      </c>
      <c r="D6" s="653">
        <v>33832.699999999997</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62590.494999999995</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169276.73861440798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625904.94999999995</v>
      </c>
    </row>
    <row r="32" spans="1:4" ht="16.5" thickTop="1" thickBot="1">
      <c r="A32" s="658" t="s">
        <v>7</v>
      </c>
      <c r="B32" s="659" t="s">
        <v>1882</v>
      </c>
      <c r="C32" s="660" t="s">
        <v>8</v>
      </c>
      <c r="D32" s="661">
        <f>$D$64*2</f>
        <v>125180.98999999999</v>
      </c>
    </row>
    <row r="33" spans="1:4" ht="16.5" thickTop="1" thickBot="1">
      <c r="A33" s="658" t="s">
        <v>9</v>
      </c>
      <c r="B33" s="659" t="s">
        <v>1882</v>
      </c>
      <c r="C33" s="660" t="s">
        <v>10</v>
      </c>
      <c r="D33" s="661">
        <f>$D$64*3</f>
        <v>187771.48499999999</v>
      </c>
    </row>
    <row r="34" spans="1:4" ht="16.5" thickTop="1" thickBot="1">
      <c r="A34" s="658" t="s">
        <v>11</v>
      </c>
      <c r="B34" s="659" t="s">
        <v>1882</v>
      </c>
      <c r="C34" s="660" t="s">
        <v>12</v>
      </c>
      <c r="D34" s="661">
        <f>$D$64*4</f>
        <v>250361.97999999998</v>
      </c>
    </row>
    <row r="35" spans="1:4" ht="16.5" thickTop="1" thickBot="1">
      <c r="A35" s="658" t="s">
        <v>13</v>
      </c>
      <c r="B35" s="659" t="s">
        <v>1882</v>
      </c>
      <c r="C35" s="660" t="s">
        <v>14</v>
      </c>
      <c r="D35" s="661">
        <f>$D$64*5</f>
        <v>312952.47499999998</v>
      </c>
    </row>
    <row r="36" spans="1:4" ht="16.5" thickTop="1" thickBot="1">
      <c r="A36" s="658" t="s">
        <v>15</v>
      </c>
      <c r="B36" s="659" t="s">
        <v>1882</v>
      </c>
      <c r="C36" s="660" t="s">
        <v>16</v>
      </c>
      <c r="D36" s="661">
        <f>$D$64*6</f>
        <v>375542.97</v>
      </c>
    </row>
    <row r="37" spans="1:4" ht="16.5" thickTop="1" thickBot="1">
      <c r="A37" s="658" t="s">
        <v>17</v>
      </c>
      <c r="B37" s="659" t="s">
        <v>1882</v>
      </c>
      <c r="C37" s="660" t="s">
        <v>18</v>
      </c>
      <c r="D37" s="661">
        <f>$D$64*7</f>
        <v>438133.46499999997</v>
      </c>
    </row>
    <row r="38" spans="1:4" ht="16.5" thickTop="1" thickBot="1">
      <c r="A38" s="658" t="s">
        <v>19</v>
      </c>
      <c r="B38" s="659" t="s">
        <v>1882</v>
      </c>
      <c r="C38" s="660" t="s">
        <v>20</v>
      </c>
      <c r="D38" s="661">
        <f>$D$64*8</f>
        <v>500723.95999999996</v>
      </c>
    </row>
    <row r="39" spans="1:4" ht="16.5" thickTop="1" thickBot="1">
      <c r="A39" s="658" t="s">
        <v>21</v>
      </c>
      <c r="B39" s="659" t="s">
        <v>1882</v>
      </c>
      <c r="C39" s="660" t="s">
        <v>22</v>
      </c>
      <c r="D39" s="661">
        <f>$D$64*9</f>
        <v>563314.45499999996</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62590.494999999995</v>
      </c>
    </row>
    <row r="52" spans="1:4" ht="16.5" thickTop="1" thickBot="1">
      <c r="A52" s="658" t="s">
        <v>48</v>
      </c>
      <c r="B52" s="659" t="s">
        <v>1882</v>
      </c>
      <c r="C52" s="660" t="s">
        <v>49</v>
      </c>
      <c r="D52" s="661">
        <f>D51*2</f>
        <v>125180.98999999999</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62590.494999999995</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42578125" style="183" customWidth="1"/>
  </cols>
  <sheetData>
    <row r="1" spans="1:4" ht="15.75" customHeight="1" thickTop="1">
      <c r="A1" s="680" t="s">
        <v>1850</v>
      </c>
      <c r="B1" s="681"/>
      <c r="C1" s="681"/>
      <c r="D1" s="682"/>
    </row>
    <row r="2" spans="1:4" ht="89.25" customHeight="1" thickBot="1">
      <c r="A2" s="683"/>
      <c r="B2" s="684"/>
      <c r="C2" s="684"/>
      <c r="D2" s="685"/>
    </row>
    <row r="3" spans="1:4" ht="33"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69719.897930171632</v>
      </c>
    </row>
    <row r="8" spans="1:4" ht="30" customHeight="1" thickTop="1" thickBot="1">
      <c r="A8" s="10" t="s">
        <v>112</v>
      </c>
      <c r="B8" s="8" t="s">
        <v>113</v>
      </c>
      <c r="C8" s="11" t="s">
        <v>114</v>
      </c>
      <c r="D8" s="648">
        <v>2378.503980560226</v>
      </c>
    </row>
    <row r="9" spans="1:4" ht="30" customHeight="1" thickTop="1" thickBot="1">
      <c r="A9" s="10" t="s">
        <v>117</v>
      </c>
      <c r="B9" s="8" t="s">
        <v>113</v>
      </c>
      <c r="C9" s="11" t="s">
        <v>118</v>
      </c>
      <c r="D9" s="648">
        <v>70104.65592702695</v>
      </c>
    </row>
    <row r="10" spans="1:4" ht="30" customHeight="1" thickTop="1" thickBot="1">
      <c r="A10" s="10" t="s">
        <v>119</v>
      </c>
      <c r="B10" s="8" t="s">
        <v>113</v>
      </c>
      <c r="C10" s="11" t="s">
        <v>120</v>
      </c>
      <c r="D10" s="648">
        <v>45205.096567282875</v>
      </c>
    </row>
    <row r="11" spans="1:4" ht="30" customHeight="1" thickTop="1" thickBot="1">
      <c r="A11" s="10" t="s">
        <v>123</v>
      </c>
      <c r="B11" s="8" t="s">
        <v>113</v>
      </c>
      <c r="C11" s="11" t="s">
        <v>124</v>
      </c>
      <c r="D11" s="648">
        <v>16469.516836884752</v>
      </c>
    </row>
    <row r="12" spans="1:4" ht="30" customHeight="1" thickTop="1" thickBot="1">
      <c r="A12" s="10" t="s">
        <v>121</v>
      </c>
      <c r="B12" s="8" t="s">
        <v>113</v>
      </c>
      <c r="C12" s="11" t="s">
        <v>122</v>
      </c>
      <c r="D12" s="648">
        <v>72970.66577860275</v>
      </c>
    </row>
    <row r="13" spans="1:4" ht="30" customHeight="1" thickTop="1" thickBot="1">
      <c r="A13" s="10" t="s">
        <v>125</v>
      </c>
      <c r="B13" s="8" t="s">
        <v>113</v>
      </c>
      <c r="C13" s="11" t="s">
        <v>126</v>
      </c>
      <c r="D13" s="648">
        <v>47571.172673695597</v>
      </c>
    </row>
    <row r="14" spans="1:4" ht="30" customHeight="1" thickTop="1" thickBot="1">
      <c r="A14" s="10" t="s">
        <v>131</v>
      </c>
      <c r="B14" s="8" t="s">
        <v>113</v>
      </c>
      <c r="C14" s="11" t="s">
        <v>132</v>
      </c>
      <c r="D14" s="648">
        <v>212819.26701060482</v>
      </c>
    </row>
    <row r="15" spans="1:4" ht="30" customHeight="1" thickTop="1" thickBot="1">
      <c r="A15" s="10" t="s">
        <v>129</v>
      </c>
      <c r="B15" s="8" t="s">
        <v>113</v>
      </c>
      <c r="C15" s="11" t="s">
        <v>130</v>
      </c>
      <c r="D15" s="648">
        <v>200300.42230042271</v>
      </c>
    </row>
    <row r="16" spans="1:4" ht="30" customHeight="1" thickTop="1" thickBot="1">
      <c r="A16" s="10" t="s">
        <v>127</v>
      </c>
      <c r="B16" s="8" t="s">
        <v>113</v>
      </c>
      <c r="C16" s="11" t="s">
        <v>128</v>
      </c>
      <c r="D16" s="648">
        <v>122684.24093478826</v>
      </c>
    </row>
    <row r="17" spans="1:4" ht="30" customHeight="1" thickTop="1" thickBot="1">
      <c r="A17" s="10" t="s">
        <v>1711</v>
      </c>
      <c r="B17" s="8" t="s">
        <v>113</v>
      </c>
      <c r="C17" s="11" t="s">
        <v>1712</v>
      </c>
      <c r="D17" s="648">
        <v>71049.061919308253</v>
      </c>
    </row>
    <row r="18" spans="1:4" ht="30" customHeight="1" thickTop="1" thickBot="1">
      <c r="A18" s="10" t="s">
        <v>133</v>
      </c>
      <c r="B18" s="8" t="s">
        <v>113</v>
      </c>
      <c r="C18" s="11" t="s">
        <v>134</v>
      </c>
      <c r="D18" s="648">
        <v>49465.193279348918</v>
      </c>
    </row>
    <row r="19" spans="1:4" ht="30" customHeight="1" thickTop="1" thickBot="1">
      <c r="A19" s="10" t="s">
        <v>146</v>
      </c>
      <c r="B19" s="8" t="s">
        <v>113</v>
      </c>
      <c r="C19" s="11" t="s">
        <v>147</v>
      </c>
      <c r="D19" s="648">
        <v>133658.84830780484</v>
      </c>
    </row>
    <row r="20" spans="1:4" ht="30" customHeight="1" thickTop="1" thickBot="1">
      <c r="A20" s="10" t="s">
        <v>135</v>
      </c>
      <c r="B20" s="8" t="s">
        <v>113</v>
      </c>
      <c r="C20" s="11" t="s">
        <v>1884</v>
      </c>
      <c r="D20" s="648">
        <v>41583.202789283881</v>
      </c>
    </row>
    <row r="21" spans="1:4" ht="30" customHeight="1" thickTop="1" thickBot="1">
      <c r="A21" s="10" t="s">
        <v>136</v>
      </c>
      <c r="B21" s="8" t="s">
        <v>113</v>
      </c>
      <c r="C21" s="11" t="s">
        <v>137</v>
      </c>
      <c r="D21" s="648">
        <v>118928.4782154845</v>
      </c>
    </row>
    <row r="22" spans="1:4" ht="30" customHeight="1" thickTop="1" thickBot="1">
      <c r="A22" s="10" t="s">
        <v>138</v>
      </c>
      <c r="B22" s="8" t="s">
        <v>113</v>
      </c>
      <c r="C22" s="11" t="s">
        <v>139</v>
      </c>
      <c r="D22" s="648">
        <v>37556.534130546337</v>
      </c>
    </row>
    <row r="23" spans="1:4" ht="30" customHeight="1" thickTop="1" thickBot="1">
      <c r="A23" s="10" t="s">
        <v>143</v>
      </c>
      <c r="B23" s="8" t="s">
        <v>144</v>
      </c>
      <c r="C23" s="11" t="s">
        <v>145</v>
      </c>
      <c r="D23" s="648">
        <v>32654.148858114062</v>
      </c>
    </row>
    <row r="24" spans="1:4" ht="30" customHeight="1" thickTop="1" thickBot="1">
      <c r="A24" s="10" t="s">
        <v>140</v>
      </c>
      <c r="B24" s="8" t="s">
        <v>998</v>
      </c>
      <c r="C24" s="11" t="s">
        <v>142</v>
      </c>
      <c r="D24" s="648">
        <v>44675.650134861011</v>
      </c>
    </row>
    <row r="25" spans="1:4" ht="30" customHeight="1" thickTop="1" thickBot="1">
      <c r="A25" s="10" t="s">
        <v>148</v>
      </c>
      <c r="B25" s="8" t="s">
        <v>113</v>
      </c>
      <c r="C25" s="11" t="s">
        <v>149</v>
      </c>
      <c r="D25" s="648">
        <v>137706.19874951214</v>
      </c>
    </row>
    <row r="26" spans="1:4" ht="30" customHeight="1" thickTop="1" thickBot="1">
      <c r="A26" s="10" t="s">
        <v>150</v>
      </c>
      <c r="B26" s="8" t="s">
        <v>113</v>
      </c>
      <c r="C26" s="11" t="s">
        <v>151</v>
      </c>
      <c r="D26" s="648">
        <v>169003.85705621296</v>
      </c>
    </row>
    <row r="27" spans="1:4" ht="30" customHeight="1" thickTop="1" thickBot="1">
      <c r="A27" s="10" t="s">
        <v>152</v>
      </c>
      <c r="B27" s="8" t="s">
        <v>113</v>
      </c>
      <c r="C27" s="11" t="s">
        <v>153</v>
      </c>
      <c r="D27" s="648">
        <v>64963.983031542237</v>
      </c>
    </row>
    <row r="28" spans="1:4" ht="30" customHeight="1" thickTop="1" thickBot="1">
      <c r="A28" s="10" t="s">
        <v>154</v>
      </c>
      <c r="B28" s="8" t="s">
        <v>113</v>
      </c>
      <c r="C28" s="11" t="s">
        <v>155</v>
      </c>
      <c r="D28" s="648">
        <v>87631.912971274782</v>
      </c>
    </row>
    <row r="29" spans="1:4" ht="30" customHeight="1" thickTop="1" thickBot="1">
      <c r="A29" s="10" t="s">
        <v>156</v>
      </c>
      <c r="B29" s="8" t="s">
        <v>113</v>
      </c>
      <c r="C29" s="11" t="s">
        <v>157</v>
      </c>
      <c r="D29" s="648">
        <v>1050.4330539146954</v>
      </c>
    </row>
    <row r="30" spans="1:4" ht="30" customHeight="1" thickTop="1" thickBot="1">
      <c r="A30" s="10" t="s">
        <v>166</v>
      </c>
      <c r="B30" s="8" t="s">
        <v>113</v>
      </c>
      <c r="C30" s="11" t="s">
        <v>167</v>
      </c>
      <c r="D30" s="648">
        <v>129157.41876366534</v>
      </c>
    </row>
    <row r="31" spans="1:4" ht="30" customHeight="1" thickTop="1" thickBot="1">
      <c r="A31" s="10" t="s">
        <v>162</v>
      </c>
      <c r="B31" s="8" t="s">
        <v>113</v>
      </c>
      <c r="C31" s="11" t="s">
        <v>163</v>
      </c>
      <c r="D31" s="648">
        <v>13723.247082754495</v>
      </c>
    </row>
    <row r="32" spans="1:4" ht="30" customHeight="1" thickTop="1" thickBot="1">
      <c r="A32" s="10" t="s">
        <v>164</v>
      </c>
      <c r="B32" s="8" t="s">
        <v>113</v>
      </c>
      <c r="C32" s="11" t="s">
        <v>165</v>
      </c>
      <c r="D32" s="648">
        <v>22090.792944449531</v>
      </c>
    </row>
    <row r="33" spans="1:4" ht="30" customHeight="1" thickTop="1" thickBot="1">
      <c r="A33" s="10" t="s">
        <v>171</v>
      </c>
      <c r="B33" s="8" t="s">
        <v>113</v>
      </c>
      <c r="C33" s="11" t="s">
        <v>172</v>
      </c>
      <c r="D33" s="648">
        <v>11705.16654426859</v>
      </c>
    </row>
    <row r="34" spans="1:4" ht="30" customHeight="1" thickTop="1" thickBot="1">
      <c r="A34" s="10" t="s">
        <v>160</v>
      </c>
      <c r="B34" s="8" t="s">
        <v>113</v>
      </c>
      <c r="C34" s="11" t="s">
        <v>161</v>
      </c>
      <c r="D34" s="648">
        <v>7803.4443628457275</v>
      </c>
    </row>
    <row r="35" spans="1:4" ht="30" customHeight="1" thickTop="1" thickBot="1">
      <c r="A35" s="10" t="s">
        <v>173</v>
      </c>
      <c r="B35" s="8" t="s">
        <v>113</v>
      </c>
      <c r="C35" s="11" t="s">
        <v>1886</v>
      </c>
      <c r="D35" s="648">
        <v>125187.35403933002</v>
      </c>
    </row>
    <row r="36" spans="1:4" ht="30" customHeight="1" thickTop="1" thickBot="1">
      <c r="A36" s="10" t="s">
        <v>170</v>
      </c>
      <c r="B36" s="8" t="s">
        <v>113</v>
      </c>
      <c r="C36" s="11" t="s">
        <v>1885</v>
      </c>
      <c r="D36" s="648">
        <v>153697.32832876177</v>
      </c>
    </row>
    <row r="37" spans="1:4" ht="30" customHeight="1" thickTop="1" thickBot="1">
      <c r="A37" s="10" t="s">
        <v>168</v>
      </c>
      <c r="B37" s="8" t="s">
        <v>113</v>
      </c>
      <c r="C37" s="11" t="s">
        <v>169</v>
      </c>
      <c r="D37" s="648">
        <v>93385.793924247671</v>
      </c>
    </row>
    <row r="38" spans="1:4" ht="30" customHeight="1" thickTop="1" thickBot="1">
      <c r="A38" s="10" t="s">
        <v>174</v>
      </c>
      <c r="B38" s="8" t="s">
        <v>113</v>
      </c>
      <c r="C38" s="11" t="s">
        <v>175</v>
      </c>
      <c r="D38" s="648">
        <v>87631.912971274782</v>
      </c>
    </row>
    <row r="39" spans="1:4" ht="30" customHeight="1" thickTop="1" thickBot="1">
      <c r="A39" s="10" t="s">
        <v>176</v>
      </c>
      <c r="B39" s="8" t="s">
        <v>113</v>
      </c>
      <c r="C39" s="11" t="s">
        <v>177</v>
      </c>
      <c r="D39" s="648">
        <v>72608.862094059805</v>
      </c>
    </row>
    <row r="40" spans="1:4" ht="30" customHeight="1" thickTop="1" thickBot="1">
      <c r="A40" s="10" t="s">
        <v>180</v>
      </c>
      <c r="B40" s="8" t="s">
        <v>113</v>
      </c>
      <c r="C40" s="11" t="s">
        <v>181</v>
      </c>
      <c r="D40" s="648">
        <v>112669.60239163898</v>
      </c>
    </row>
    <row r="41" spans="1:4" ht="30" customHeight="1" thickTop="1" thickBot="1">
      <c r="A41" s="10" t="s">
        <v>178</v>
      </c>
      <c r="B41" s="8" t="s">
        <v>113</v>
      </c>
      <c r="C41" s="11" t="s">
        <v>179</v>
      </c>
      <c r="D41" s="648">
        <v>72608.862094059805</v>
      </c>
    </row>
    <row r="42" spans="1:4" ht="30" customHeight="1" thickTop="1" thickBot="1">
      <c r="A42" s="10" t="s">
        <v>182</v>
      </c>
      <c r="B42" s="8" t="s">
        <v>113</v>
      </c>
      <c r="C42" s="11" t="s">
        <v>183</v>
      </c>
      <c r="D42" s="648">
        <v>89659.543892202724</v>
      </c>
    </row>
    <row r="43" spans="1:4" ht="30" customHeight="1" thickTop="1" thickBot="1">
      <c r="A43" s="10" t="s">
        <v>1672</v>
      </c>
      <c r="B43" s="8" t="s">
        <v>113</v>
      </c>
      <c r="C43" s="11" t="s">
        <v>1671</v>
      </c>
      <c r="D43" s="648">
        <v>12583.843016798475</v>
      </c>
    </row>
    <row r="44" spans="1:4" ht="30" customHeight="1" thickTop="1" thickBot="1">
      <c r="A44" s="10" t="s">
        <v>184</v>
      </c>
      <c r="B44" s="8" t="s">
        <v>113</v>
      </c>
      <c r="C44" s="11" t="s">
        <v>185</v>
      </c>
      <c r="D44" s="648">
        <v>19989.926836620136</v>
      </c>
    </row>
    <row r="45" spans="1:4" ht="30" customHeight="1" thickTop="1" thickBot="1">
      <c r="A45" s="10" t="s">
        <v>1603</v>
      </c>
      <c r="B45" s="8" t="s">
        <v>113</v>
      </c>
      <c r="C45" s="11" t="s">
        <v>1604</v>
      </c>
      <c r="D45" s="648">
        <v>3825.7187187319819</v>
      </c>
    </row>
    <row r="46" spans="1:4" ht="30" customHeight="1" thickTop="1" thickBot="1">
      <c r="A46" s="10" t="s">
        <v>188</v>
      </c>
      <c r="B46" s="8" t="s">
        <v>113</v>
      </c>
      <c r="C46" s="11" t="s">
        <v>189</v>
      </c>
      <c r="D46" s="648">
        <v>3501.0791588852967</v>
      </c>
    </row>
    <row r="47" spans="1:4" ht="30" customHeight="1" thickTop="1" thickBot="1">
      <c r="A47" s="10" t="s">
        <v>186</v>
      </c>
      <c r="B47" s="8" t="s">
        <v>113</v>
      </c>
      <c r="C47" s="11" t="s">
        <v>187</v>
      </c>
      <c r="D47" s="648">
        <v>3766.6933442144027</v>
      </c>
    </row>
    <row r="48" spans="1:4" ht="30" customHeight="1" thickTop="1" thickBot="1">
      <c r="A48" s="10" t="s">
        <v>190</v>
      </c>
      <c r="B48" s="8" t="s">
        <v>113</v>
      </c>
      <c r="C48" s="11" t="s">
        <v>191</v>
      </c>
      <c r="D48" s="648">
        <v>4681.5866492368796</v>
      </c>
    </row>
    <row r="49" spans="1:4" ht="30" customHeight="1" thickTop="1" thickBot="1">
      <c r="A49" s="10" t="s">
        <v>201</v>
      </c>
      <c r="B49" s="8" t="s">
        <v>113</v>
      </c>
      <c r="C49" s="11" t="s">
        <v>1888</v>
      </c>
      <c r="D49" s="648">
        <v>122401.13774960209</v>
      </c>
    </row>
    <row r="50" spans="1:4" ht="30" customHeight="1" thickTop="1" thickBot="1">
      <c r="A50" s="10" t="s">
        <v>192</v>
      </c>
      <c r="B50" s="8" t="s">
        <v>113</v>
      </c>
      <c r="C50" s="11" t="s">
        <v>193</v>
      </c>
      <c r="D50" s="648">
        <v>41868.665657802812</v>
      </c>
    </row>
    <row r="51" spans="1:4" ht="30" customHeight="1" thickTop="1" thickBot="1">
      <c r="A51" s="10" t="s">
        <v>194</v>
      </c>
      <c r="B51" s="8" t="s">
        <v>113</v>
      </c>
      <c r="C51" s="11" t="s">
        <v>1887</v>
      </c>
      <c r="D51" s="648">
        <v>2253.89485657867</v>
      </c>
    </row>
    <row r="52" spans="1:4" ht="30" customHeight="1" thickTop="1" thickBot="1">
      <c r="A52" s="10" t="s">
        <v>224</v>
      </c>
      <c r="B52" s="8" t="s">
        <v>92</v>
      </c>
      <c r="C52" s="11" t="s">
        <v>1891</v>
      </c>
      <c r="D52" s="648">
        <v>174061.95406147378</v>
      </c>
    </row>
    <row r="53" spans="1:4" ht="30" customHeight="1" thickTop="1" thickBot="1">
      <c r="A53" s="10" t="s">
        <v>195</v>
      </c>
      <c r="B53" s="8" t="s">
        <v>113</v>
      </c>
      <c r="C53" s="11" t="s">
        <v>196</v>
      </c>
      <c r="D53" s="648">
        <v>11893.612965292199</v>
      </c>
    </row>
    <row r="54" spans="1:4" ht="30" customHeight="1" thickTop="1" thickBot="1">
      <c r="A54" s="10" t="s">
        <v>214</v>
      </c>
      <c r="B54" s="8" t="s">
        <v>113</v>
      </c>
      <c r="C54" s="11" t="s">
        <v>215</v>
      </c>
      <c r="D54" s="648">
        <v>15086.448501696801</v>
      </c>
    </row>
    <row r="55" spans="1:4" ht="30" customHeight="1" thickTop="1" thickBot="1">
      <c r="A55" s="10" t="s">
        <v>197</v>
      </c>
      <c r="B55" s="8" t="s">
        <v>113</v>
      </c>
      <c r="C55" s="11" t="s">
        <v>198</v>
      </c>
      <c r="D55" s="648">
        <v>98840.175754668409</v>
      </c>
    </row>
    <row r="56" spans="1:4" ht="30" customHeight="1" thickTop="1" thickBot="1">
      <c r="A56" s="10" t="s">
        <v>199</v>
      </c>
      <c r="B56" s="8" t="s">
        <v>113</v>
      </c>
      <c r="C56" s="11" t="s">
        <v>200</v>
      </c>
      <c r="D56" s="648">
        <v>11501.203530999404</v>
      </c>
    </row>
    <row r="57" spans="1:4" ht="30" customHeight="1" thickTop="1" thickBot="1">
      <c r="A57" s="10" t="s">
        <v>202</v>
      </c>
      <c r="B57" s="8" t="s">
        <v>113</v>
      </c>
      <c r="C57" s="11" t="s">
        <v>203</v>
      </c>
      <c r="D57" s="648">
        <v>93365.025736917407</v>
      </c>
    </row>
    <row r="58" spans="1:4" ht="30" customHeight="1" thickTop="1" thickBot="1">
      <c r="A58" s="10" t="s">
        <v>212</v>
      </c>
      <c r="B58" s="8" t="s">
        <v>113</v>
      </c>
      <c r="C58" s="11" t="s">
        <v>213</v>
      </c>
      <c r="D58" s="648">
        <v>27115.305517346445</v>
      </c>
    </row>
    <row r="59" spans="1:4" ht="30" customHeight="1" thickTop="1" thickBot="1">
      <c r="A59" s="10" t="s">
        <v>206</v>
      </c>
      <c r="B59" s="8" t="s">
        <v>113</v>
      </c>
      <c r="C59" s="11" t="s">
        <v>207</v>
      </c>
      <c r="D59" s="648">
        <v>10556.797538718138</v>
      </c>
    </row>
    <row r="60" spans="1:4" ht="30" customHeight="1" thickTop="1" thickBot="1">
      <c r="A60" s="10" t="s">
        <v>204</v>
      </c>
      <c r="B60" s="8" t="s">
        <v>113</v>
      </c>
      <c r="C60" s="11" t="s">
        <v>205</v>
      </c>
      <c r="D60" s="648">
        <v>15178.265750946373</v>
      </c>
    </row>
    <row r="61" spans="1:4" ht="30" customHeight="1" thickTop="1" thickBot="1">
      <c r="A61" s="10" t="s">
        <v>208</v>
      </c>
      <c r="B61" s="8" t="s">
        <v>113</v>
      </c>
      <c r="C61" s="11" t="s">
        <v>209</v>
      </c>
      <c r="D61" s="648">
        <v>16143.439930557895</v>
      </c>
    </row>
    <row r="62" spans="1:4" ht="30" customHeight="1" thickTop="1" thickBot="1">
      <c r="A62" s="10" t="s">
        <v>210</v>
      </c>
      <c r="B62" s="8" t="s">
        <v>113</v>
      </c>
      <c r="C62" s="11" t="s">
        <v>211</v>
      </c>
      <c r="D62" s="648">
        <v>18038.676261119639</v>
      </c>
    </row>
    <row r="63" spans="1:4" ht="30" customHeight="1" thickTop="1" thickBot="1">
      <c r="A63" s="10" t="s">
        <v>217</v>
      </c>
      <c r="B63" s="8" t="s">
        <v>113</v>
      </c>
      <c r="C63" s="11" t="s">
        <v>218</v>
      </c>
      <c r="D63" s="648">
        <v>32938.345105791297</v>
      </c>
    </row>
    <row r="64" spans="1:4" ht="30" customHeight="1" thickTop="1" thickBot="1">
      <c r="A64" s="10" t="s">
        <v>219</v>
      </c>
      <c r="B64" s="8" t="s">
        <v>113</v>
      </c>
      <c r="C64" s="11" t="s">
        <v>220</v>
      </c>
      <c r="D64" s="648">
        <v>18777.72053402763</v>
      </c>
    </row>
    <row r="65" spans="1:4" ht="30" customHeight="1" thickTop="1" thickBot="1">
      <c r="A65" s="10" t="s">
        <v>216</v>
      </c>
      <c r="B65" s="8" t="s">
        <v>113</v>
      </c>
      <c r="C65" s="11" t="s">
        <v>1889</v>
      </c>
      <c r="D65" s="648">
        <v>18777.72053402763</v>
      </c>
    </row>
    <row r="66" spans="1:4" ht="30" customHeight="1" thickTop="1" thickBot="1">
      <c r="A66" s="10" t="s">
        <v>221</v>
      </c>
      <c r="B66" s="8" t="s">
        <v>113</v>
      </c>
      <c r="C66" s="11" t="s">
        <v>1890</v>
      </c>
      <c r="D66" s="648">
        <v>92437.015682002151</v>
      </c>
    </row>
    <row r="67" spans="1:4" ht="30" customHeight="1" thickTop="1" thickBot="1">
      <c r="A67" s="10" t="s">
        <v>222</v>
      </c>
      <c r="B67" s="8" t="s">
        <v>113</v>
      </c>
      <c r="C67" s="11" t="s">
        <v>223</v>
      </c>
      <c r="D67" s="648">
        <v>34680.686716550954</v>
      </c>
    </row>
    <row r="68" spans="1:4" ht="30" customHeight="1" thickTop="1" thickBot="1">
      <c r="A68" s="10" t="s">
        <v>225</v>
      </c>
      <c r="B68" s="8" t="s">
        <v>113</v>
      </c>
      <c r="C68" s="11" t="s">
        <v>226</v>
      </c>
      <c r="D68" s="648">
        <v>69479.424182137052</v>
      </c>
    </row>
    <row r="69" spans="1:4" ht="30" customHeight="1" thickTop="1" thickBot="1">
      <c r="A69" s="10" t="s">
        <v>227</v>
      </c>
      <c r="B69" s="8" t="s">
        <v>113</v>
      </c>
      <c r="C69" s="11" t="s">
        <v>1892</v>
      </c>
      <c r="D69" s="648">
        <v>22258.031505582672</v>
      </c>
    </row>
    <row r="70" spans="1:4" ht="30" customHeight="1" thickTop="1" thickBot="1">
      <c r="A70" s="10" t="s">
        <v>232</v>
      </c>
      <c r="B70" s="8" t="s">
        <v>233</v>
      </c>
      <c r="C70" s="11" t="s">
        <v>1895</v>
      </c>
      <c r="D70" s="648">
        <v>4083.6814666236232</v>
      </c>
    </row>
    <row r="71" spans="1:4" ht="30" customHeight="1" thickTop="1" thickBot="1">
      <c r="A71" s="10" t="s">
        <v>228</v>
      </c>
      <c r="B71" s="8" t="s">
        <v>113</v>
      </c>
      <c r="C71" s="11" t="s">
        <v>1893</v>
      </c>
      <c r="D71" s="648">
        <v>4814.9402731469645</v>
      </c>
    </row>
    <row r="72" spans="1:4" ht="30" customHeight="1" thickTop="1" thickBot="1">
      <c r="A72" s="10" t="s">
        <v>229</v>
      </c>
      <c r="B72" s="8" t="s">
        <v>113</v>
      </c>
      <c r="C72" s="11" t="s">
        <v>1894</v>
      </c>
      <c r="D72" s="648">
        <v>9595.9472418069017</v>
      </c>
    </row>
    <row r="73" spans="1:4" ht="30" customHeight="1" thickTop="1" thickBot="1">
      <c r="A73" s="10" t="s">
        <v>230</v>
      </c>
      <c r="B73" s="8" t="s">
        <v>113</v>
      </c>
      <c r="C73" s="11" t="s">
        <v>231</v>
      </c>
      <c r="D73" s="648">
        <v>4046.5173419273706</v>
      </c>
    </row>
    <row r="74" spans="1:4" ht="30" customHeight="1" thickTop="1" thickBot="1">
      <c r="A74" s="10" t="s">
        <v>234</v>
      </c>
      <c r="B74" s="8" t="s">
        <v>113</v>
      </c>
      <c r="C74" s="11" t="s">
        <v>235</v>
      </c>
      <c r="D74" s="648">
        <v>13770.401262452999</v>
      </c>
    </row>
    <row r="75" spans="1:4" ht="30" customHeight="1" thickTop="1" thickBot="1">
      <c r="A75" s="10" t="s">
        <v>236</v>
      </c>
      <c r="B75" s="8" t="s">
        <v>113</v>
      </c>
      <c r="C75" s="11" t="s">
        <v>237</v>
      </c>
      <c r="D75" s="648">
        <v>58120.838443649402</v>
      </c>
    </row>
    <row r="76" spans="1:4" ht="30" customHeight="1" thickTop="1" thickBot="1">
      <c r="A76" s="10" t="s">
        <v>238</v>
      </c>
      <c r="B76" s="8" t="s">
        <v>113</v>
      </c>
      <c r="C76" s="11" t="s">
        <v>239</v>
      </c>
      <c r="D76" s="648">
        <v>532048.16752651206</v>
      </c>
    </row>
    <row r="77" spans="1:4" ht="30" customHeight="1" thickTop="1" thickBot="1">
      <c r="A77" s="10" t="s">
        <v>240</v>
      </c>
      <c r="B77" s="8" t="s">
        <v>113</v>
      </c>
      <c r="C77" s="11" t="s">
        <v>1896</v>
      </c>
      <c r="D77" s="648">
        <v>150225.04345969422</v>
      </c>
    </row>
    <row r="78" spans="1:4" ht="30" customHeight="1" thickTop="1" thickBot="1">
      <c r="A78" s="10" t="s">
        <v>241</v>
      </c>
      <c r="B78" s="8" t="s">
        <v>113</v>
      </c>
      <c r="C78" s="11" t="s">
        <v>1897</v>
      </c>
      <c r="D78" s="648">
        <v>109881.82709180673</v>
      </c>
    </row>
    <row r="79" spans="1:4" ht="30" customHeight="1" thickTop="1" thickBot="1">
      <c r="A79" s="10" t="s">
        <v>246</v>
      </c>
      <c r="B79" s="8" t="s">
        <v>113</v>
      </c>
      <c r="C79" s="11" t="s">
        <v>1902</v>
      </c>
      <c r="D79" s="648">
        <v>161479.21486771267</v>
      </c>
    </row>
    <row r="80" spans="1:4" ht="30" customHeight="1" thickTop="1" thickBot="1">
      <c r="A80" s="10" t="s">
        <v>243</v>
      </c>
      <c r="B80" s="8" t="s">
        <v>113</v>
      </c>
      <c r="C80" s="11" t="s">
        <v>1899</v>
      </c>
      <c r="D80" s="648">
        <v>169003.85705621296</v>
      </c>
    </row>
    <row r="81" spans="1:4" ht="30" customHeight="1" thickTop="1" thickBot="1">
      <c r="A81" s="10" t="s">
        <v>244</v>
      </c>
      <c r="B81" s="8" t="s">
        <v>113</v>
      </c>
      <c r="C81" s="11" t="s">
        <v>1900</v>
      </c>
      <c r="D81" s="648">
        <v>384620.27098145644</v>
      </c>
    </row>
    <row r="82" spans="1:4" ht="30" customHeight="1" thickTop="1" thickBot="1">
      <c r="A82" s="10" t="s">
        <v>245</v>
      </c>
      <c r="B82" s="8" t="s">
        <v>113</v>
      </c>
      <c r="C82" s="11" t="s">
        <v>1901</v>
      </c>
      <c r="D82" s="648">
        <v>210071.30790806416</v>
      </c>
    </row>
    <row r="83" spans="1:4" ht="30" customHeight="1" thickTop="1" thickBot="1">
      <c r="A83" s="10" t="s">
        <v>247</v>
      </c>
      <c r="B83" s="8" t="s">
        <v>113</v>
      </c>
      <c r="C83" s="11" t="s">
        <v>1903</v>
      </c>
      <c r="D83" s="648">
        <v>166435.16020220719</v>
      </c>
    </row>
    <row r="84" spans="1:4" ht="30" customHeight="1" thickTop="1" thickBot="1">
      <c r="A84" s="10" t="s">
        <v>242</v>
      </c>
      <c r="B84" s="8" t="s">
        <v>113</v>
      </c>
      <c r="C84" s="11" t="s">
        <v>1898</v>
      </c>
      <c r="D84" s="648">
        <v>187781.57759024063</v>
      </c>
    </row>
    <row r="85" spans="1:4" ht="30" customHeight="1" thickTop="1" thickBot="1">
      <c r="A85" s="10" t="s">
        <v>248</v>
      </c>
      <c r="B85" s="8" t="s">
        <v>113</v>
      </c>
      <c r="C85" s="11" t="s">
        <v>1904</v>
      </c>
      <c r="D85" s="648">
        <v>264146.20240360417</v>
      </c>
    </row>
    <row r="86" spans="1:4" ht="30" customHeight="1" thickTop="1" thickBot="1">
      <c r="A86" s="10" t="s">
        <v>249</v>
      </c>
      <c r="B86" s="8" t="s">
        <v>113</v>
      </c>
      <c r="C86" s="11" t="s">
        <v>250</v>
      </c>
      <c r="D86" s="648">
        <v>5589.9215793129588</v>
      </c>
    </row>
    <row r="87" spans="1:4" ht="30" customHeight="1" thickTop="1" thickBot="1">
      <c r="A87" s="10" t="s">
        <v>255</v>
      </c>
      <c r="B87" s="8" t="s">
        <v>113</v>
      </c>
      <c r="C87" s="11" t="s">
        <v>256</v>
      </c>
      <c r="D87" s="648">
        <v>2042359.9379950685</v>
      </c>
    </row>
    <row r="88" spans="1:4" ht="30" customHeight="1" thickTop="1" thickBot="1">
      <c r="A88" s="10" t="s">
        <v>253</v>
      </c>
      <c r="B88" s="8" t="s">
        <v>113</v>
      </c>
      <c r="C88" s="11" t="s">
        <v>254</v>
      </c>
      <c r="D88" s="648">
        <v>25159.668083563229</v>
      </c>
    </row>
    <row r="89" spans="1:4" ht="30" customHeight="1" thickTop="1" thickBot="1">
      <c r="A89" s="10" t="s">
        <v>251</v>
      </c>
      <c r="B89" s="8" t="s">
        <v>113</v>
      </c>
      <c r="C89" s="11" t="s">
        <v>252</v>
      </c>
      <c r="D89" s="648">
        <v>25668.386477709464</v>
      </c>
    </row>
    <row r="90" spans="1:4" ht="30" customHeight="1" thickTop="1" thickBot="1">
      <c r="A90" s="10" t="s">
        <v>257</v>
      </c>
      <c r="B90" s="8" t="s">
        <v>113</v>
      </c>
      <c r="C90" s="11" t="s">
        <v>258</v>
      </c>
      <c r="D90" s="648">
        <v>7803.4443628457275</v>
      </c>
    </row>
    <row r="91" spans="1:4" ht="30" customHeight="1" thickTop="1" thickBot="1">
      <c r="A91" s="10" t="s">
        <v>259</v>
      </c>
      <c r="B91" s="8" t="s">
        <v>113</v>
      </c>
      <c r="C91" s="11" t="s">
        <v>260</v>
      </c>
      <c r="D91" s="648">
        <v>69888.229553795827</v>
      </c>
    </row>
    <row r="92" spans="1:4" ht="30" customHeight="1" thickTop="1" thickBot="1">
      <c r="A92" s="10" t="s">
        <v>261</v>
      </c>
      <c r="B92" s="8" t="s">
        <v>113</v>
      </c>
      <c r="C92" s="11" t="s">
        <v>262</v>
      </c>
      <c r="D92" s="648">
        <v>8072.8813509591837</v>
      </c>
    </row>
    <row r="93" spans="1:4" ht="30" customHeight="1" thickTop="1" thickBot="1">
      <c r="A93" s="10" t="s">
        <v>263</v>
      </c>
      <c r="B93" s="8" t="s">
        <v>113</v>
      </c>
      <c r="C93" s="11" t="s">
        <v>264</v>
      </c>
      <c r="D93" s="648">
        <v>11267.288157911218</v>
      </c>
    </row>
    <row r="94" spans="1:4" ht="30" customHeight="1" thickTop="1" thickBot="1">
      <c r="A94" s="10" t="s">
        <v>265</v>
      </c>
      <c r="B94" s="8" t="s">
        <v>113</v>
      </c>
      <c r="C94" s="11" t="s">
        <v>266</v>
      </c>
      <c r="D94" s="648">
        <v>18361.263724931381</v>
      </c>
    </row>
    <row r="95" spans="1:4" ht="30" customHeight="1" thickTop="1" thickBot="1">
      <c r="A95" s="10" t="s">
        <v>267</v>
      </c>
      <c r="B95" s="8" t="s">
        <v>113</v>
      </c>
      <c r="C95" s="11" t="s">
        <v>268</v>
      </c>
      <c r="D95" s="648">
        <v>82297.768014871312</v>
      </c>
    </row>
    <row r="96" spans="1:4" ht="30" customHeight="1" thickTop="1" thickBot="1">
      <c r="A96" s="10" t="s">
        <v>269</v>
      </c>
      <c r="B96" s="8" t="s">
        <v>113</v>
      </c>
      <c r="C96" s="11" t="s">
        <v>270</v>
      </c>
      <c r="D96" s="648">
        <v>167904.64439276498</v>
      </c>
    </row>
    <row r="97" spans="1:4" ht="30" customHeight="1" thickTop="1" thickBot="1">
      <c r="A97" s="10" t="s">
        <v>271</v>
      </c>
      <c r="B97" s="8" t="s">
        <v>113</v>
      </c>
      <c r="C97" s="11" t="s">
        <v>272</v>
      </c>
      <c r="D97" s="648">
        <v>135259.70228932594</v>
      </c>
    </row>
    <row r="98" spans="1:4" ht="30" customHeight="1" thickTop="1" thickBot="1">
      <c r="A98" s="10" t="s">
        <v>273</v>
      </c>
      <c r="B98" s="8" t="s">
        <v>113</v>
      </c>
      <c r="C98" s="11" t="s">
        <v>274</v>
      </c>
      <c r="D98" s="648">
        <v>7688.6015621602164</v>
      </c>
    </row>
    <row r="99" spans="1:4" ht="30" customHeight="1" thickTop="1" thickBot="1">
      <c r="A99" s="10" t="s">
        <v>275</v>
      </c>
      <c r="B99" s="8" t="s">
        <v>113</v>
      </c>
      <c r="C99" s="11" t="s">
        <v>276</v>
      </c>
      <c r="D99" s="648">
        <v>10544.238010832009</v>
      </c>
    </row>
    <row r="100" spans="1:4" ht="30" customHeight="1" thickTop="1" thickBot="1">
      <c r="A100" s="10" t="s">
        <v>277</v>
      </c>
      <c r="B100" s="8" t="s">
        <v>113</v>
      </c>
      <c r="C100" s="11" t="s">
        <v>278</v>
      </c>
      <c r="D100" s="648">
        <v>375563.15518048126</v>
      </c>
    </row>
    <row r="101" spans="1:4" ht="30" customHeight="1" thickTop="1" thickBot="1">
      <c r="A101" s="10" t="s">
        <v>279</v>
      </c>
      <c r="B101" s="8" t="s">
        <v>113</v>
      </c>
      <c r="C101" s="11" t="s">
        <v>1905</v>
      </c>
      <c r="D101" s="648">
        <v>361639.72516927886</v>
      </c>
    </row>
    <row r="102" spans="1:4" ht="30" customHeight="1" thickTop="1" thickBot="1">
      <c r="A102" s="10" t="s">
        <v>280</v>
      </c>
      <c r="B102" s="8" t="s">
        <v>113</v>
      </c>
      <c r="C102" s="11" t="s">
        <v>281</v>
      </c>
      <c r="D102" s="648">
        <v>571860.78263861907</v>
      </c>
    </row>
    <row r="103" spans="1:4" ht="30" customHeight="1" thickTop="1" thickBot="1">
      <c r="A103" s="10" t="s">
        <v>282</v>
      </c>
      <c r="B103" s="8" t="s">
        <v>113</v>
      </c>
      <c r="C103" s="11" t="s">
        <v>283</v>
      </c>
      <c r="D103" s="648">
        <v>641884.55194130726</v>
      </c>
    </row>
    <row r="104" spans="1:4" ht="30" customHeight="1" thickTop="1" thickBot="1">
      <c r="A104" s="10" t="s">
        <v>284</v>
      </c>
      <c r="B104" s="8" t="s">
        <v>113</v>
      </c>
      <c r="C104" s="11" t="s">
        <v>285</v>
      </c>
      <c r="D104" s="648">
        <v>525789.29170266644</v>
      </c>
    </row>
    <row r="105" spans="1:4" ht="30" customHeight="1" thickTop="1" thickBot="1">
      <c r="A105" s="10" t="s">
        <v>286</v>
      </c>
      <c r="B105" s="8" t="s">
        <v>113</v>
      </c>
      <c r="C105" s="11" t="s">
        <v>287</v>
      </c>
      <c r="D105" s="648">
        <v>225338.11172078692</v>
      </c>
    </row>
    <row r="106" spans="1:4" ht="30" customHeight="1" thickTop="1" thickBot="1">
      <c r="A106" s="10" t="s">
        <v>288</v>
      </c>
      <c r="B106" s="8" t="s">
        <v>113</v>
      </c>
      <c r="C106" s="11" t="s">
        <v>289</v>
      </c>
      <c r="D106" s="648">
        <v>8072.8813509591837</v>
      </c>
    </row>
    <row r="107" spans="1:4" ht="30" customHeight="1" thickTop="1" thickBot="1">
      <c r="A107" s="10" t="s">
        <v>290</v>
      </c>
      <c r="B107" s="8" t="s">
        <v>113</v>
      </c>
      <c r="C107" s="11" t="s">
        <v>291</v>
      </c>
      <c r="D107" s="648">
        <v>450676.22344157385</v>
      </c>
    </row>
    <row r="108" spans="1:4" ht="30" customHeight="1" thickTop="1" thickBot="1">
      <c r="A108" s="10" t="s">
        <v>292</v>
      </c>
      <c r="B108" s="8" t="s">
        <v>113</v>
      </c>
      <c r="C108" s="11" t="s">
        <v>293</v>
      </c>
      <c r="D108" s="648">
        <v>8072.8813509591837</v>
      </c>
    </row>
    <row r="109" spans="1:4" ht="30" customHeight="1" thickTop="1" thickBot="1">
      <c r="A109" s="10" t="s">
        <v>294</v>
      </c>
      <c r="B109" s="8" t="s">
        <v>113</v>
      </c>
      <c r="C109" s="11" t="s">
        <v>1906</v>
      </c>
      <c r="D109" s="648">
        <v>758883.70929783641</v>
      </c>
    </row>
    <row r="110" spans="1:4" ht="30" customHeight="1" thickTop="1" thickBot="1">
      <c r="A110" s="10" t="s">
        <v>295</v>
      </c>
      <c r="B110" s="8" t="s">
        <v>113</v>
      </c>
      <c r="C110" s="11" t="s">
        <v>296</v>
      </c>
      <c r="D110" s="648">
        <v>3059.4819124945188</v>
      </c>
    </row>
    <row r="111" spans="1:4" ht="30" customHeight="1" thickTop="1" thickBot="1">
      <c r="A111" s="10" t="s">
        <v>297</v>
      </c>
      <c r="B111" s="8" t="s">
        <v>113</v>
      </c>
      <c r="C111" s="11" t="s">
        <v>298</v>
      </c>
      <c r="D111" s="648">
        <v>122542.14281094962</v>
      </c>
    </row>
    <row r="112" spans="1:4" ht="30" customHeight="1" thickTop="1" thickBot="1">
      <c r="A112" s="10" t="s">
        <v>299</v>
      </c>
      <c r="B112" s="8" t="s">
        <v>113</v>
      </c>
      <c r="C112" s="11" t="s">
        <v>300</v>
      </c>
      <c r="D112" s="648">
        <v>502003.15883457311</v>
      </c>
    </row>
    <row r="113" spans="1:4" ht="30" customHeight="1" thickTop="1" thickBot="1">
      <c r="A113" s="10" t="s">
        <v>301</v>
      </c>
      <c r="B113" s="8" t="s">
        <v>113</v>
      </c>
      <c r="C113" s="11" t="s">
        <v>302</v>
      </c>
      <c r="D113" s="648">
        <v>9515.1089847319727</v>
      </c>
    </row>
    <row r="114" spans="1:4" ht="30" customHeight="1" thickTop="1" thickBot="1">
      <c r="A114" s="10" t="s">
        <v>305</v>
      </c>
      <c r="B114" s="8" t="s">
        <v>113</v>
      </c>
      <c r="C114" s="11" t="s">
        <v>306</v>
      </c>
      <c r="D114" s="648">
        <v>140047.53860537612</v>
      </c>
    </row>
    <row r="115" spans="1:4" ht="30" customHeight="1" thickTop="1" thickBot="1">
      <c r="A115" s="10" t="s">
        <v>303</v>
      </c>
      <c r="B115" s="8" t="s">
        <v>113</v>
      </c>
      <c r="C115" s="11" t="s">
        <v>304</v>
      </c>
      <c r="D115" s="648">
        <v>90410.19313456575</v>
      </c>
    </row>
    <row r="116" spans="1:4" ht="30" customHeight="1" thickTop="1" thickBot="1">
      <c r="A116" s="10" t="s">
        <v>309</v>
      </c>
      <c r="B116" s="8" t="s">
        <v>113</v>
      </c>
      <c r="C116" s="11" t="s">
        <v>1907</v>
      </c>
      <c r="D116" s="648">
        <v>126346.00027986029</v>
      </c>
    </row>
    <row r="117" spans="1:4" ht="30" customHeight="1" thickTop="1" thickBot="1">
      <c r="A117" s="10" t="s">
        <v>310</v>
      </c>
      <c r="B117" s="8" t="s">
        <v>113</v>
      </c>
      <c r="C117" s="11" t="s">
        <v>311</v>
      </c>
      <c r="D117" s="648">
        <v>171905.5587839215</v>
      </c>
    </row>
    <row r="118" spans="1:4" ht="30" customHeight="1" thickTop="1" thickBot="1">
      <c r="A118" s="10" t="s">
        <v>313</v>
      </c>
      <c r="B118" s="8" t="s">
        <v>113</v>
      </c>
      <c r="C118" s="11" t="s">
        <v>1909</v>
      </c>
      <c r="D118" s="648">
        <v>262589.68141632574</v>
      </c>
    </row>
    <row r="119" spans="1:4" ht="30" customHeight="1" thickTop="1" thickBot="1">
      <c r="A119" s="10" t="s">
        <v>318</v>
      </c>
      <c r="B119" s="8" t="s">
        <v>113</v>
      </c>
      <c r="C119" s="11" t="s">
        <v>319</v>
      </c>
      <c r="D119" s="648">
        <v>161055.10662117894</v>
      </c>
    </row>
    <row r="120" spans="1:4" ht="30" customHeight="1" thickTop="1" thickBot="1">
      <c r="A120" s="10" t="s">
        <v>314</v>
      </c>
      <c r="B120" s="8" t="s">
        <v>113</v>
      </c>
      <c r="C120" s="11" t="s">
        <v>315</v>
      </c>
      <c r="D120" s="648">
        <v>150225.04345969422</v>
      </c>
    </row>
    <row r="121" spans="1:4" ht="30" customHeight="1" thickTop="1" thickBot="1">
      <c r="A121" s="10" t="s">
        <v>1648</v>
      </c>
      <c r="B121" s="8" t="s">
        <v>113</v>
      </c>
      <c r="C121" s="11" t="s">
        <v>1649</v>
      </c>
      <c r="D121" s="648">
        <v>167904.64439276498</v>
      </c>
    </row>
    <row r="122" spans="1:4" ht="30" customHeight="1" thickTop="1" thickBot="1">
      <c r="A122" s="10" t="s">
        <v>322</v>
      </c>
      <c r="B122" s="8" t="s">
        <v>113</v>
      </c>
      <c r="C122" s="11" t="s">
        <v>323</v>
      </c>
      <c r="D122" s="648">
        <v>114372.59375272025</v>
      </c>
    </row>
    <row r="123" spans="1:4" ht="30" customHeight="1" thickTop="1" thickBot="1">
      <c r="A123" s="10" t="s">
        <v>320</v>
      </c>
      <c r="B123" s="8" t="s">
        <v>113</v>
      </c>
      <c r="C123" s="11" t="s">
        <v>321</v>
      </c>
      <c r="D123" s="648">
        <v>122684.24093478826</v>
      </c>
    </row>
    <row r="124" spans="1:4" ht="30" customHeight="1" thickTop="1" thickBot="1">
      <c r="A124" s="10" t="s">
        <v>312</v>
      </c>
      <c r="B124" s="8" t="s">
        <v>113</v>
      </c>
      <c r="C124" s="11" t="s">
        <v>1908</v>
      </c>
      <c r="D124" s="648">
        <v>219079.23589694142</v>
      </c>
    </row>
    <row r="125" spans="1:4" ht="30" customHeight="1" thickTop="1" thickBot="1">
      <c r="A125" s="10" t="s">
        <v>316</v>
      </c>
      <c r="B125" s="8" t="s">
        <v>113</v>
      </c>
      <c r="C125" s="11" t="s">
        <v>317</v>
      </c>
      <c r="D125" s="648">
        <v>186730.05147383481</v>
      </c>
    </row>
    <row r="126" spans="1:4" ht="30" customHeight="1" thickTop="1" thickBot="1">
      <c r="A126" s="10" t="s">
        <v>307</v>
      </c>
      <c r="B126" s="8" t="s">
        <v>113</v>
      </c>
      <c r="C126" s="11" t="s">
        <v>308</v>
      </c>
      <c r="D126" s="648">
        <v>118928.4782154845</v>
      </c>
    </row>
    <row r="127" spans="1:4" ht="30" customHeight="1" thickTop="1" thickBot="1">
      <c r="A127" s="10" t="s">
        <v>324</v>
      </c>
      <c r="B127" s="8" t="s">
        <v>113</v>
      </c>
      <c r="C127" s="11" t="s">
        <v>325</v>
      </c>
      <c r="D127" s="648">
        <v>6009.6575758824092</v>
      </c>
    </row>
    <row r="128" spans="1:4" ht="30" customHeight="1" thickTop="1" thickBot="1">
      <c r="A128" s="10" t="s">
        <v>326</v>
      </c>
      <c r="B128" s="8" t="s">
        <v>113</v>
      </c>
      <c r="C128" s="11" t="s">
        <v>327</v>
      </c>
      <c r="D128" s="648">
        <v>128376.91038826143</v>
      </c>
    </row>
    <row r="129" spans="1:4" ht="30" customHeight="1" thickTop="1" thickBot="1">
      <c r="A129" s="10" t="s">
        <v>328</v>
      </c>
      <c r="B129" s="8" t="s">
        <v>113</v>
      </c>
      <c r="C129" s="11" t="s">
        <v>329</v>
      </c>
      <c r="D129" s="648">
        <v>63.397624481844268</v>
      </c>
    </row>
    <row r="130" spans="1:4" ht="30" customHeight="1" thickTop="1" thickBot="1">
      <c r="A130" s="10" t="s">
        <v>330</v>
      </c>
      <c r="B130" s="8" t="s">
        <v>113</v>
      </c>
      <c r="C130" s="11" t="s">
        <v>331</v>
      </c>
      <c r="D130" s="648">
        <v>1981.9867960787503</v>
      </c>
    </row>
    <row r="131" spans="1:4" ht="30" customHeight="1" thickTop="1" thickBot="1">
      <c r="A131" s="10" t="s">
        <v>332</v>
      </c>
      <c r="B131" s="8" t="s">
        <v>113</v>
      </c>
      <c r="C131" s="11" t="s">
        <v>333</v>
      </c>
      <c r="D131" s="648">
        <v>1751.0861106881814</v>
      </c>
    </row>
    <row r="132" spans="1:4" ht="30" customHeight="1" thickTop="1" thickBot="1">
      <c r="A132" s="10" t="s">
        <v>334</v>
      </c>
      <c r="B132" s="8" t="s">
        <v>113</v>
      </c>
      <c r="C132" s="11" t="s">
        <v>1676</v>
      </c>
      <c r="D132" s="648">
        <v>3245.4096321365655</v>
      </c>
    </row>
    <row r="133" spans="1:4" ht="30" customHeight="1" thickTop="1" thickBot="1">
      <c r="A133" s="10" t="s">
        <v>335</v>
      </c>
      <c r="B133" s="8" t="s">
        <v>92</v>
      </c>
      <c r="C133" s="11" t="s">
        <v>1910</v>
      </c>
      <c r="D133" s="648">
        <v>379295.96358747251</v>
      </c>
    </row>
    <row r="134" spans="1:4" ht="30" customHeight="1" thickTop="1" thickBot="1">
      <c r="A134" s="10" t="s">
        <v>336</v>
      </c>
      <c r="B134" s="8" t="s">
        <v>113</v>
      </c>
      <c r="C134" s="11" t="s">
        <v>337</v>
      </c>
      <c r="D134" s="648">
        <v>61854.22024445868</v>
      </c>
    </row>
    <row r="135" spans="1:4" ht="30" customHeight="1" thickTop="1" thickBot="1">
      <c r="A135" s="10" t="s">
        <v>338</v>
      </c>
      <c r="B135" s="8" t="s">
        <v>339</v>
      </c>
      <c r="C135" s="11" t="s">
        <v>340</v>
      </c>
      <c r="D135" s="648">
        <v>1501.8678627250695</v>
      </c>
    </row>
    <row r="136" spans="1:4" ht="30" customHeight="1" thickTop="1" thickBot="1">
      <c r="A136" s="10" t="s">
        <v>352</v>
      </c>
      <c r="B136" s="8" t="s">
        <v>339</v>
      </c>
      <c r="C136" s="11" t="s">
        <v>353</v>
      </c>
      <c r="D136" s="648">
        <v>1643.9659865636861</v>
      </c>
    </row>
    <row r="137" spans="1:4" ht="30" customHeight="1" thickTop="1" thickBot="1">
      <c r="A137" s="10" t="s">
        <v>343</v>
      </c>
      <c r="B137" s="8" t="s">
        <v>344</v>
      </c>
      <c r="C137" s="11" t="s">
        <v>345</v>
      </c>
      <c r="D137" s="648">
        <v>0.46367957619556693</v>
      </c>
    </row>
    <row r="138" spans="1:4" ht="30" customHeight="1" thickTop="1" thickBot="1">
      <c r="A138" s="10" t="s">
        <v>346</v>
      </c>
      <c r="B138" s="8" t="s">
        <v>344</v>
      </c>
      <c r="C138" s="11" t="s">
        <v>347</v>
      </c>
      <c r="D138" s="648">
        <v>0.47590371496272194</v>
      </c>
    </row>
    <row r="139" spans="1:4" ht="30" customHeight="1" thickTop="1" thickBot="1">
      <c r="A139" s="10" t="s">
        <v>350</v>
      </c>
      <c r="B139" s="8" t="s">
        <v>339</v>
      </c>
      <c r="C139" s="11" t="s">
        <v>351</v>
      </c>
      <c r="D139" s="648">
        <v>1501.8678627250695</v>
      </c>
    </row>
    <row r="140" spans="1:4" ht="30" customHeight="1" thickTop="1" thickBot="1">
      <c r="A140" s="10" t="s">
        <v>348</v>
      </c>
      <c r="B140" s="8" t="s">
        <v>339</v>
      </c>
      <c r="C140" s="11" t="s">
        <v>349</v>
      </c>
      <c r="D140" s="648">
        <v>1305.1166143331388</v>
      </c>
    </row>
    <row r="141" spans="1:4" ht="30" customHeight="1" thickTop="1" thickBot="1">
      <c r="A141" s="10" t="s">
        <v>356</v>
      </c>
      <c r="B141" s="8" t="s">
        <v>113</v>
      </c>
      <c r="C141" s="11" t="s">
        <v>357</v>
      </c>
      <c r="D141" s="648">
        <v>70023.769302688059</v>
      </c>
    </row>
    <row r="142" spans="1:4" ht="30" customHeight="1" thickTop="1" thickBot="1">
      <c r="A142" s="10" t="s">
        <v>341</v>
      </c>
      <c r="B142" s="8" t="s">
        <v>339</v>
      </c>
      <c r="C142" s="11" t="s">
        <v>342</v>
      </c>
      <c r="D142" s="648">
        <v>1501.8678627250695</v>
      </c>
    </row>
    <row r="143" spans="1:4" ht="30" customHeight="1" thickTop="1" thickBot="1">
      <c r="A143" s="10" t="s">
        <v>354</v>
      </c>
      <c r="B143" s="8" t="s">
        <v>113</v>
      </c>
      <c r="C143" s="11" t="s">
        <v>355</v>
      </c>
      <c r="D143" s="648">
        <v>70023.769302688059</v>
      </c>
    </row>
    <row r="144" spans="1:4" ht="30" customHeight="1" thickTop="1" thickBot="1">
      <c r="A144" s="10" t="s">
        <v>359</v>
      </c>
      <c r="B144" s="8" t="s">
        <v>113</v>
      </c>
      <c r="C144" s="11" t="s">
        <v>360</v>
      </c>
      <c r="D144" s="648">
        <v>154988.90251639843</v>
      </c>
    </row>
    <row r="145" spans="1:4" ht="68.25" customHeight="1" thickTop="1" thickBot="1">
      <c r="A145" s="10" t="s">
        <v>358</v>
      </c>
      <c r="B145" s="8" t="s">
        <v>113</v>
      </c>
      <c r="C145" s="11" t="s">
        <v>2197</v>
      </c>
      <c r="D145" s="648">
        <v>212819.26701060482</v>
      </c>
    </row>
    <row r="146" spans="1:4" ht="30" customHeight="1" thickTop="1" thickBot="1">
      <c r="A146" s="10" t="s">
        <v>361</v>
      </c>
      <c r="B146" s="8" t="s">
        <v>113</v>
      </c>
      <c r="C146" s="11" t="s">
        <v>1911</v>
      </c>
      <c r="D146" s="648">
        <v>123919.40154969314</v>
      </c>
    </row>
    <row r="147" spans="1:4" ht="30" customHeight="1" thickTop="1" thickBot="1">
      <c r="A147" s="10" t="s">
        <v>362</v>
      </c>
      <c r="B147" s="8" t="s">
        <v>113</v>
      </c>
      <c r="C147" s="11" t="s">
        <v>1912</v>
      </c>
      <c r="D147" s="648">
        <v>162743.88816987639</v>
      </c>
    </row>
    <row r="148" spans="1:4" ht="30" customHeight="1" thickTop="1" thickBot="1">
      <c r="A148" s="10" t="s">
        <v>367</v>
      </c>
      <c r="B148" s="8" t="s">
        <v>113</v>
      </c>
      <c r="C148" s="11" t="s">
        <v>368</v>
      </c>
      <c r="D148" s="648">
        <v>9175.7188664155547</v>
      </c>
    </row>
    <row r="149" spans="1:4" ht="30" customHeight="1" thickTop="1" thickBot="1">
      <c r="A149" s="10" t="s">
        <v>363</v>
      </c>
      <c r="B149" s="8" t="s">
        <v>113</v>
      </c>
      <c r="C149" s="11" t="s">
        <v>364</v>
      </c>
      <c r="D149" s="648">
        <v>8072.8813509591837</v>
      </c>
    </row>
    <row r="150" spans="1:4" ht="30" customHeight="1" thickTop="1" thickBot="1">
      <c r="A150" s="10" t="s">
        <v>158</v>
      </c>
      <c r="B150" s="8" t="s">
        <v>113</v>
      </c>
      <c r="C150" s="11" t="s">
        <v>159</v>
      </c>
      <c r="D150" s="648">
        <v>68853.099374756071</v>
      </c>
    </row>
    <row r="151" spans="1:4" ht="30" customHeight="1" thickTop="1" thickBot="1">
      <c r="A151" s="10" t="s">
        <v>369</v>
      </c>
      <c r="B151" s="8" t="s">
        <v>113</v>
      </c>
      <c r="C151" s="11" t="s">
        <v>370</v>
      </c>
      <c r="D151" s="648">
        <v>114372.59375272025</v>
      </c>
    </row>
    <row r="152" spans="1:4" ht="30" customHeight="1" thickTop="1" thickBot="1">
      <c r="A152" s="10" t="s">
        <v>371</v>
      </c>
      <c r="B152" s="8" t="s">
        <v>113</v>
      </c>
      <c r="C152" s="11" t="s">
        <v>372</v>
      </c>
      <c r="D152" s="648">
        <v>134212.77102806434</v>
      </c>
    </row>
    <row r="153" spans="1:4" ht="30" customHeight="1" thickTop="1" thickBot="1">
      <c r="A153" s="10" t="s">
        <v>365</v>
      </c>
      <c r="B153" s="8" t="s">
        <v>113</v>
      </c>
      <c r="C153" s="11" t="s">
        <v>366</v>
      </c>
      <c r="D153" s="648">
        <v>137706.19874951214</v>
      </c>
    </row>
    <row r="154" spans="1:4" ht="30" customHeight="1" thickTop="1" thickBot="1">
      <c r="A154" s="10" t="s">
        <v>373</v>
      </c>
      <c r="B154" s="8" t="s">
        <v>113</v>
      </c>
      <c r="C154" s="11" t="s">
        <v>374</v>
      </c>
      <c r="D154" s="648">
        <v>87631.912971274782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441"/>
  <sheetViews>
    <sheetView showGridLines="0" zoomScaleNormal="10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2238</v>
      </c>
      <c r="D6" s="647">
        <v>4681.8967670695956</v>
      </c>
    </row>
    <row r="7" spans="1:4" ht="16.5" thickTop="1" thickBot="1">
      <c r="A7" s="663" t="s">
        <v>747</v>
      </c>
      <c r="B7" s="663" t="s">
        <v>377</v>
      </c>
      <c r="C7" s="664" t="s">
        <v>748</v>
      </c>
      <c r="D7" s="647">
        <v>4417.5673718639828</v>
      </c>
    </row>
    <row r="8" spans="1:4" ht="16.5" thickTop="1" thickBot="1">
      <c r="A8" s="663" t="s">
        <v>743</v>
      </c>
      <c r="B8" s="663" t="s">
        <v>377</v>
      </c>
      <c r="C8" s="664" t="s">
        <v>744</v>
      </c>
      <c r="D8" s="647">
        <v>3964.3501831606509</v>
      </c>
    </row>
    <row r="9" spans="1:4" ht="16.5" thickTop="1" thickBot="1">
      <c r="A9" s="663" t="s">
        <v>745</v>
      </c>
      <c r="B9" s="663" t="s">
        <v>377</v>
      </c>
      <c r="C9" s="664" t="s">
        <v>746</v>
      </c>
      <c r="D9" s="647">
        <v>21175.494361185905</v>
      </c>
    </row>
    <row r="10" spans="1:4" ht="16.5" thickTop="1" thickBot="1">
      <c r="A10" s="663" t="s">
        <v>1668</v>
      </c>
      <c r="B10" s="663" t="s">
        <v>377</v>
      </c>
      <c r="C10" s="664" t="s">
        <v>1667</v>
      </c>
      <c r="D10" s="647">
        <v>3862.1970847445996</v>
      </c>
    </row>
    <row r="11" spans="1:4" ht="16.5" thickTop="1" thickBot="1">
      <c r="A11" s="663" t="s">
        <v>751</v>
      </c>
      <c r="B11" s="663" t="s">
        <v>377</v>
      </c>
      <c r="C11" s="664" t="s">
        <v>752</v>
      </c>
      <c r="D11" s="647">
        <v>18374.423024142252</v>
      </c>
    </row>
    <row r="12" spans="1:4" ht="16.5" thickTop="1" thickBot="1">
      <c r="A12" s="663" t="s">
        <v>749</v>
      </c>
      <c r="B12" s="663" t="s">
        <v>377</v>
      </c>
      <c r="C12" s="664" t="s">
        <v>750</v>
      </c>
      <c r="D12" s="647">
        <v>6453.3647263563389</v>
      </c>
    </row>
    <row r="13" spans="1:4" ht="16.5" thickTop="1" thickBot="1">
      <c r="A13" s="663" t="s">
        <v>753</v>
      </c>
      <c r="B13" s="663" t="s">
        <v>92</v>
      </c>
      <c r="C13" s="664" t="s">
        <v>1935</v>
      </c>
      <c r="D13" s="647">
        <v>1251.213080482313</v>
      </c>
    </row>
    <row r="14" spans="1:4" ht="16.5" thickTop="1" thickBot="1">
      <c r="A14" s="663" t="s">
        <v>755</v>
      </c>
      <c r="B14" s="663" t="s">
        <v>233</v>
      </c>
      <c r="C14" s="664" t="s">
        <v>1937</v>
      </c>
      <c r="D14" s="647">
        <v>51119.460968207182</v>
      </c>
    </row>
    <row r="15" spans="1:4" ht="16.5" thickTop="1" thickBot="1">
      <c r="A15" s="663" t="s">
        <v>756</v>
      </c>
      <c r="B15" s="663" t="s">
        <v>92</v>
      </c>
      <c r="C15" s="664" t="s">
        <v>1938</v>
      </c>
      <c r="D15" s="647">
        <v>1164.3144325038327</v>
      </c>
    </row>
    <row r="16" spans="1:4" ht="16.5" thickTop="1" thickBot="1">
      <c r="A16" s="663" t="s">
        <v>754</v>
      </c>
      <c r="B16" s="663" t="s">
        <v>233</v>
      </c>
      <c r="C16" s="664" t="s">
        <v>1936</v>
      </c>
      <c r="D16" s="647">
        <v>55672.496589690651</v>
      </c>
    </row>
    <row r="17" spans="1:4" ht="16.5" thickTop="1" thickBot="1">
      <c r="A17" s="663" t="s">
        <v>776</v>
      </c>
      <c r="B17" s="663" t="s">
        <v>422</v>
      </c>
      <c r="C17" s="664" t="s">
        <v>777</v>
      </c>
      <c r="D17" s="647">
        <v>13333.351957362531</v>
      </c>
    </row>
    <row r="18" spans="1:4" ht="16.5" thickTop="1" thickBot="1">
      <c r="A18" s="663" t="s">
        <v>757</v>
      </c>
      <c r="B18" s="663" t="s">
        <v>387</v>
      </c>
      <c r="C18" s="664" t="s">
        <v>1939</v>
      </c>
      <c r="D18" s="647">
        <v>57560.937413743181</v>
      </c>
    </row>
    <row r="19" spans="1:4" ht="16.5" thickTop="1" thickBot="1">
      <c r="A19" s="663" t="s">
        <v>758</v>
      </c>
      <c r="B19" s="663" t="s">
        <v>387</v>
      </c>
      <c r="C19" s="664" t="s">
        <v>2239</v>
      </c>
      <c r="D19" s="647">
        <v>61940.825008550397</v>
      </c>
    </row>
    <row r="20" spans="1:4" ht="16.5" thickTop="1" thickBot="1">
      <c r="A20" s="663" t="s">
        <v>761</v>
      </c>
      <c r="B20" s="663" t="s">
        <v>387</v>
      </c>
      <c r="C20" s="664" t="s">
        <v>762</v>
      </c>
      <c r="D20" s="647">
        <v>75064.684701455975</v>
      </c>
    </row>
    <row r="21" spans="1:4" ht="16.5" thickTop="1" thickBot="1">
      <c r="A21" s="663" t="s">
        <v>759</v>
      </c>
      <c r="B21" s="663" t="s">
        <v>387</v>
      </c>
      <c r="C21" s="664" t="s">
        <v>2240</v>
      </c>
      <c r="D21" s="647">
        <v>61450.929171551419</v>
      </c>
    </row>
    <row r="22" spans="1:4" ht="16.5" thickTop="1" thickBot="1">
      <c r="A22" s="663" t="s">
        <v>760</v>
      </c>
      <c r="B22" s="663" t="s">
        <v>387</v>
      </c>
      <c r="C22" s="664" t="s">
        <v>2241</v>
      </c>
      <c r="D22" s="647">
        <v>65128.187005104533</v>
      </c>
    </row>
    <row r="23" spans="1:4" ht="16.5" thickTop="1" thickBot="1">
      <c r="A23" s="663" t="s">
        <v>763</v>
      </c>
      <c r="B23" s="663" t="s">
        <v>387</v>
      </c>
      <c r="C23" s="664" t="s">
        <v>764</v>
      </c>
      <c r="D23" s="647">
        <v>75677.358403310762</v>
      </c>
    </row>
    <row r="24" spans="1:4" ht="16.5" thickTop="1" thickBot="1">
      <c r="A24" s="663" t="s">
        <v>772</v>
      </c>
      <c r="B24" s="663" t="s">
        <v>387</v>
      </c>
      <c r="C24" s="664" t="s">
        <v>773</v>
      </c>
      <c r="D24" s="647">
        <v>23416.939967056085</v>
      </c>
    </row>
    <row r="25" spans="1:4" ht="16.5" thickTop="1" thickBot="1">
      <c r="A25" s="663" t="s">
        <v>765</v>
      </c>
      <c r="B25" s="663" t="s">
        <v>387</v>
      </c>
      <c r="C25" s="664" t="s">
        <v>766</v>
      </c>
      <c r="D25" s="647">
        <v>75575.246119668314</v>
      </c>
    </row>
    <row r="26" spans="1:4" ht="16.5" thickTop="1" thickBot="1">
      <c r="A26" s="663" t="s">
        <v>768</v>
      </c>
      <c r="B26" s="663" t="s">
        <v>387</v>
      </c>
      <c r="C26" s="664" t="s">
        <v>2002</v>
      </c>
      <c r="D26" s="647">
        <v>59089.899358685485</v>
      </c>
    </row>
    <row r="27" spans="1:4" ht="16.5" thickTop="1" thickBot="1">
      <c r="A27" s="663" t="s">
        <v>767</v>
      </c>
      <c r="B27" s="663" t="s">
        <v>387</v>
      </c>
      <c r="C27" s="664" t="s">
        <v>2004</v>
      </c>
      <c r="D27" s="647">
        <v>77363.426705835765</v>
      </c>
    </row>
    <row r="28" spans="1:4" ht="16.5" thickTop="1" thickBot="1">
      <c r="A28" s="663" t="s">
        <v>770</v>
      </c>
      <c r="B28" s="663" t="s">
        <v>387</v>
      </c>
      <c r="C28" s="664" t="s">
        <v>2003</v>
      </c>
      <c r="D28" s="647">
        <v>77363.426705835765</v>
      </c>
    </row>
    <row r="29" spans="1:4" ht="16.5" thickTop="1" thickBot="1">
      <c r="A29" s="663" t="s">
        <v>769</v>
      </c>
      <c r="B29" s="663" t="s">
        <v>387</v>
      </c>
      <c r="C29" s="664" t="s">
        <v>2001</v>
      </c>
      <c r="D29" s="647">
        <v>77363.426705835765</v>
      </c>
    </row>
    <row r="30" spans="1:4" ht="16.5" thickTop="1" thickBot="1">
      <c r="A30" s="663" t="s">
        <v>771</v>
      </c>
      <c r="B30" s="663" t="s">
        <v>387</v>
      </c>
      <c r="C30" s="664" t="s">
        <v>2242</v>
      </c>
      <c r="D30" s="647">
        <v>72511.877610394309</v>
      </c>
    </row>
    <row r="31" spans="1:4" ht="16.5" thickTop="1" thickBot="1">
      <c r="A31" s="663" t="s">
        <v>774</v>
      </c>
      <c r="B31" s="663" t="s">
        <v>422</v>
      </c>
      <c r="C31" s="664" t="s">
        <v>775</v>
      </c>
      <c r="D31" s="647">
        <v>41.699641662585854</v>
      </c>
    </row>
    <row r="32" spans="1:4" ht="16.5" thickTop="1" thickBot="1">
      <c r="A32" s="663" t="s">
        <v>779</v>
      </c>
      <c r="B32" s="663" t="s">
        <v>144</v>
      </c>
      <c r="C32" s="664" t="s">
        <v>1941</v>
      </c>
      <c r="D32" s="647">
        <v>616.43329056720165</v>
      </c>
    </row>
    <row r="33" spans="1:4" ht="16.5" thickTop="1" thickBot="1">
      <c r="A33" s="663" t="s">
        <v>780</v>
      </c>
      <c r="B33" s="663" t="s">
        <v>377</v>
      </c>
      <c r="C33" s="664" t="s">
        <v>781</v>
      </c>
      <c r="D33" s="647">
        <v>6353.8699904191344</v>
      </c>
    </row>
    <row r="34" spans="1:4" ht="16.5" thickTop="1" thickBot="1">
      <c r="A34" s="663" t="s">
        <v>786</v>
      </c>
      <c r="B34" s="663" t="s">
        <v>377</v>
      </c>
      <c r="C34" s="664" t="s">
        <v>787</v>
      </c>
      <c r="D34" s="647">
        <v>7098.0193355757319</v>
      </c>
    </row>
    <row r="35" spans="1:4" ht="16.5" thickTop="1" thickBot="1">
      <c r="A35" s="663" t="s">
        <v>782</v>
      </c>
      <c r="B35" s="663" t="s">
        <v>377</v>
      </c>
      <c r="C35" s="664" t="s">
        <v>783</v>
      </c>
      <c r="D35" s="647">
        <v>7724.3941694891992</v>
      </c>
    </row>
    <row r="36" spans="1:4" ht="16.5" thickTop="1" thickBot="1">
      <c r="A36" s="663" t="s">
        <v>784</v>
      </c>
      <c r="B36" s="663" t="s">
        <v>377</v>
      </c>
      <c r="C36" s="664" t="s">
        <v>785</v>
      </c>
      <c r="D36" s="647">
        <v>8460.7320732329299</v>
      </c>
    </row>
    <row r="37" spans="1:4" ht="16.5" thickTop="1" thickBot="1">
      <c r="A37" s="663" t="s">
        <v>898</v>
      </c>
      <c r="B37" s="663" t="s">
        <v>377</v>
      </c>
      <c r="C37" s="664" t="s">
        <v>899</v>
      </c>
      <c r="D37" s="647">
        <v>5993.0644418450684</v>
      </c>
    </row>
    <row r="38" spans="1:4" ht="16.5" thickTop="1" thickBot="1">
      <c r="A38" s="663" t="s">
        <v>788</v>
      </c>
      <c r="B38" s="663" t="s">
        <v>377</v>
      </c>
      <c r="C38" s="664" t="s">
        <v>789</v>
      </c>
      <c r="D38" s="647">
        <v>5993.0644418450684</v>
      </c>
    </row>
    <row r="39" spans="1:4" ht="16.5" thickTop="1" thickBot="1">
      <c r="A39" s="663" t="s">
        <v>917</v>
      </c>
      <c r="B39" s="663" t="s">
        <v>92</v>
      </c>
      <c r="C39" s="664" t="s">
        <v>2243</v>
      </c>
      <c r="D39" s="647">
        <v>499731.43803410919</v>
      </c>
    </row>
    <row r="40" spans="1:4" ht="16.5" thickTop="1" thickBot="1">
      <c r="A40" s="663" t="s">
        <v>896</v>
      </c>
      <c r="B40" s="663" t="s">
        <v>92</v>
      </c>
      <c r="C40" s="664" t="s">
        <v>897</v>
      </c>
      <c r="D40" s="647">
        <v>33162.990150264835</v>
      </c>
    </row>
    <row r="41" spans="1:4" ht="16.5" thickTop="1" thickBot="1">
      <c r="A41" s="663" t="s">
        <v>827</v>
      </c>
      <c r="B41" s="663" t="s">
        <v>92</v>
      </c>
      <c r="C41" s="664" t="s">
        <v>828</v>
      </c>
      <c r="D41" s="647">
        <v>769.004091805038</v>
      </c>
    </row>
    <row r="42" spans="1:4" ht="16.5" thickTop="1" thickBot="1">
      <c r="A42" s="663" t="s">
        <v>432</v>
      </c>
      <c r="B42" s="663" t="s">
        <v>92</v>
      </c>
      <c r="C42" s="664" t="s">
        <v>433</v>
      </c>
      <c r="D42" s="647">
        <v>21638.079152808361</v>
      </c>
    </row>
    <row r="43" spans="1:4" ht="16.5" thickTop="1" thickBot="1">
      <c r="A43" s="663" t="s">
        <v>376</v>
      </c>
      <c r="B43" s="663" t="s">
        <v>377</v>
      </c>
      <c r="C43" s="664" t="s">
        <v>378</v>
      </c>
      <c r="D43" s="647">
        <v>6459.9827727010406</v>
      </c>
    </row>
    <row r="44" spans="1:4" ht="16.5" thickTop="1" thickBot="1">
      <c r="A44" s="663" t="s">
        <v>379</v>
      </c>
      <c r="B44" s="663" t="s">
        <v>144</v>
      </c>
      <c r="C44" s="664" t="s">
        <v>2244</v>
      </c>
      <c r="D44" s="647">
        <v>12824.938315163548</v>
      </c>
    </row>
    <row r="45" spans="1:4" ht="16.5" thickTop="1" thickBot="1">
      <c r="A45" s="663" t="s">
        <v>778</v>
      </c>
      <c r="B45" s="663" t="s">
        <v>377</v>
      </c>
      <c r="C45" s="664" t="s">
        <v>1940</v>
      </c>
      <c r="D45" s="647">
        <v>6882.791095676409</v>
      </c>
    </row>
    <row r="46" spans="1:4" ht="16.5" thickTop="1" thickBot="1">
      <c r="A46" s="663" t="s">
        <v>913</v>
      </c>
      <c r="B46" s="663" t="s">
        <v>92</v>
      </c>
      <c r="C46" s="664" t="s">
        <v>1954</v>
      </c>
      <c r="D46" s="647">
        <v>3861.0779317209121</v>
      </c>
    </row>
    <row r="47" spans="1:4" ht="16.5" thickTop="1" thickBot="1">
      <c r="A47" s="663" t="s">
        <v>914</v>
      </c>
      <c r="B47" s="663" t="s">
        <v>92</v>
      </c>
      <c r="C47" s="664" t="s">
        <v>1955</v>
      </c>
      <c r="D47" s="647">
        <v>34749.70138548821</v>
      </c>
    </row>
    <row r="48" spans="1:4" ht="16.5" thickTop="1" thickBot="1">
      <c r="A48" s="663" t="s">
        <v>797</v>
      </c>
      <c r="B48" s="663" t="s">
        <v>387</v>
      </c>
      <c r="C48" s="664" t="s">
        <v>798</v>
      </c>
      <c r="D48" s="647">
        <v>62208.915420300997</v>
      </c>
    </row>
    <row r="49" spans="1:4" ht="16.5" thickTop="1" thickBot="1">
      <c r="A49" s="663" t="s">
        <v>800</v>
      </c>
      <c r="B49" s="663" t="s">
        <v>387</v>
      </c>
      <c r="C49" s="664" t="s">
        <v>801</v>
      </c>
      <c r="D49" s="647">
        <v>68920.241081218264</v>
      </c>
    </row>
    <row r="50" spans="1:4" ht="16.5" thickTop="1" thickBot="1">
      <c r="A50" s="663" t="s">
        <v>799</v>
      </c>
      <c r="B50" s="663" t="s">
        <v>387</v>
      </c>
      <c r="C50" s="664" t="s">
        <v>1943</v>
      </c>
      <c r="D50" s="647">
        <v>43973.729865124456</v>
      </c>
    </row>
    <row r="51" spans="1:4" ht="16.5" thickTop="1" thickBot="1">
      <c r="A51" s="663" t="s">
        <v>796</v>
      </c>
      <c r="B51" s="663" t="s">
        <v>387</v>
      </c>
      <c r="C51" s="664" t="s">
        <v>1942</v>
      </c>
      <c r="D51" s="647">
        <v>39170.355829052729</v>
      </c>
    </row>
    <row r="52" spans="1:4" ht="16.5" thickTop="1" thickBot="1">
      <c r="A52" s="663" t="s">
        <v>802</v>
      </c>
      <c r="B52" s="663" t="s">
        <v>387</v>
      </c>
      <c r="C52" s="664" t="s">
        <v>803</v>
      </c>
      <c r="D52" s="647">
        <v>27483.581165702788</v>
      </c>
    </row>
    <row r="53" spans="1:4" ht="16.5" thickTop="1" thickBot="1">
      <c r="A53" s="663" t="s">
        <v>380</v>
      </c>
      <c r="B53" s="663" t="s">
        <v>144</v>
      </c>
      <c r="C53" s="664" t="s">
        <v>381</v>
      </c>
      <c r="D53" s="647">
        <v>5885.4359673214412</v>
      </c>
    </row>
    <row r="54" spans="1:4" ht="16.5" thickTop="1" thickBot="1">
      <c r="A54" s="663" t="s">
        <v>794</v>
      </c>
      <c r="B54" s="663" t="s">
        <v>377</v>
      </c>
      <c r="C54" s="664" t="s">
        <v>795</v>
      </c>
      <c r="D54" s="647">
        <v>2223.9713879286696</v>
      </c>
    </row>
    <row r="55" spans="1:4" ht="16.5" thickTop="1" thickBot="1">
      <c r="A55" s="663" t="s">
        <v>790</v>
      </c>
      <c r="B55" s="663" t="s">
        <v>422</v>
      </c>
      <c r="C55" s="664" t="s">
        <v>791</v>
      </c>
      <c r="D55" s="647">
        <v>3127.4731246939391</v>
      </c>
    </row>
    <row r="56" spans="1:4" ht="16.5" thickTop="1" thickBot="1">
      <c r="A56" s="663" t="s">
        <v>792</v>
      </c>
      <c r="B56" s="663" t="s">
        <v>606</v>
      </c>
      <c r="C56" s="664" t="s">
        <v>793</v>
      </c>
      <c r="D56" s="647">
        <v>9942.4603225046412</v>
      </c>
    </row>
    <row r="57" spans="1:4" ht="16.5" thickTop="1" thickBot="1">
      <c r="A57" s="663" t="s">
        <v>382</v>
      </c>
      <c r="B57" s="663" t="s">
        <v>377</v>
      </c>
      <c r="C57" s="664" t="s">
        <v>383</v>
      </c>
      <c r="D57" s="647">
        <v>5927.7801484350839</v>
      </c>
    </row>
    <row r="58" spans="1:4" ht="16.5" thickTop="1" thickBot="1">
      <c r="A58" s="663" t="s">
        <v>384</v>
      </c>
      <c r="B58" s="663" t="s">
        <v>377</v>
      </c>
      <c r="C58" s="664" t="s">
        <v>385</v>
      </c>
      <c r="D58" s="647">
        <v>4469.0332392569917</v>
      </c>
    </row>
    <row r="59" spans="1:4" ht="16.5" thickTop="1" thickBot="1">
      <c r="A59" s="663" t="s">
        <v>386</v>
      </c>
      <c r="B59" s="663" t="s">
        <v>387</v>
      </c>
      <c r="C59" s="664" t="s">
        <v>2245</v>
      </c>
      <c r="D59" s="647">
        <v>43973.729865124456</v>
      </c>
    </row>
    <row r="60" spans="1:4" ht="16.5" thickTop="1" thickBot="1">
      <c r="A60" s="663" t="s">
        <v>388</v>
      </c>
      <c r="B60" s="663" t="s">
        <v>377</v>
      </c>
      <c r="C60" s="664" t="s">
        <v>389</v>
      </c>
      <c r="D60" s="647">
        <v>9639.4806173437828</v>
      </c>
    </row>
    <row r="61" spans="1:4" ht="16.5" thickTop="1" thickBot="1">
      <c r="A61" s="663" t="s">
        <v>390</v>
      </c>
      <c r="B61" s="663" t="s">
        <v>233</v>
      </c>
      <c r="C61" s="664" t="s">
        <v>391</v>
      </c>
      <c r="D61" s="647">
        <v>106373.04023969076</v>
      </c>
    </row>
    <row r="62" spans="1:4" ht="16.5" thickTop="1" thickBot="1">
      <c r="A62" s="663" t="s">
        <v>398</v>
      </c>
      <c r="B62" s="663" t="s">
        <v>233</v>
      </c>
      <c r="C62" s="664" t="s">
        <v>399</v>
      </c>
      <c r="D62" s="647">
        <v>7307.9168075074676</v>
      </c>
    </row>
    <row r="63" spans="1:4" ht="16.5" thickTop="1" thickBot="1">
      <c r="A63" s="663" t="s">
        <v>392</v>
      </c>
      <c r="B63" s="663" t="s">
        <v>387</v>
      </c>
      <c r="C63" s="664" t="s">
        <v>393</v>
      </c>
      <c r="D63" s="647">
        <v>30990.802124829941</v>
      </c>
    </row>
    <row r="64" spans="1:4" ht="16.5" thickTop="1" thickBot="1">
      <c r="A64" s="663" t="s">
        <v>400</v>
      </c>
      <c r="B64" s="663" t="s">
        <v>92</v>
      </c>
      <c r="C64" s="664" t="s">
        <v>401</v>
      </c>
      <c r="D64" s="647">
        <v>21986.864932562228</v>
      </c>
    </row>
    <row r="65" spans="1:4" ht="16.5" thickTop="1" thickBot="1">
      <c r="A65" s="663" t="s">
        <v>394</v>
      </c>
      <c r="B65" s="663" t="s">
        <v>92</v>
      </c>
      <c r="C65" s="664" t="s">
        <v>395</v>
      </c>
      <c r="D65" s="647">
        <v>70055.397993144215</v>
      </c>
    </row>
    <row r="66" spans="1:4" ht="16.5" thickTop="1" thickBot="1">
      <c r="A66" s="663" t="s">
        <v>396</v>
      </c>
      <c r="B66" s="663" t="s">
        <v>92</v>
      </c>
      <c r="C66" s="664" t="s">
        <v>397</v>
      </c>
      <c r="D66" s="647">
        <v>109302.6902822901</v>
      </c>
    </row>
    <row r="67" spans="1:4" ht="16.5" thickTop="1" thickBot="1">
      <c r="A67" s="663" t="s">
        <v>918</v>
      </c>
      <c r="B67" s="663" t="s">
        <v>144</v>
      </c>
      <c r="C67" s="664" t="s">
        <v>919</v>
      </c>
      <c r="D67" s="647">
        <v>13724.377170517213</v>
      </c>
    </row>
    <row r="68" spans="1:4" ht="16.5" thickTop="1" thickBot="1">
      <c r="A68" s="663" t="s">
        <v>402</v>
      </c>
      <c r="B68" s="663" t="s">
        <v>377</v>
      </c>
      <c r="C68" s="664" t="s">
        <v>403</v>
      </c>
      <c r="D68" s="647">
        <v>865.6648638220654</v>
      </c>
    </row>
    <row r="69" spans="1:4" ht="16.5" thickTop="1" thickBot="1">
      <c r="A69" s="663" t="s">
        <v>404</v>
      </c>
      <c r="B69" s="663" t="s">
        <v>377</v>
      </c>
      <c r="C69" s="664" t="s">
        <v>405</v>
      </c>
      <c r="D69" s="647">
        <v>12217.005364366516</v>
      </c>
    </row>
    <row r="70" spans="1:4" ht="16.5" thickTop="1" thickBot="1">
      <c r="A70" s="663" t="s">
        <v>406</v>
      </c>
      <c r="B70" s="663" t="s">
        <v>144</v>
      </c>
      <c r="C70" s="664" t="s">
        <v>407</v>
      </c>
      <c r="D70" s="647">
        <v>49412.92574408988</v>
      </c>
    </row>
    <row r="71" spans="1:4" ht="16.5" thickTop="1" thickBot="1">
      <c r="A71" s="663" t="s">
        <v>408</v>
      </c>
      <c r="B71" s="663" t="s">
        <v>92</v>
      </c>
      <c r="C71" s="664" t="s">
        <v>409</v>
      </c>
      <c r="D71" s="647">
        <v>11583.233795162736</v>
      </c>
    </row>
    <row r="72" spans="1:4" ht="16.5" thickTop="1" thickBot="1">
      <c r="A72" s="663" t="s">
        <v>410</v>
      </c>
      <c r="B72" s="663" t="s">
        <v>92</v>
      </c>
      <c r="C72" s="664" t="s">
        <v>411</v>
      </c>
      <c r="D72" s="647">
        <v>21888278.560180891</v>
      </c>
    </row>
    <row r="73" spans="1:4" ht="16.5" thickTop="1" thickBot="1">
      <c r="A73" s="663" t="s">
        <v>810</v>
      </c>
      <c r="B73" s="663" t="s">
        <v>377</v>
      </c>
      <c r="C73" s="664" t="s">
        <v>811</v>
      </c>
      <c r="D73" s="647">
        <v>9656.8245039596859</v>
      </c>
    </row>
    <row r="74" spans="1:4" ht="16.5" thickTop="1" thickBot="1">
      <c r="A74" s="663" t="s">
        <v>805</v>
      </c>
      <c r="B74" s="663" t="s">
        <v>377</v>
      </c>
      <c r="C74" s="664" t="s">
        <v>806</v>
      </c>
      <c r="D74" s="647">
        <v>1399.7134951953706</v>
      </c>
    </row>
    <row r="75" spans="1:4" ht="16.5" thickTop="1" thickBot="1">
      <c r="A75" s="663" t="s">
        <v>808</v>
      </c>
      <c r="B75" s="663" t="s">
        <v>377</v>
      </c>
      <c r="C75" s="664" t="s">
        <v>809</v>
      </c>
      <c r="D75" s="647">
        <v>1558.1967548797177</v>
      </c>
    </row>
    <row r="76" spans="1:4" ht="16.5" thickTop="1" thickBot="1">
      <c r="A76" s="663" t="s">
        <v>822</v>
      </c>
      <c r="B76" s="663" t="s">
        <v>377</v>
      </c>
      <c r="C76" s="664" t="s">
        <v>823</v>
      </c>
      <c r="D76" s="647">
        <v>2744.1538438760822</v>
      </c>
    </row>
    <row r="77" spans="1:4" ht="16.5" thickTop="1" thickBot="1">
      <c r="A77" s="663" t="s">
        <v>807</v>
      </c>
      <c r="B77" s="663" t="s">
        <v>377</v>
      </c>
      <c r="C77" s="664" t="s">
        <v>2037</v>
      </c>
      <c r="D77" s="647">
        <v>1826.1485265535848</v>
      </c>
    </row>
    <row r="78" spans="1:4" ht="16.5" thickTop="1" thickBot="1">
      <c r="A78" s="663" t="s">
        <v>817</v>
      </c>
      <c r="B78" s="663" t="s">
        <v>377</v>
      </c>
      <c r="C78" s="664" t="s">
        <v>818</v>
      </c>
      <c r="D78" s="647">
        <v>2615.5766122276441</v>
      </c>
    </row>
    <row r="79" spans="1:4" ht="16.5" thickTop="1" thickBot="1">
      <c r="A79" s="663" t="s">
        <v>819</v>
      </c>
      <c r="B79" s="663" t="s">
        <v>377</v>
      </c>
      <c r="C79" s="664" t="s">
        <v>2023</v>
      </c>
      <c r="D79" s="647">
        <v>2893.181369869882</v>
      </c>
    </row>
    <row r="80" spans="1:4" ht="16.5" thickTop="1" thickBot="1">
      <c r="A80" s="663" t="s">
        <v>820</v>
      </c>
      <c r="B80" s="663" t="s">
        <v>377</v>
      </c>
      <c r="C80" s="664" t="s">
        <v>2024</v>
      </c>
      <c r="D80" s="647">
        <v>2901.6907268400878</v>
      </c>
    </row>
    <row r="81" spans="1:4" ht="16.5" thickTop="1" thickBot="1">
      <c r="A81" s="663" t="s">
        <v>812</v>
      </c>
      <c r="B81" s="663" t="s">
        <v>377</v>
      </c>
      <c r="C81" s="664" t="s">
        <v>2246</v>
      </c>
      <c r="D81" s="647">
        <v>2639.3472514486507</v>
      </c>
    </row>
    <row r="82" spans="1:4" ht="16.5" thickTop="1" thickBot="1">
      <c r="A82" s="663" t="s">
        <v>813</v>
      </c>
      <c r="B82" s="663" t="s">
        <v>377</v>
      </c>
      <c r="C82" s="664" t="s">
        <v>2247</v>
      </c>
      <c r="D82" s="647">
        <v>2667.7117746826689</v>
      </c>
    </row>
    <row r="83" spans="1:4" ht="16.5" thickTop="1" thickBot="1">
      <c r="A83" s="663" t="s">
        <v>814</v>
      </c>
      <c r="B83" s="663" t="s">
        <v>377</v>
      </c>
      <c r="C83" s="664" t="s">
        <v>2248</v>
      </c>
      <c r="D83" s="647">
        <v>2696.1694956358851</v>
      </c>
    </row>
    <row r="84" spans="1:4" ht="16.5" thickTop="1" thickBot="1">
      <c r="A84" s="663" t="s">
        <v>815</v>
      </c>
      <c r="B84" s="663" t="s">
        <v>377</v>
      </c>
      <c r="C84" s="664" t="s">
        <v>2249</v>
      </c>
      <c r="D84" s="647">
        <v>2860.9673756255315</v>
      </c>
    </row>
    <row r="85" spans="1:4" ht="16.5" thickTop="1" thickBot="1">
      <c r="A85" s="663" t="s">
        <v>821</v>
      </c>
      <c r="B85" s="663" t="s">
        <v>377</v>
      </c>
      <c r="C85" s="664" t="s">
        <v>1944</v>
      </c>
      <c r="D85" s="647">
        <v>3093.2728209121428</v>
      </c>
    </row>
    <row r="86" spans="1:4" ht="16.5" thickTop="1" thickBot="1">
      <c r="A86" s="663" t="s">
        <v>816</v>
      </c>
      <c r="B86" s="663" t="s">
        <v>377</v>
      </c>
      <c r="C86" s="664" t="s">
        <v>2250</v>
      </c>
      <c r="D86" s="647">
        <v>3784.2326068928332</v>
      </c>
    </row>
    <row r="87" spans="1:4" ht="16.5" thickTop="1" thickBot="1">
      <c r="A87" s="663" t="s">
        <v>804</v>
      </c>
      <c r="B87" s="663" t="s">
        <v>377</v>
      </c>
      <c r="C87" s="664" t="s">
        <v>2251</v>
      </c>
      <c r="D87" s="647">
        <v>436.46967923801611</v>
      </c>
    </row>
    <row r="88" spans="1:4" ht="16.5" thickTop="1" thickBot="1">
      <c r="A88" s="663" t="s">
        <v>826</v>
      </c>
      <c r="B88" s="663" t="s">
        <v>377</v>
      </c>
      <c r="C88" s="664" t="s">
        <v>1945</v>
      </c>
      <c r="D88" s="647">
        <v>923.53536958381494</v>
      </c>
    </row>
    <row r="89" spans="1:4" ht="16.5" thickTop="1" thickBot="1">
      <c r="A89" s="663" t="s">
        <v>824</v>
      </c>
      <c r="B89" s="663" t="s">
        <v>377</v>
      </c>
      <c r="C89" s="664" t="s">
        <v>825</v>
      </c>
      <c r="D89" s="647">
        <v>876.97027727463455</v>
      </c>
    </row>
    <row r="90" spans="1:4" ht="16.5" thickTop="1" thickBot="1">
      <c r="A90" s="663" t="s">
        <v>915</v>
      </c>
      <c r="B90" s="663" t="s">
        <v>233</v>
      </c>
      <c r="C90" s="664" t="s">
        <v>916</v>
      </c>
      <c r="D90" s="647">
        <v>8679.5441096096438</v>
      </c>
    </row>
    <row r="91" spans="1:4" ht="16.5" thickTop="1" thickBot="1">
      <c r="A91" s="663" t="s">
        <v>412</v>
      </c>
      <c r="B91" s="663" t="s">
        <v>377</v>
      </c>
      <c r="C91" s="664" t="s">
        <v>2252</v>
      </c>
      <c r="D91" s="647">
        <v>18553.143475689645</v>
      </c>
    </row>
    <row r="92" spans="1:4" ht="16.5" thickTop="1" thickBot="1">
      <c r="A92" s="663" t="s">
        <v>413</v>
      </c>
      <c r="B92" s="663" t="s">
        <v>144</v>
      </c>
      <c r="C92" s="664" t="s">
        <v>414</v>
      </c>
      <c r="D92" s="647">
        <v>37310.390578662147</v>
      </c>
    </row>
    <row r="93" spans="1:4" ht="16.5" thickTop="1" thickBot="1">
      <c r="A93" s="663" t="s">
        <v>415</v>
      </c>
      <c r="B93" s="663" t="s">
        <v>144</v>
      </c>
      <c r="C93" s="664" t="s">
        <v>416</v>
      </c>
      <c r="D93" s="647">
        <v>1006.9984139113501</v>
      </c>
    </row>
    <row r="94" spans="1:4" ht="16.5" thickTop="1" thickBot="1">
      <c r="A94" s="663" t="s">
        <v>417</v>
      </c>
      <c r="B94" s="663" t="s">
        <v>144</v>
      </c>
      <c r="C94" s="664" t="s">
        <v>418</v>
      </c>
      <c r="D94" s="647">
        <v>3453.2844898893895</v>
      </c>
    </row>
    <row r="95" spans="1:4" ht="16.5" thickTop="1" thickBot="1">
      <c r="A95" s="663" t="s">
        <v>419</v>
      </c>
      <c r="B95" s="663" t="s">
        <v>377</v>
      </c>
      <c r="C95" s="664" t="s">
        <v>420</v>
      </c>
      <c r="D95" s="647">
        <v>5935.8842979305191</v>
      </c>
    </row>
    <row r="96" spans="1:4" ht="16.5" thickTop="1" thickBot="1">
      <c r="A96" s="663" t="s">
        <v>436</v>
      </c>
      <c r="B96" s="663" t="s">
        <v>377</v>
      </c>
      <c r="C96" s="664" t="s">
        <v>437</v>
      </c>
      <c r="D96" s="647">
        <v>2989.3637327219067</v>
      </c>
    </row>
    <row r="97" spans="1:4" ht="16.5" thickTop="1" thickBot="1">
      <c r="A97" s="663" t="s">
        <v>434</v>
      </c>
      <c r="B97" s="663" t="s">
        <v>377</v>
      </c>
      <c r="C97" s="664" t="s">
        <v>435</v>
      </c>
      <c r="D97" s="647">
        <v>5942.5702212642509</v>
      </c>
    </row>
    <row r="98" spans="1:4" ht="16.5" thickTop="1" thickBot="1">
      <c r="A98" s="663" t="s">
        <v>421</v>
      </c>
      <c r="B98" s="663" t="s">
        <v>422</v>
      </c>
      <c r="C98" s="664" t="s">
        <v>423</v>
      </c>
      <c r="D98" s="647">
        <v>4344.6345445020843</v>
      </c>
    </row>
    <row r="99" spans="1:4" ht="16.5" thickTop="1" thickBot="1">
      <c r="A99" s="663" t="s">
        <v>835</v>
      </c>
      <c r="B99" s="663" t="s">
        <v>387</v>
      </c>
      <c r="C99" s="664" t="s">
        <v>2253</v>
      </c>
      <c r="D99" s="647">
        <v>464688.69040837837</v>
      </c>
    </row>
    <row r="100" spans="1:4" ht="16.5" thickTop="1" thickBot="1">
      <c r="A100" s="663" t="s">
        <v>836</v>
      </c>
      <c r="B100" s="663" t="s">
        <v>387</v>
      </c>
      <c r="C100" s="664" t="s">
        <v>2254</v>
      </c>
      <c r="D100" s="647">
        <v>541285.05936447135</v>
      </c>
    </row>
    <row r="101" spans="1:4" ht="16.5" thickTop="1" thickBot="1">
      <c r="A101" s="663" t="s">
        <v>837</v>
      </c>
      <c r="B101" s="663" t="s">
        <v>387</v>
      </c>
      <c r="C101" s="664" t="s">
        <v>2255</v>
      </c>
      <c r="D101" s="647">
        <v>594219.89369184827</v>
      </c>
    </row>
    <row r="102" spans="1:4" ht="16.5" thickTop="1" thickBot="1">
      <c r="A102" s="663" t="s">
        <v>838</v>
      </c>
      <c r="B102" s="663" t="s">
        <v>387</v>
      </c>
      <c r="C102" s="664" t="s">
        <v>2256</v>
      </c>
      <c r="D102" s="647">
        <v>562038.16539237846</v>
      </c>
    </row>
    <row r="103" spans="1:4" ht="16.5" thickTop="1" thickBot="1">
      <c r="A103" s="663" t="s">
        <v>839</v>
      </c>
      <c r="B103" s="663" t="s">
        <v>387</v>
      </c>
      <c r="C103" s="664" t="s">
        <v>2257</v>
      </c>
      <c r="D103" s="647">
        <v>642757.92561174789</v>
      </c>
    </row>
    <row r="104" spans="1:4" ht="16.5" thickTop="1" thickBot="1">
      <c r="A104" s="663" t="s">
        <v>833</v>
      </c>
      <c r="B104" s="663" t="s">
        <v>387</v>
      </c>
      <c r="C104" s="664" t="s">
        <v>2006</v>
      </c>
      <c r="D104" s="647">
        <v>437323.25445129973</v>
      </c>
    </row>
    <row r="105" spans="1:4" ht="16.5" thickTop="1" thickBot="1">
      <c r="A105" s="663" t="s">
        <v>832</v>
      </c>
      <c r="B105" s="663" t="s">
        <v>387</v>
      </c>
      <c r="C105" s="664" t="s">
        <v>2007</v>
      </c>
      <c r="D105" s="647">
        <v>431023.13359011075</v>
      </c>
    </row>
    <row r="106" spans="1:4" ht="16.5" thickTop="1" thickBot="1">
      <c r="A106" s="663" t="s">
        <v>1661</v>
      </c>
      <c r="B106" s="663" t="s">
        <v>387</v>
      </c>
      <c r="C106" s="664" t="s">
        <v>2005</v>
      </c>
      <c r="D106" s="647">
        <v>460020.02191123139</v>
      </c>
    </row>
    <row r="107" spans="1:4" ht="16.5" thickTop="1" thickBot="1">
      <c r="A107" s="663" t="s">
        <v>829</v>
      </c>
      <c r="B107" s="663" t="s">
        <v>387</v>
      </c>
      <c r="C107" s="664" t="s">
        <v>2005</v>
      </c>
      <c r="D107" s="647">
        <v>460020.02191123139</v>
      </c>
    </row>
    <row r="108" spans="1:4" ht="16.5" thickTop="1" thickBot="1">
      <c r="A108" s="663" t="s">
        <v>831</v>
      </c>
      <c r="B108" s="663" t="s">
        <v>387</v>
      </c>
      <c r="C108" s="664" t="s">
        <v>2008</v>
      </c>
      <c r="D108" s="647">
        <v>526031.02397669095</v>
      </c>
    </row>
    <row r="109" spans="1:4" ht="16.5" thickTop="1" thickBot="1">
      <c r="A109" s="663" t="s">
        <v>830</v>
      </c>
      <c r="B109" s="663" t="s">
        <v>387</v>
      </c>
      <c r="C109" s="664" t="s">
        <v>2009</v>
      </c>
      <c r="D109" s="647">
        <v>491576.804901083</v>
      </c>
    </row>
    <row r="110" spans="1:4" ht="16.5" thickTop="1" thickBot="1">
      <c r="A110" s="663" t="s">
        <v>834</v>
      </c>
      <c r="B110" s="663" t="s">
        <v>387</v>
      </c>
      <c r="C110" s="664" t="s">
        <v>2010</v>
      </c>
      <c r="D110" s="647">
        <v>441989.77808661765</v>
      </c>
    </row>
    <row r="111" spans="1:4" ht="16.5" thickTop="1" thickBot="1">
      <c r="A111" s="663" t="s">
        <v>424</v>
      </c>
      <c r="B111" s="663" t="s">
        <v>144</v>
      </c>
      <c r="C111" s="664" t="s">
        <v>425</v>
      </c>
      <c r="D111" s="647">
        <v>1645.7168402022828</v>
      </c>
    </row>
    <row r="112" spans="1:4" ht="16.5" thickTop="1" thickBot="1">
      <c r="A112" s="663" t="s">
        <v>426</v>
      </c>
      <c r="B112" s="663" t="s">
        <v>233</v>
      </c>
      <c r="C112" s="664" t="s">
        <v>427</v>
      </c>
      <c r="D112" s="647">
        <v>2796.7634061943654</v>
      </c>
    </row>
    <row r="113" spans="1:4" ht="16.5" thickTop="1" thickBot="1">
      <c r="A113" s="663" t="s">
        <v>428</v>
      </c>
      <c r="B113" s="663" t="s">
        <v>92</v>
      </c>
      <c r="C113" s="664" t="s">
        <v>427</v>
      </c>
      <c r="D113" s="647">
        <v>559.57651184361043</v>
      </c>
    </row>
    <row r="114" spans="1:4" ht="16.5" thickTop="1" thickBot="1">
      <c r="A114" s="663" t="s">
        <v>429</v>
      </c>
      <c r="B114" s="663" t="s">
        <v>144</v>
      </c>
      <c r="C114" s="664" t="s">
        <v>2258</v>
      </c>
      <c r="D114" s="647">
        <v>61128.789229107933</v>
      </c>
    </row>
    <row r="115" spans="1:4" ht="16.5" thickTop="1" thickBot="1">
      <c r="A115" s="663" t="s">
        <v>430</v>
      </c>
      <c r="B115" s="663" t="s">
        <v>92</v>
      </c>
      <c r="C115" s="664" t="s">
        <v>431</v>
      </c>
      <c r="D115" s="647">
        <v>47367.158541012388</v>
      </c>
    </row>
    <row r="116" spans="1:4" ht="16.5" thickTop="1" thickBot="1">
      <c r="A116" s="663" t="s">
        <v>438</v>
      </c>
      <c r="B116" s="663" t="s">
        <v>92</v>
      </c>
      <c r="C116" s="664" t="s">
        <v>1913</v>
      </c>
      <c r="D116" s="647">
        <v>225767.72518702876</v>
      </c>
    </row>
    <row r="117" spans="1:4" ht="16.5" thickTop="1" thickBot="1">
      <c r="A117" s="663" t="s">
        <v>440</v>
      </c>
      <c r="B117" s="663" t="s">
        <v>92</v>
      </c>
      <c r="C117" s="664" t="s">
        <v>441</v>
      </c>
      <c r="D117" s="647">
        <v>38076.941196821135</v>
      </c>
    </row>
    <row r="118" spans="1:4" ht="16.5" thickTop="1" thickBot="1">
      <c r="A118" s="663" t="s">
        <v>439</v>
      </c>
      <c r="B118" s="663" t="s">
        <v>92</v>
      </c>
      <c r="C118" s="664" t="s">
        <v>2259</v>
      </c>
      <c r="D118" s="647">
        <v>41504.191335409087</v>
      </c>
    </row>
    <row r="119" spans="1:4" ht="16.5" thickTop="1" thickBot="1">
      <c r="A119" s="663" t="s">
        <v>443</v>
      </c>
      <c r="B119" s="663" t="s">
        <v>387</v>
      </c>
      <c r="C119" s="664" t="s">
        <v>2260</v>
      </c>
      <c r="D119" s="647">
        <v>4412.7094002637277</v>
      </c>
    </row>
    <row r="120" spans="1:4" ht="16.5" thickTop="1" thickBot="1">
      <c r="A120" s="663" t="s">
        <v>442</v>
      </c>
      <c r="B120" s="663" t="s">
        <v>387</v>
      </c>
      <c r="C120" s="664" t="s">
        <v>2261</v>
      </c>
      <c r="D120" s="647">
        <v>5230.8232918277736</v>
      </c>
    </row>
    <row r="121" spans="1:4" ht="16.5" thickTop="1" thickBot="1">
      <c r="A121" s="663" t="s">
        <v>840</v>
      </c>
      <c r="B121" s="663" t="s">
        <v>606</v>
      </c>
      <c r="C121" s="664" t="s">
        <v>2262</v>
      </c>
      <c r="D121" s="647">
        <v>18466.024890839144</v>
      </c>
    </row>
    <row r="122" spans="1:4" ht="16.5" thickTop="1" thickBot="1">
      <c r="A122" s="663" t="s">
        <v>841</v>
      </c>
      <c r="B122" s="663" t="s">
        <v>606</v>
      </c>
      <c r="C122" s="664" t="s">
        <v>1946</v>
      </c>
      <c r="D122" s="647">
        <v>37206.879706991363</v>
      </c>
    </row>
    <row r="123" spans="1:4" ht="16.5" thickTop="1" thickBot="1">
      <c r="A123" s="663" t="s">
        <v>444</v>
      </c>
      <c r="B123" s="663" t="s">
        <v>387</v>
      </c>
      <c r="C123" s="664" t="s">
        <v>1914</v>
      </c>
      <c r="D123" s="647">
        <v>3267.5930765589251</v>
      </c>
    </row>
    <row r="124" spans="1:4" ht="16.5" thickTop="1" thickBot="1">
      <c r="A124" s="663" t="s">
        <v>445</v>
      </c>
      <c r="B124" s="663" t="s">
        <v>144</v>
      </c>
      <c r="C124" s="664" t="s">
        <v>446</v>
      </c>
      <c r="D124" s="647">
        <v>20919.970466017963</v>
      </c>
    </row>
    <row r="125" spans="1:4" ht="16.5" thickTop="1" thickBot="1">
      <c r="A125" s="663" t="s">
        <v>865</v>
      </c>
      <c r="B125" s="663" t="s">
        <v>422</v>
      </c>
      <c r="C125" s="664" t="s">
        <v>1947</v>
      </c>
      <c r="D125" s="647">
        <v>2158.9454255835758</v>
      </c>
    </row>
    <row r="126" spans="1:4" ht="16.5" thickTop="1" thickBot="1">
      <c r="A126" s="663" t="s">
        <v>866</v>
      </c>
      <c r="B126" s="663" t="s">
        <v>422</v>
      </c>
      <c r="C126" s="664" t="s">
        <v>1948</v>
      </c>
      <c r="D126" s="647">
        <v>2130.8673571004683</v>
      </c>
    </row>
    <row r="127" spans="1:4" ht="16.5" thickTop="1" thickBot="1">
      <c r="A127" s="663" t="s">
        <v>864</v>
      </c>
      <c r="B127" s="663" t="s">
        <v>422</v>
      </c>
      <c r="C127" s="664" t="s">
        <v>2263</v>
      </c>
      <c r="D127" s="647">
        <v>2130.8673571004683</v>
      </c>
    </row>
    <row r="128" spans="1:4" ht="16.5" thickTop="1" thickBot="1">
      <c r="A128" s="663" t="s">
        <v>846</v>
      </c>
      <c r="B128" s="663" t="s">
        <v>422</v>
      </c>
      <c r="C128" s="664" t="s">
        <v>847</v>
      </c>
      <c r="D128" s="647">
        <v>1092.06952051399</v>
      </c>
    </row>
    <row r="129" spans="1:4" ht="16.5" thickTop="1" thickBot="1">
      <c r="A129" s="663" t="s">
        <v>848</v>
      </c>
      <c r="B129" s="663" t="s">
        <v>422</v>
      </c>
      <c r="C129" s="664" t="s">
        <v>849</v>
      </c>
      <c r="D129" s="647">
        <v>1242.8075403130802</v>
      </c>
    </row>
    <row r="130" spans="1:4" ht="16.5" thickTop="1" thickBot="1">
      <c r="A130" s="663" t="s">
        <v>850</v>
      </c>
      <c r="B130" s="663" t="s">
        <v>422</v>
      </c>
      <c r="C130" s="664" t="s">
        <v>851</v>
      </c>
      <c r="D130" s="647">
        <v>1797.9193325535205</v>
      </c>
    </row>
    <row r="131" spans="1:4" ht="16.5" thickTop="1" thickBot="1">
      <c r="A131" s="663" t="s">
        <v>852</v>
      </c>
      <c r="B131" s="663" t="s">
        <v>422</v>
      </c>
      <c r="C131" s="664" t="s">
        <v>853</v>
      </c>
      <c r="D131" s="647">
        <v>1864.5089374629099</v>
      </c>
    </row>
    <row r="132" spans="1:4" ht="16.5" thickTop="1" thickBot="1">
      <c r="A132" s="663" t="s">
        <v>854</v>
      </c>
      <c r="B132" s="663" t="s">
        <v>422</v>
      </c>
      <c r="C132" s="664" t="s">
        <v>855</v>
      </c>
      <c r="D132" s="647">
        <v>1797.9193325535205</v>
      </c>
    </row>
    <row r="133" spans="1:4" ht="16.5" thickTop="1" thickBot="1">
      <c r="A133" s="663" t="s">
        <v>858</v>
      </c>
      <c r="B133" s="663" t="s">
        <v>422</v>
      </c>
      <c r="C133" s="664" t="s">
        <v>859</v>
      </c>
      <c r="D133" s="647">
        <v>1242.8075403130802</v>
      </c>
    </row>
    <row r="134" spans="1:4" ht="16.5" thickTop="1" thickBot="1">
      <c r="A134" s="663" t="s">
        <v>856</v>
      </c>
      <c r="B134" s="663" t="s">
        <v>422</v>
      </c>
      <c r="C134" s="664" t="s">
        <v>857</v>
      </c>
      <c r="D134" s="647">
        <v>1797.9193325535205</v>
      </c>
    </row>
    <row r="135" spans="1:4" ht="16.5" thickTop="1" thickBot="1">
      <c r="A135" s="663" t="s">
        <v>860</v>
      </c>
      <c r="B135" s="663" t="s">
        <v>422</v>
      </c>
      <c r="C135" s="664" t="s">
        <v>861</v>
      </c>
      <c r="D135" s="647">
        <v>2064.2777521910789</v>
      </c>
    </row>
    <row r="136" spans="1:4" ht="16.5" thickTop="1" thickBot="1">
      <c r="A136" s="663" t="s">
        <v>862</v>
      </c>
      <c r="B136" s="663" t="s">
        <v>422</v>
      </c>
      <c r="C136" s="664" t="s">
        <v>863</v>
      </c>
      <c r="D136" s="647">
        <v>2197.4569620098582</v>
      </c>
    </row>
    <row r="137" spans="1:4" ht="16.5" thickTop="1" thickBot="1">
      <c r="A137" s="663" t="s">
        <v>845</v>
      </c>
      <c r="B137" s="663" t="s">
        <v>377</v>
      </c>
      <c r="C137" s="664" t="s">
        <v>2264</v>
      </c>
      <c r="D137" s="647">
        <v>8259.0306697481174</v>
      </c>
    </row>
    <row r="138" spans="1:4" ht="31.5" thickTop="1" thickBot="1">
      <c r="A138" s="663" t="s">
        <v>842</v>
      </c>
      <c r="B138" s="663" t="s">
        <v>843</v>
      </c>
      <c r="C138" s="664" t="s">
        <v>844</v>
      </c>
      <c r="D138" s="647">
        <v>2.8267186869416604E-2</v>
      </c>
    </row>
    <row r="139" spans="1:4" ht="16.5" thickTop="1" thickBot="1">
      <c r="A139" s="663" t="s">
        <v>447</v>
      </c>
      <c r="B139" s="663" t="s">
        <v>377</v>
      </c>
      <c r="C139" s="664" t="s">
        <v>448</v>
      </c>
      <c r="D139" s="647">
        <v>6892.0241081218264</v>
      </c>
    </row>
    <row r="140" spans="1:4" ht="16.5" thickTop="1" thickBot="1">
      <c r="A140" s="663" t="s">
        <v>449</v>
      </c>
      <c r="B140" s="663" t="s">
        <v>450</v>
      </c>
      <c r="C140" s="664" t="s">
        <v>2265</v>
      </c>
      <c r="D140" s="647">
        <v>689.20241081218273</v>
      </c>
    </row>
    <row r="141" spans="1:4" ht="16.5" thickTop="1" thickBot="1">
      <c r="A141" s="663" t="s">
        <v>451</v>
      </c>
      <c r="B141" s="663" t="s">
        <v>144</v>
      </c>
      <c r="C141" s="664" t="s">
        <v>2266</v>
      </c>
      <c r="D141" s="647">
        <v>6644.9973787809795</v>
      </c>
    </row>
    <row r="142" spans="1:4" ht="16.5" thickTop="1" thickBot="1">
      <c r="A142" s="663" t="s">
        <v>452</v>
      </c>
      <c r="B142" s="663" t="s">
        <v>92</v>
      </c>
      <c r="C142" s="664" t="s">
        <v>2267</v>
      </c>
      <c r="D142" s="647">
        <v>3031.3322841940876</v>
      </c>
    </row>
    <row r="143" spans="1:4" ht="16.5" thickTop="1" thickBot="1">
      <c r="A143" s="663" t="s">
        <v>453</v>
      </c>
      <c r="B143" s="663" t="s">
        <v>454</v>
      </c>
      <c r="C143" s="664" t="s">
        <v>455</v>
      </c>
      <c r="D143" s="647">
        <v>9599.546252207374</v>
      </c>
    </row>
    <row r="144" spans="1:4" ht="16.5" thickTop="1" thickBot="1">
      <c r="A144" s="663" t="s">
        <v>456</v>
      </c>
      <c r="B144" s="663" t="s">
        <v>422</v>
      </c>
      <c r="C144" s="664" t="s">
        <v>457</v>
      </c>
      <c r="D144" s="647">
        <v>20849.820831292924</v>
      </c>
    </row>
    <row r="145" spans="1:4" ht="16.5" thickTop="1" thickBot="1">
      <c r="A145" s="663" t="s">
        <v>873</v>
      </c>
      <c r="B145" s="663" t="s">
        <v>233</v>
      </c>
      <c r="C145" s="664" t="s">
        <v>875</v>
      </c>
      <c r="D145" s="647">
        <v>18234.336364726147</v>
      </c>
    </row>
    <row r="146" spans="1:4" ht="31.5" thickTop="1" thickBot="1">
      <c r="A146" s="663" t="s">
        <v>867</v>
      </c>
      <c r="B146" s="663" t="s">
        <v>233</v>
      </c>
      <c r="C146" s="664" t="s">
        <v>2268</v>
      </c>
      <c r="D146" s="647">
        <v>6958.222756779498</v>
      </c>
    </row>
    <row r="147" spans="1:4" ht="16.5" thickTop="1" thickBot="1">
      <c r="A147" s="663" t="s">
        <v>868</v>
      </c>
      <c r="B147" s="663" t="s">
        <v>233</v>
      </c>
      <c r="C147" s="664" t="s">
        <v>2269</v>
      </c>
      <c r="D147" s="647">
        <v>25975.419962764547</v>
      </c>
    </row>
    <row r="148" spans="1:4" ht="16.5" thickTop="1" thickBot="1">
      <c r="A148" s="663" t="s">
        <v>1691</v>
      </c>
      <c r="B148" s="663" t="s">
        <v>233</v>
      </c>
      <c r="C148" s="664" t="s">
        <v>1949</v>
      </c>
      <c r="D148" s="647">
        <v>13459.371482016528</v>
      </c>
    </row>
    <row r="149" spans="1:4" ht="16.5" thickTop="1" thickBot="1">
      <c r="A149" s="663" t="s">
        <v>869</v>
      </c>
      <c r="B149" s="663" t="s">
        <v>144</v>
      </c>
      <c r="C149" s="664" t="s">
        <v>2270</v>
      </c>
      <c r="D149" s="647">
        <v>34134.677674767343</v>
      </c>
    </row>
    <row r="150" spans="1:4" ht="16.5" thickTop="1" thickBot="1">
      <c r="A150" s="663" t="s">
        <v>870</v>
      </c>
      <c r="B150" s="663" t="s">
        <v>233</v>
      </c>
      <c r="C150" s="664" t="s">
        <v>871</v>
      </c>
      <c r="D150" s="647">
        <v>8054.4623969650065</v>
      </c>
    </row>
    <row r="151" spans="1:4" ht="16.5" thickTop="1" thickBot="1">
      <c r="A151" s="663" t="s">
        <v>872</v>
      </c>
      <c r="B151" s="663" t="s">
        <v>450</v>
      </c>
      <c r="C151" s="664" t="s">
        <v>2271</v>
      </c>
      <c r="D151" s="647">
        <v>213271.22936668567</v>
      </c>
    </row>
    <row r="152" spans="1:4" ht="16.5" thickTop="1" thickBot="1">
      <c r="A152" s="663" t="s">
        <v>458</v>
      </c>
      <c r="B152" s="663" t="s">
        <v>92</v>
      </c>
      <c r="C152" s="664" t="s">
        <v>459</v>
      </c>
      <c r="D152" s="647">
        <v>1288.8869748098593</v>
      </c>
    </row>
    <row r="153" spans="1:4" ht="16.5" thickTop="1" thickBot="1">
      <c r="A153" s="663" t="s">
        <v>460</v>
      </c>
      <c r="B153" s="663" t="s">
        <v>377</v>
      </c>
      <c r="C153" s="664" t="s">
        <v>461</v>
      </c>
      <c r="D153" s="647">
        <v>23432.881967614216</v>
      </c>
    </row>
    <row r="154" spans="1:4" ht="16.5" thickTop="1" thickBot="1">
      <c r="A154" s="663" t="s">
        <v>462</v>
      </c>
      <c r="B154" s="663" t="s">
        <v>377</v>
      </c>
      <c r="C154" s="664" t="s">
        <v>463</v>
      </c>
      <c r="D154" s="647">
        <v>4186.2990831598481</v>
      </c>
    </row>
    <row r="155" spans="1:4" ht="16.5" thickTop="1" thickBot="1">
      <c r="A155" s="663" t="s">
        <v>909</v>
      </c>
      <c r="B155" s="663" t="s">
        <v>144</v>
      </c>
      <c r="C155" s="664" t="s">
        <v>2272</v>
      </c>
      <c r="D155" s="647">
        <v>71032.642413427908</v>
      </c>
    </row>
    <row r="156" spans="1:4" ht="16.5" thickTop="1" thickBot="1">
      <c r="A156" s="663" t="s">
        <v>910</v>
      </c>
      <c r="B156" s="663" t="s">
        <v>144</v>
      </c>
      <c r="C156" s="664" t="s">
        <v>2273</v>
      </c>
      <c r="D156" s="647">
        <v>14801.557472600893</v>
      </c>
    </row>
    <row r="157" spans="1:4" ht="16.5" thickTop="1" thickBot="1">
      <c r="A157" s="663" t="s">
        <v>911</v>
      </c>
      <c r="B157" s="663" t="s">
        <v>144</v>
      </c>
      <c r="C157" s="664" t="s">
        <v>2274</v>
      </c>
      <c r="D157" s="647">
        <v>27887.040137215303</v>
      </c>
    </row>
    <row r="158" spans="1:4" ht="16.5" thickTop="1" thickBot="1">
      <c r="A158" s="663" t="s">
        <v>912</v>
      </c>
      <c r="B158" s="663" t="s">
        <v>144</v>
      </c>
      <c r="C158" s="664" t="s">
        <v>2275</v>
      </c>
      <c r="D158" s="647">
        <v>55044.11635866954</v>
      </c>
    </row>
    <row r="159" spans="1:4" ht="16.5" thickTop="1" thickBot="1">
      <c r="A159" s="663" t="s">
        <v>466</v>
      </c>
      <c r="B159" s="663" t="s">
        <v>233</v>
      </c>
      <c r="C159" s="664" t="s">
        <v>467</v>
      </c>
      <c r="D159" s="647">
        <v>10218.840769394936</v>
      </c>
    </row>
    <row r="160" spans="1:4" ht="16.5" thickTop="1" thickBot="1">
      <c r="A160" s="663" t="s">
        <v>902</v>
      </c>
      <c r="B160" s="663" t="s">
        <v>233</v>
      </c>
      <c r="C160" s="664" t="s">
        <v>467</v>
      </c>
      <c r="D160" s="647">
        <v>10218.840769394936</v>
      </c>
    </row>
    <row r="161" spans="1:4" ht="16.5" thickTop="1" thickBot="1">
      <c r="A161" s="663" t="s">
        <v>468</v>
      </c>
      <c r="B161" s="663" t="s">
        <v>233</v>
      </c>
      <c r="C161" s="664" t="s">
        <v>469</v>
      </c>
      <c r="D161" s="647">
        <v>10952.404976316953</v>
      </c>
    </row>
    <row r="162" spans="1:4" ht="16.5" thickTop="1" thickBot="1">
      <c r="A162" s="663" t="s">
        <v>903</v>
      </c>
      <c r="B162" s="663" t="s">
        <v>233</v>
      </c>
      <c r="C162" s="664" t="s">
        <v>469</v>
      </c>
      <c r="D162" s="647">
        <v>10952.404976316953</v>
      </c>
    </row>
    <row r="163" spans="1:4" ht="16.5" thickTop="1" thickBot="1">
      <c r="A163" s="663" t="s">
        <v>894</v>
      </c>
      <c r="B163" s="663" t="s">
        <v>233</v>
      </c>
      <c r="C163" s="664" t="s">
        <v>895</v>
      </c>
      <c r="D163" s="647">
        <v>8485.8305207223912</v>
      </c>
    </row>
    <row r="164" spans="1:4" ht="16.5" thickTop="1" thickBot="1">
      <c r="A164" s="663" t="s">
        <v>900</v>
      </c>
      <c r="B164" s="663" t="s">
        <v>233</v>
      </c>
      <c r="C164" s="664" t="s">
        <v>895</v>
      </c>
      <c r="D164" s="647">
        <v>8485.8305207223912</v>
      </c>
    </row>
    <row r="165" spans="1:4" ht="16.5" thickTop="1" thickBot="1">
      <c r="A165" s="663" t="s">
        <v>907</v>
      </c>
      <c r="B165" s="663" t="s">
        <v>874</v>
      </c>
      <c r="C165" s="664" t="s">
        <v>908</v>
      </c>
      <c r="D165" s="647">
        <v>15680.306503360607</v>
      </c>
    </row>
    <row r="166" spans="1:4" ht="16.5" thickTop="1" thickBot="1">
      <c r="A166" s="663" t="s">
        <v>905</v>
      </c>
      <c r="B166" s="663" t="s">
        <v>233</v>
      </c>
      <c r="C166" s="664" t="s">
        <v>906</v>
      </c>
      <c r="D166" s="647">
        <v>9404.7825340112959</v>
      </c>
    </row>
    <row r="167" spans="1:4" ht="16.5" thickTop="1" thickBot="1">
      <c r="A167" s="663" t="s">
        <v>470</v>
      </c>
      <c r="B167" s="663" t="s">
        <v>233</v>
      </c>
      <c r="C167" s="664" t="s">
        <v>471</v>
      </c>
      <c r="D167" s="647">
        <v>13503.430980117486</v>
      </c>
    </row>
    <row r="168" spans="1:4" ht="16.5" thickTop="1" thickBot="1">
      <c r="A168" s="663" t="s">
        <v>904</v>
      </c>
      <c r="B168" s="663" t="s">
        <v>233</v>
      </c>
      <c r="C168" s="664" t="s">
        <v>471</v>
      </c>
      <c r="D168" s="647">
        <v>13503.430980117486</v>
      </c>
    </row>
    <row r="169" spans="1:4" ht="16.5" thickTop="1" thickBot="1">
      <c r="A169" s="663" t="s">
        <v>464</v>
      </c>
      <c r="B169" s="663" t="s">
        <v>233</v>
      </c>
      <c r="C169" s="664" t="s">
        <v>465</v>
      </c>
      <c r="D169" s="647">
        <v>24829.986436991854</v>
      </c>
    </row>
    <row r="170" spans="1:4" ht="16.5" thickTop="1" thickBot="1">
      <c r="A170" s="663" t="s">
        <v>901</v>
      </c>
      <c r="B170" s="663" t="s">
        <v>233</v>
      </c>
      <c r="C170" s="664" t="s">
        <v>465</v>
      </c>
      <c r="D170" s="647">
        <v>23063.975556416193</v>
      </c>
    </row>
    <row r="171" spans="1:4" ht="16.5" thickTop="1" thickBot="1">
      <c r="A171" s="663" t="s">
        <v>877</v>
      </c>
      <c r="B171" s="663" t="s">
        <v>233</v>
      </c>
      <c r="C171" s="664" t="s">
        <v>878</v>
      </c>
      <c r="D171" s="647">
        <v>11139.480216595661</v>
      </c>
    </row>
    <row r="172" spans="1:4" ht="16.5" thickTop="1" thickBot="1">
      <c r="A172" s="663" t="s">
        <v>890</v>
      </c>
      <c r="B172" s="663" t="s">
        <v>874</v>
      </c>
      <c r="C172" s="664" t="s">
        <v>891</v>
      </c>
      <c r="D172" s="647">
        <v>24829.986436991854</v>
      </c>
    </row>
    <row r="173" spans="1:4" ht="16.5" thickTop="1" thickBot="1">
      <c r="A173" s="663" t="s">
        <v>892</v>
      </c>
      <c r="B173" s="663" t="s">
        <v>874</v>
      </c>
      <c r="C173" s="664" t="s">
        <v>893</v>
      </c>
      <c r="D173" s="647">
        <v>7806.1395716296292</v>
      </c>
    </row>
    <row r="174" spans="1:4" ht="16.5" thickTop="1" thickBot="1">
      <c r="A174" s="663" t="s">
        <v>879</v>
      </c>
      <c r="B174" s="663" t="s">
        <v>233</v>
      </c>
      <c r="C174" s="664" t="s">
        <v>880</v>
      </c>
      <c r="D174" s="647">
        <v>5171.3875861659008</v>
      </c>
    </row>
    <row r="175" spans="1:4" ht="16.5" thickTop="1" thickBot="1">
      <c r="A175" s="663" t="s">
        <v>881</v>
      </c>
      <c r="B175" s="663" t="s">
        <v>233</v>
      </c>
      <c r="C175" s="664" t="s">
        <v>882</v>
      </c>
      <c r="D175" s="647">
        <v>6593.4210559767607</v>
      </c>
    </row>
    <row r="176" spans="1:4" ht="31.5" thickTop="1" thickBot="1">
      <c r="A176" s="663" t="s">
        <v>887</v>
      </c>
      <c r="B176" s="663" t="s">
        <v>233</v>
      </c>
      <c r="C176" s="664" t="s">
        <v>1952</v>
      </c>
      <c r="D176" s="647">
        <v>6473.8413892908611</v>
      </c>
    </row>
    <row r="177" spans="1:4" ht="31.5" thickTop="1" thickBot="1">
      <c r="A177" s="663" t="s">
        <v>883</v>
      </c>
      <c r="B177" s="663" t="s">
        <v>233</v>
      </c>
      <c r="C177" s="664" t="s">
        <v>1951</v>
      </c>
      <c r="D177" s="647">
        <v>6003.4145289439202</v>
      </c>
    </row>
    <row r="178" spans="1:4" ht="16.5" thickTop="1" thickBot="1">
      <c r="A178" s="663" t="s">
        <v>884</v>
      </c>
      <c r="B178" s="663" t="s">
        <v>233</v>
      </c>
      <c r="C178" s="664" t="s">
        <v>2276</v>
      </c>
      <c r="D178" s="647">
        <v>8536.7873493837524</v>
      </c>
    </row>
    <row r="179" spans="1:4" ht="31.5" thickTop="1" thickBot="1">
      <c r="A179" s="663" t="s">
        <v>889</v>
      </c>
      <c r="B179" s="663" t="s">
        <v>233</v>
      </c>
      <c r="C179" s="664" t="s">
        <v>1953</v>
      </c>
      <c r="D179" s="647">
        <v>6717.7018100080695</v>
      </c>
    </row>
    <row r="180" spans="1:4" ht="31.5" thickTop="1" thickBot="1">
      <c r="A180" s="663" t="s">
        <v>876</v>
      </c>
      <c r="B180" s="663" t="s">
        <v>233</v>
      </c>
      <c r="C180" s="664" t="s">
        <v>1950</v>
      </c>
      <c r="D180" s="647">
        <v>7573.9016623939769</v>
      </c>
    </row>
    <row r="181" spans="1:4" ht="16.5" thickTop="1" thickBot="1">
      <c r="A181" s="663" t="s">
        <v>885</v>
      </c>
      <c r="B181" s="663" t="s">
        <v>233</v>
      </c>
      <c r="C181" s="664" t="s">
        <v>886</v>
      </c>
      <c r="D181" s="647">
        <v>20491.758117147998</v>
      </c>
    </row>
    <row r="182" spans="1:4" ht="16.5" thickTop="1" thickBot="1">
      <c r="A182" s="663" t="s">
        <v>888</v>
      </c>
      <c r="B182" s="663" t="s">
        <v>233</v>
      </c>
      <c r="C182" s="664" t="s">
        <v>886</v>
      </c>
      <c r="D182" s="647">
        <v>15623.253103840996</v>
      </c>
    </row>
    <row r="183" spans="1:4" ht="16.5" thickTop="1" thickBot="1">
      <c r="A183" s="663" t="s">
        <v>472</v>
      </c>
      <c r="B183" s="663" t="s">
        <v>377</v>
      </c>
      <c r="C183" s="664" t="s">
        <v>473</v>
      </c>
      <c r="D183" s="647">
        <v>7324.8565400328607</v>
      </c>
    </row>
    <row r="184" spans="1:4" ht="16.5" thickTop="1" thickBot="1">
      <c r="A184" s="663" t="s">
        <v>476</v>
      </c>
      <c r="B184" s="663" t="s">
        <v>92</v>
      </c>
      <c r="C184" s="664" t="s">
        <v>477</v>
      </c>
      <c r="D184" s="647">
        <v>12590.471516481235</v>
      </c>
    </row>
    <row r="185" spans="1:4" ht="16.5" thickTop="1" thickBot="1">
      <c r="A185" s="663" t="s">
        <v>474</v>
      </c>
      <c r="B185" s="663" t="s">
        <v>387</v>
      </c>
      <c r="C185" s="664" t="s">
        <v>475</v>
      </c>
      <c r="D185" s="647">
        <v>43973.729865124456</v>
      </c>
    </row>
    <row r="186" spans="1:4" ht="16.5" thickTop="1" thickBot="1">
      <c r="A186" s="663" t="s">
        <v>478</v>
      </c>
      <c r="B186" s="663" t="s">
        <v>144</v>
      </c>
      <c r="C186" s="664" t="s">
        <v>1915</v>
      </c>
      <c r="D186" s="647">
        <v>3107.514895771516</v>
      </c>
    </row>
    <row r="187" spans="1:4" ht="16.5" thickTop="1" thickBot="1">
      <c r="A187" s="663" t="s">
        <v>1455</v>
      </c>
      <c r="B187" s="663" t="s">
        <v>377</v>
      </c>
      <c r="C187" s="664" t="s">
        <v>1454</v>
      </c>
      <c r="D187" s="647">
        <v>18645.089374629097</v>
      </c>
    </row>
    <row r="188" spans="1:4" ht="16.5" thickTop="1" thickBot="1">
      <c r="A188" s="663" t="s">
        <v>1709</v>
      </c>
      <c r="B188" s="663" t="s">
        <v>377</v>
      </c>
      <c r="C188" s="664" t="s">
        <v>1708</v>
      </c>
      <c r="D188" s="647">
        <v>14516.687753787699</v>
      </c>
    </row>
    <row r="189" spans="1:4" ht="16.5" thickTop="1" thickBot="1">
      <c r="A189" s="663" t="s">
        <v>479</v>
      </c>
      <c r="B189" s="663" t="s">
        <v>377</v>
      </c>
      <c r="C189" s="664" t="s">
        <v>480</v>
      </c>
      <c r="D189" s="647">
        <v>44911.170466320509</v>
      </c>
    </row>
    <row r="190" spans="1:4" ht="16.5" thickTop="1" thickBot="1">
      <c r="A190" s="663" t="s">
        <v>1666</v>
      </c>
      <c r="B190" s="663" t="s">
        <v>144</v>
      </c>
      <c r="C190" s="664" t="s">
        <v>1665</v>
      </c>
      <c r="D190" s="647">
        <v>832550.34968960157</v>
      </c>
    </row>
    <row r="191" spans="1:4" ht="16.5" thickTop="1" thickBot="1">
      <c r="A191" s="663" t="s">
        <v>488</v>
      </c>
      <c r="B191" s="663" t="s">
        <v>92</v>
      </c>
      <c r="C191" s="664" t="s">
        <v>489</v>
      </c>
      <c r="D191" s="647">
        <v>741529.67883219663</v>
      </c>
    </row>
    <row r="192" spans="1:4" ht="16.5" thickTop="1" thickBot="1">
      <c r="A192" s="663" t="s">
        <v>490</v>
      </c>
      <c r="B192" s="663" t="s">
        <v>92</v>
      </c>
      <c r="C192" s="664" t="s">
        <v>491</v>
      </c>
      <c r="D192" s="647">
        <v>370764.83941609832</v>
      </c>
    </row>
    <row r="193" spans="1:4" ht="16.5" thickTop="1" thickBot="1">
      <c r="A193" s="663" t="s">
        <v>481</v>
      </c>
      <c r="B193" s="663" t="s">
        <v>233</v>
      </c>
      <c r="C193" s="664" t="s">
        <v>482</v>
      </c>
      <c r="D193" s="647">
        <v>2975.8436947233072</v>
      </c>
    </row>
    <row r="194" spans="1:4" ht="16.5" thickTop="1" thickBot="1">
      <c r="A194" s="663" t="s">
        <v>492</v>
      </c>
      <c r="B194" s="663" t="s">
        <v>92</v>
      </c>
      <c r="C194" s="664" t="s">
        <v>493</v>
      </c>
      <c r="D194" s="647">
        <v>1344.0873760793199</v>
      </c>
    </row>
    <row r="195" spans="1:4" ht="16.5" thickTop="1" thickBot="1">
      <c r="A195" s="663" t="s">
        <v>483</v>
      </c>
      <c r="B195" s="663" t="s">
        <v>422</v>
      </c>
      <c r="C195" s="664" t="s">
        <v>2277</v>
      </c>
      <c r="D195" s="647">
        <v>1261.8160764390491</v>
      </c>
    </row>
    <row r="196" spans="1:4" ht="16.5" thickTop="1" thickBot="1">
      <c r="A196" s="663" t="s">
        <v>484</v>
      </c>
      <c r="B196" s="663" t="s">
        <v>92</v>
      </c>
      <c r="C196" s="664" t="s">
        <v>485</v>
      </c>
      <c r="D196" s="647">
        <v>47004.426994863279</v>
      </c>
    </row>
    <row r="197" spans="1:4" ht="16.5" thickTop="1" thickBot="1">
      <c r="A197" s="663" t="s">
        <v>486</v>
      </c>
      <c r="B197" s="663" t="s">
        <v>144</v>
      </c>
      <c r="C197" s="664" t="s">
        <v>487</v>
      </c>
      <c r="D197" s="647">
        <v>1580.3091516095992</v>
      </c>
    </row>
    <row r="198" spans="1:4" ht="16.5" thickTop="1" thickBot="1">
      <c r="A198" s="663" t="s">
        <v>494</v>
      </c>
      <c r="B198" s="663" t="s">
        <v>92</v>
      </c>
      <c r="C198" s="664" t="s">
        <v>495</v>
      </c>
      <c r="D198" s="647">
        <v>20201.531500038178</v>
      </c>
    </row>
    <row r="199" spans="1:4" ht="16.5" thickTop="1" thickBot="1">
      <c r="A199" s="663" t="s">
        <v>925</v>
      </c>
      <c r="B199" s="663" t="s">
        <v>92</v>
      </c>
      <c r="C199" s="664" t="s">
        <v>926</v>
      </c>
      <c r="D199" s="647">
        <v>189768.00046787693</v>
      </c>
    </row>
    <row r="200" spans="1:4" ht="31.5" thickTop="1" thickBot="1">
      <c r="A200" s="663" t="s">
        <v>929</v>
      </c>
      <c r="B200" s="663" t="s">
        <v>92</v>
      </c>
      <c r="C200" s="664" t="s">
        <v>930</v>
      </c>
      <c r="D200" s="647">
        <v>166192.54068247564</v>
      </c>
    </row>
    <row r="201" spans="1:4" ht="16.5" thickTop="1" thickBot="1">
      <c r="A201" s="663" t="s">
        <v>927</v>
      </c>
      <c r="B201" s="663" t="s">
        <v>92</v>
      </c>
      <c r="C201" s="664" t="s">
        <v>928</v>
      </c>
      <c r="D201" s="647">
        <v>191492.13801265677</v>
      </c>
    </row>
    <row r="202" spans="1:4" ht="16.5" thickTop="1" thickBot="1">
      <c r="A202" s="663" t="s">
        <v>931</v>
      </c>
      <c r="B202" s="663" t="s">
        <v>233</v>
      </c>
      <c r="C202" s="664" t="s">
        <v>932</v>
      </c>
      <c r="D202" s="647">
        <v>0</v>
      </c>
    </row>
    <row r="203" spans="1:4" ht="16.5" thickTop="1" thickBot="1">
      <c r="A203" s="663" t="s">
        <v>920</v>
      </c>
      <c r="B203" s="663" t="s">
        <v>233</v>
      </c>
      <c r="C203" s="664" t="s">
        <v>2278</v>
      </c>
      <c r="D203" s="647">
        <v>15052.608168593122</v>
      </c>
    </row>
    <row r="204" spans="1:4" ht="16.5" thickTop="1" thickBot="1">
      <c r="A204" s="663" t="s">
        <v>923</v>
      </c>
      <c r="B204" s="663" t="s">
        <v>92</v>
      </c>
      <c r="C204" s="664" t="s">
        <v>924</v>
      </c>
      <c r="D204" s="647">
        <v>0</v>
      </c>
    </row>
    <row r="205" spans="1:4" ht="16.5" thickTop="1" thickBot="1">
      <c r="A205" s="663" t="s">
        <v>921</v>
      </c>
      <c r="B205" s="663" t="s">
        <v>92</v>
      </c>
      <c r="C205" s="664" t="s">
        <v>922</v>
      </c>
      <c r="D205" s="647">
        <v>79907.525891267578</v>
      </c>
    </row>
    <row r="206" spans="1:4" ht="16.5" thickTop="1" thickBot="1">
      <c r="A206" s="663" t="s">
        <v>496</v>
      </c>
      <c r="B206" s="663" t="s">
        <v>144</v>
      </c>
      <c r="C206" s="664" t="s">
        <v>1916</v>
      </c>
      <c r="D206" s="647">
        <v>148164.1131502692</v>
      </c>
    </row>
    <row r="207" spans="1:4" ht="16.5" thickTop="1" thickBot="1">
      <c r="A207" s="663" t="s">
        <v>505</v>
      </c>
      <c r="B207" s="663" t="s">
        <v>144</v>
      </c>
      <c r="C207" s="664" t="s">
        <v>506</v>
      </c>
      <c r="D207" s="647">
        <v>148386.97726139365</v>
      </c>
    </row>
    <row r="208" spans="1:4" ht="16.5" thickTop="1" thickBot="1">
      <c r="A208" s="663" t="s">
        <v>507</v>
      </c>
      <c r="B208" s="663" t="s">
        <v>144</v>
      </c>
      <c r="C208" s="664" t="s">
        <v>508</v>
      </c>
      <c r="D208" s="647">
        <v>5595.7651184361039</v>
      </c>
    </row>
    <row r="209" spans="1:4" ht="16.5" thickTop="1" thickBot="1">
      <c r="A209" s="663" t="s">
        <v>509</v>
      </c>
      <c r="B209" s="663" t="s">
        <v>233</v>
      </c>
      <c r="C209" s="664" t="s">
        <v>510</v>
      </c>
      <c r="D209" s="647">
        <v>19976.881472816895</v>
      </c>
    </row>
    <row r="210" spans="1:4" ht="16.5" thickTop="1" thickBot="1">
      <c r="A210" s="663" t="s">
        <v>512</v>
      </c>
      <c r="B210" s="663" t="s">
        <v>233</v>
      </c>
      <c r="C210" s="664" t="s">
        <v>1918</v>
      </c>
      <c r="D210" s="647">
        <v>10751.57695202293</v>
      </c>
    </row>
    <row r="211" spans="1:4" ht="16.5" thickTop="1" thickBot="1">
      <c r="A211" s="663" t="s">
        <v>511</v>
      </c>
      <c r="B211" s="663" t="s">
        <v>233</v>
      </c>
      <c r="C211" s="664" t="s">
        <v>1917</v>
      </c>
      <c r="D211" s="647">
        <v>5697.2914084878566</v>
      </c>
    </row>
    <row r="212" spans="1:4" ht="16.5" thickTop="1" thickBot="1">
      <c r="A212" s="663" t="s">
        <v>519</v>
      </c>
      <c r="B212" s="663" t="s">
        <v>387</v>
      </c>
      <c r="C212" s="664" t="s">
        <v>520</v>
      </c>
      <c r="D212" s="647">
        <v>21589.454255835757</v>
      </c>
    </row>
    <row r="213" spans="1:4" ht="16.5" thickTop="1" thickBot="1">
      <c r="A213" s="663" t="s">
        <v>515</v>
      </c>
      <c r="B213" s="663" t="s">
        <v>387</v>
      </c>
      <c r="C213" s="664" t="s">
        <v>516</v>
      </c>
      <c r="D213" s="647">
        <v>38803.833213795173</v>
      </c>
    </row>
    <row r="214" spans="1:4" ht="16.5" thickTop="1" thickBot="1">
      <c r="A214" s="663" t="s">
        <v>513</v>
      </c>
      <c r="B214" s="663" t="s">
        <v>387</v>
      </c>
      <c r="C214" s="664" t="s">
        <v>514</v>
      </c>
      <c r="D214" s="647">
        <v>21881.203637671373</v>
      </c>
    </row>
    <row r="215" spans="1:4" ht="16.5" thickTop="1" thickBot="1">
      <c r="A215" s="663" t="s">
        <v>521</v>
      </c>
      <c r="B215" s="663" t="s">
        <v>387</v>
      </c>
      <c r="C215" s="664" t="s">
        <v>522</v>
      </c>
      <c r="D215" s="647">
        <v>68231.03867040608</v>
      </c>
    </row>
    <row r="216" spans="1:4" ht="16.5" thickTop="1" thickBot="1">
      <c r="A216" s="663" t="s">
        <v>525</v>
      </c>
      <c r="B216" s="663" t="s">
        <v>387</v>
      </c>
      <c r="C216" s="664" t="s">
        <v>526</v>
      </c>
      <c r="D216" s="647">
        <v>55344.914903892284</v>
      </c>
    </row>
    <row r="217" spans="1:4" ht="16.5" thickTop="1" thickBot="1">
      <c r="A217" s="663" t="s">
        <v>527</v>
      </c>
      <c r="B217" s="663" t="s">
        <v>387</v>
      </c>
      <c r="C217" s="664" t="s">
        <v>528</v>
      </c>
      <c r="D217" s="647">
        <v>68231.03867040608</v>
      </c>
    </row>
    <row r="218" spans="1:4" ht="16.5" thickTop="1" thickBot="1">
      <c r="A218" s="663" t="s">
        <v>529</v>
      </c>
      <c r="B218" s="663" t="s">
        <v>387</v>
      </c>
      <c r="C218" s="664" t="s">
        <v>530</v>
      </c>
      <c r="D218" s="647">
        <v>68231.03867040608</v>
      </c>
    </row>
    <row r="219" spans="1:4" ht="16.5" thickTop="1" thickBot="1">
      <c r="A219" s="663" t="s">
        <v>531</v>
      </c>
      <c r="B219" s="663" t="s">
        <v>387</v>
      </c>
      <c r="C219" s="664" t="s">
        <v>532</v>
      </c>
      <c r="D219" s="647">
        <v>60177.795374319197</v>
      </c>
    </row>
    <row r="220" spans="1:4" ht="16.5" thickTop="1" thickBot="1">
      <c r="A220" s="663" t="s">
        <v>523</v>
      </c>
      <c r="B220" s="663" t="s">
        <v>387</v>
      </c>
      <c r="C220" s="664" t="s">
        <v>524</v>
      </c>
      <c r="D220" s="647">
        <v>8568.9224689969742</v>
      </c>
    </row>
    <row r="221" spans="1:4" ht="16.5" thickTop="1" thickBot="1">
      <c r="A221" s="663" t="s">
        <v>533</v>
      </c>
      <c r="B221" s="663" t="s">
        <v>387</v>
      </c>
      <c r="C221" s="664" t="s">
        <v>534</v>
      </c>
      <c r="D221" s="647">
        <v>38042.903768940312</v>
      </c>
    </row>
    <row r="222" spans="1:4" ht="16.5" thickTop="1" thickBot="1">
      <c r="A222" s="663" t="s">
        <v>540</v>
      </c>
      <c r="B222" s="663" t="s">
        <v>387</v>
      </c>
      <c r="C222" s="664" t="s">
        <v>541</v>
      </c>
      <c r="D222" s="647">
        <v>16787.295355308313</v>
      </c>
    </row>
    <row r="223" spans="1:4" ht="16.5" thickTop="1" thickBot="1">
      <c r="A223" s="663" t="s">
        <v>551</v>
      </c>
      <c r="B223" s="663" t="s">
        <v>387</v>
      </c>
      <c r="C223" s="664" t="s">
        <v>1856</v>
      </c>
      <c r="D223" s="647">
        <v>6348.9112802984</v>
      </c>
    </row>
    <row r="224" spans="1:4" ht="16.5" thickTop="1" thickBot="1">
      <c r="A224" s="663" t="s">
        <v>535</v>
      </c>
      <c r="B224" s="663" t="s">
        <v>387</v>
      </c>
      <c r="C224" s="664" t="s">
        <v>2279</v>
      </c>
      <c r="D224" s="647">
        <v>66163.431437969542</v>
      </c>
    </row>
    <row r="225" spans="1:4" ht="16.5" thickTop="1" thickBot="1">
      <c r="A225" s="663" t="s">
        <v>536</v>
      </c>
      <c r="B225" s="663" t="s">
        <v>387</v>
      </c>
      <c r="C225" s="664" t="s">
        <v>2280</v>
      </c>
      <c r="D225" s="647">
        <v>66163.431437969542</v>
      </c>
    </row>
    <row r="226" spans="1:4" ht="16.5" thickTop="1" thickBot="1">
      <c r="A226" s="663" t="s">
        <v>537</v>
      </c>
      <c r="B226" s="663" t="s">
        <v>387</v>
      </c>
      <c r="C226" s="664" t="s">
        <v>1919</v>
      </c>
      <c r="D226" s="647">
        <v>66163.431437969542</v>
      </c>
    </row>
    <row r="227" spans="1:4" ht="16.5" thickTop="1" thickBot="1">
      <c r="A227" s="663" t="s">
        <v>538</v>
      </c>
      <c r="B227" s="663" t="s">
        <v>387</v>
      </c>
      <c r="C227" s="664" t="s">
        <v>2281</v>
      </c>
      <c r="D227" s="647">
        <v>66163.431437969542</v>
      </c>
    </row>
    <row r="228" spans="1:4" ht="16.5" thickTop="1" thickBot="1">
      <c r="A228" s="663" t="s">
        <v>539</v>
      </c>
      <c r="B228" s="663" t="s">
        <v>387</v>
      </c>
      <c r="C228" s="664" t="s">
        <v>2282</v>
      </c>
      <c r="D228" s="647">
        <v>40289.508852739949</v>
      </c>
    </row>
    <row r="229" spans="1:4" ht="16.5" thickTop="1" thickBot="1">
      <c r="A229" s="663" t="s">
        <v>542</v>
      </c>
      <c r="B229" s="663" t="s">
        <v>387</v>
      </c>
      <c r="C229" s="664" t="s">
        <v>543</v>
      </c>
      <c r="D229" s="647">
        <v>50361.88606592494</v>
      </c>
    </row>
    <row r="230" spans="1:4" ht="16.5" thickTop="1" thickBot="1">
      <c r="A230" s="663" t="s">
        <v>544</v>
      </c>
      <c r="B230" s="663" t="s">
        <v>387</v>
      </c>
      <c r="C230" s="664" t="s">
        <v>545</v>
      </c>
      <c r="D230" s="647">
        <v>52916.201814417866</v>
      </c>
    </row>
    <row r="231" spans="1:4" ht="16.5" thickTop="1" thickBot="1">
      <c r="A231" s="663" t="s">
        <v>517</v>
      </c>
      <c r="B231" s="663" t="s">
        <v>387</v>
      </c>
      <c r="C231" s="664" t="s">
        <v>518</v>
      </c>
      <c r="D231" s="647">
        <v>36497.178638392048</v>
      </c>
    </row>
    <row r="232" spans="1:4" ht="16.5" thickTop="1" thickBot="1">
      <c r="A232" s="663" t="s">
        <v>546</v>
      </c>
      <c r="B232" s="663" t="s">
        <v>387</v>
      </c>
      <c r="C232" s="664" t="s">
        <v>547</v>
      </c>
      <c r="D232" s="647">
        <v>47184.884277910816</v>
      </c>
    </row>
    <row r="233" spans="1:4" ht="16.5" thickTop="1" thickBot="1">
      <c r="A233" s="663" t="s">
        <v>548</v>
      </c>
      <c r="B233" s="663" t="s">
        <v>387</v>
      </c>
      <c r="C233" s="664" t="s">
        <v>549</v>
      </c>
      <c r="D233" s="647">
        <v>32696.191139327839</v>
      </c>
    </row>
    <row r="234" spans="1:4" ht="16.5" thickTop="1" thickBot="1">
      <c r="A234" s="663" t="s">
        <v>550</v>
      </c>
      <c r="B234" s="663" t="s">
        <v>387</v>
      </c>
      <c r="C234" s="664" t="s">
        <v>2283</v>
      </c>
      <c r="D234" s="647">
        <v>25041.821940890572</v>
      </c>
    </row>
    <row r="235" spans="1:4" ht="16.5" thickTop="1" thickBot="1">
      <c r="A235" s="663" t="s">
        <v>552</v>
      </c>
      <c r="B235" s="663" t="s">
        <v>144</v>
      </c>
      <c r="C235" s="664" t="s">
        <v>553</v>
      </c>
      <c r="D235" s="647">
        <v>981.16384761558948</v>
      </c>
    </row>
    <row r="236" spans="1:4" ht="16.5" thickTop="1" thickBot="1">
      <c r="A236" s="663" t="s">
        <v>556</v>
      </c>
      <c r="B236" s="663" t="s">
        <v>387</v>
      </c>
      <c r="C236" s="664" t="s">
        <v>2284</v>
      </c>
      <c r="D236" s="647">
        <v>427539.26912130951</v>
      </c>
    </row>
    <row r="237" spans="1:4" ht="16.5" thickTop="1" thickBot="1">
      <c r="A237" s="663" t="s">
        <v>557</v>
      </c>
      <c r="B237" s="663" t="s">
        <v>387</v>
      </c>
      <c r="C237" s="664" t="s">
        <v>2285</v>
      </c>
      <c r="D237" s="647">
        <v>399331.96638750256</v>
      </c>
    </row>
    <row r="238" spans="1:4" ht="16.5" thickTop="1" thickBot="1">
      <c r="A238" s="663" t="s">
        <v>558</v>
      </c>
      <c r="B238" s="663" t="s">
        <v>387</v>
      </c>
      <c r="C238" s="664" t="s">
        <v>2286</v>
      </c>
      <c r="D238" s="647">
        <v>415223.79834057362</v>
      </c>
    </row>
    <row r="239" spans="1:4" ht="16.5" thickTop="1" thickBot="1">
      <c r="A239" s="663" t="s">
        <v>570</v>
      </c>
      <c r="B239" s="663" t="s">
        <v>571</v>
      </c>
      <c r="C239" s="664" t="s">
        <v>572</v>
      </c>
      <c r="D239" s="647">
        <v>409743.77245176118</v>
      </c>
    </row>
    <row r="240" spans="1:4" ht="16.5" thickTop="1" thickBot="1">
      <c r="A240" s="663" t="s">
        <v>559</v>
      </c>
      <c r="B240" s="663" t="s">
        <v>387</v>
      </c>
      <c r="C240" s="664" t="s">
        <v>1920</v>
      </c>
      <c r="D240" s="647">
        <v>399331.96638750256</v>
      </c>
    </row>
    <row r="241" spans="1:4" ht="16.5" thickTop="1" thickBot="1">
      <c r="A241" s="663" t="s">
        <v>560</v>
      </c>
      <c r="B241" s="663" t="s">
        <v>387</v>
      </c>
      <c r="C241" s="664" t="s">
        <v>2011</v>
      </c>
      <c r="D241" s="647">
        <v>399331.96638750256</v>
      </c>
    </row>
    <row r="242" spans="1:4" ht="16.5" thickTop="1" thickBot="1">
      <c r="A242" s="665" t="s">
        <v>2013</v>
      </c>
      <c r="B242" s="663" t="s">
        <v>387</v>
      </c>
      <c r="C242" s="664" t="s">
        <v>2012</v>
      </c>
      <c r="D242" s="647">
        <v>441554.58525871288</v>
      </c>
    </row>
    <row r="243" spans="1:4" ht="16.5" thickTop="1" thickBot="1">
      <c r="A243" s="663" t="s">
        <v>561</v>
      </c>
      <c r="B243" s="663" t="s">
        <v>387</v>
      </c>
      <c r="C243" s="664" t="s">
        <v>562</v>
      </c>
      <c r="D243" s="647">
        <v>396436.17663944466</v>
      </c>
    </row>
    <row r="244" spans="1:4" ht="16.5" thickTop="1" thickBot="1">
      <c r="A244" s="663" t="s">
        <v>563</v>
      </c>
      <c r="B244" s="663" t="s">
        <v>387</v>
      </c>
      <c r="C244" s="664" t="s">
        <v>564</v>
      </c>
      <c r="D244" s="647">
        <v>387061.47942122619</v>
      </c>
    </row>
    <row r="245" spans="1:4" ht="16.5" thickTop="1" thickBot="1">
      <c r="A245" s="663" t="s">
        <v>565</v>
      </c>
      <c r="B245" s="663" t="s">
        <v>387</v>
      </c>
      <c r="C245" s="664" t="s">
        <v>566</v>
      </c>
      <c r="D245" s="647">
        <v>385316.27219608839</v>
      </c>
    </row>
    <row r="246" spans="1:4" ht="16.5" thickTop="1" thickBot="1">
      <c r="A246" s="663" t="s">
        <v>567</v>
      </c>
      <c r="B246" s="663" t="s">
        <v>387</v>
      </c>
      <c r="C246" s="664" t="s">
        <v>2014</v>
      </c>
      <c r="D246" s="647">
        <v>399331.96638750256</v>
      </c>
    </row>
    <row r="247" spans="1:4" ht="16.5" thickTop="1" thickBot="1">
      <c r="A247" s="663" t="s">
        <v>568</v>
      </c>
      <c r="B247" s="663" t="s">
        <v>387</v>
      </c>
      <c r="C247" s="664" t="s">
        <v>569</v>
      </c>
      <c r="D247" s="647">
        <v>399331.96638750256</v>
      </c>
    </row>
    <row r="248" spans="1:4" ht="16.5" thickTop="1" thickBot="1">
      <c r="A248" s="663" t="s">
        <v>573</v>
      </c>
      <c r="B248" s="663" t="s">
        <v>387</v>
      </c>
      <c r="C248" s="664" t="s">
        <v>574</v>
      </c>
      <c r="D248" s="647">
        <v>399331.96638750256</v>
      </c>
    </row>
    <row r="249" spans="1:4" ht="16.5" thickTop="1" thickBot="1">
      <c r="A249" s="663" t="s">
        <v>575</v>
      </c>
      <c r="B249" s="663" t="s">
        <v>387</v>
      </c>
      <c r="C249" s="664" t="s">
        <v>576</v>
      </c>
      <c r="D249" s="647">
        <v>399331.96638750256</v>
      </c>
    </row>
    <row r="250" spans="1:4" ht="16.5" thickTop="1" thickBot="1">
      <c r="A250" s="663" t="s">
        <v>577</v>
      </c>
      <c r="B250" s="663" t="s">
        <v>387</v>
      </c>
      <c r="C250" s="664" t="s">
        <v>578</v>
      </c>
      <c r="D250" s="647">
        <v>287642.49367160088</v>
      </c>
    </row>
    <row r="251" spans="1:4" ht="16.5" thickTop="1" thickBot="1">
      <c r="A251" s="663" t="s">
        <v>579</v>
      </c>
      <c r="B251" s="663" t="s">
        <v>387</v>
      </c>
      <c r="C251" s="664" t="s">
        <v>580</v>
      </c>
      <c r="D251" s="647">
        <v>291015.31645412056</v>
      </c>
    </row>
    <row r="252" spans="1:4" ht="16.5" thickTop="1" thickBot="1">
      <c r="A252" s="663" t="s">
        <v>581</v>
      </c>
      <c r="B252" s="663" t="s">
        <v>387</v>
      </c>
      <c r="C252" s="664" t="s">
        <v>2287</v>
      </c>
      <c r="D252" s="647">
        <v>362431.74769741844</v>
      </c>
    </row>
    <row r="253" spans="1:4" ht="16.5" thickTop="1" thickBot="1">
      <c r="A253" s="663" t="s">
        <v>582</v>
      </c>
      <c r="B253" s="663" t="s">
        <v>387</v>
      </c>
      <c r="C253" s="664" t="s">
        <v>2288</v>
      </c>
      <c r="D253" s="647">
        <v>246161.3727242467</v>
      </c>
    </row>
    <row r="254" spans="1:4" ht="16.5" thickTop="1" thickBot="1">
      <c r="A254" s="663" t="s">
        <v>584</v>
      </c>
      <c r="B254" s="663" t="s">
        <v>233</v>
      </c>
      <c r="C254" s="664" t="s">
        <v>1921</v>
      </c>
      <c r="D254" s="647">
        <v>23246.34762017721</v>
      </c>
    </row>
    <row r="255" spans="1:4" ht="16.5" thickTop="1" thickBot="1">
      <c r="A255" s="663" t="s">
        <v>583</v>
      </c>
      <c r="B255" s="663" t="s">
        <v>387</v>
      </c>
      <c r="C255" s="664" t="s">
        <v>2289</v>
      </c>
      <c r="D255" s="647">
        <v>450175.37428448064</v>
      </c>
    </row>
    <row r="256" spans="1:4" ht="16.5" thickTop="1" thickBot="1">
      <c r="A256" s="663" t="s">
        <v>554</v>
      </c>
      <c r="B256" s="663" t="s">
        <v>387</v>
      </c>
      <c r="C256" s="664" t="s">
        <v>555</v>
      </c>
      <c r="D256" s="647">
        <v>426645.78663943807</v>
      </c>
    </row>
    <row r="257" spans="1:4" ht="16.5" thickTop="1" thickBot="1">
      <c r="A257" s="663" t="s">
        <v>585</v>
      </c>
      <c r="B257" s="663" t="s">
        <v>387</v>
      </c>
      <c r="C257" s="664" t="s">
        <v>586</v>
      </c>
      <c r="D257" s="647">
        <v>448387.80150952539</v>
      </c>
    </row>
    <row r="258" spans="1:4" ht="16.5" thickTop="1" thickBot="1">
      <c r="A258" s="663" t="s">
        <v>587</v>
      </c>
      <c r="B258" s="663" t="s">
        <v>387</v>
      </c>
      <c r="C258" s="664" t="s">
        <v>588</v>
      </c>
      <c r="D258" s="647">
        <v>455052.45145083283</v>
      </c>
    </row>
    <row r="259" spans="1:4" ht="16.5" thickTop="1" thickBot="1">
      <c r="A259" s="663" t="s">
        <v>497</v>
      </c>
      <c r="B259" s="663" t="s">
        <v>387</v>
      </c>
      <c r="C259" s="664" t="s">
        <v>498</v>
      </c>
      <c r="D259" s="647">
        <v>503834.16371617257</v>
      </c>
    </row>
    <row r="260" spans="1:4" ht="16.5" thickTop="1" thickBot="1">
      <c r="A260" s="663" t="s">
        <v>1669</v>
      </c>
      <c r="B260" s="663" t="s">
        <v>387</v>
      </c>
      <c r="C260" s="664" t="s">
        <v>1670</v>
      </c>
      <c r="D260" s="647">
        <v>518527.39195886871</v>
      </c>
    </row>
    <row r="261" spans="1:4" ht="16.5" thickTop="1" thickBot="1">
      <c r="A261" s="663" t="s">
        <v>499</v>
      </c>
      <c r="B261" s="663" t="s">
        <v>377</v>
      </c>
      <c r="C261" s="664" t="s">
        <v>500</v>
      </c>
      <c r="D261" s="647">
        <v>13899.880554195281</v>
      </c>
    </row>
    <row r="262" spans="1:4" ht="31.5" thickTop="1" thickBot="1">
      <c r="A262" s="663" t="s">
        <v>589</v>
      </c>
      <c r="B262" s="663" t="s">
        <v>377</v>
      </c>
      <c r="C262" s="664" t="s">
        <v>2290</v>
      </c>
      <c r="D262" s="647">
        <v>1575.319796142132</v>
      </c>
    </row>
    <row r="263" spans="1:4" ht="16.5" thickTop="1" thickBot="1">
      <c r="A263" s="663" t="s">
        <v>590</v>
      </c>
      <c r="B263" s="663" t="s">
        <v>233</v>
      </c>
      <c r="C263" s="664" t="s">
        <v>2291</v>
      </c>
      <c r="D263" s="647">
        <v>59565.498791438731</v>
      </c>
    </row>
    <row r="264" spans="1:4" ht="16.5" thickTop="1" thickBot="1">
      <c r="A264" s="663" t="s">
        <v>591</v>
      </c>
      <c r="B264" s="663" t="s">
        <v>377</v>
      </c>
      <c r="C264" s="664" t="s">
        <v>2292</v>
      </c>
      <c r="D264" s="647">
        <v>10610.242156369064</v>
      </c>
    </row>
    <row r="265" spans="1:4" ht="16.5" thickTop="1" thickBot="1">
      <c r="A265" s="663" t="s">
        <v>592</v>
      </c>
      <c r="B265" s="663" t="s">
        <v>144</v>
      </c>
      <c r="C265" s="664" t="s">
        <v>2293</v>
      </c>
      <c r="D265" s="647">
        <v>231.6646759032547</v>
      </c>
    </row>
    <row r="266" spans="1:4" ht="16.5" thickTop="1" thickBot="1">
      <c r="A266" s="663" t="s">
        <v>593</v>
      </c>
      <c r="B266" s="663" t="s">
        <v>92</v>
      </c>
      <c r="C266" s="664" t="s">
        <v>2294</v>
      </c>
      <c r="D266" s="647">
        <v>0</v>
      </c>
    </row>
    <row r="267" spans="1:4" ht="16.5" thickTop="1" thickBot="1">
      <c r="A267" s="663" t="s">
        <v>594</v>
      </c>
      <c r="B267" s="663" t="s">
        <v>92</v>
      </c>
      <c r="C267" s="664" t="s">
        <v>2295</v>
      </c>
      <c r="D267" s="647">
        <v>48053.55443317497</v>
      </c>
    </row>
    <row r="268" spans="1:4" ht="16.5" thickTop="1" thickBot="1">
      <c r="A268" s="663" t="s">
        <v>595</v>
      </c>
      <c r="B268" s="663" t="s">
        <v>92</v>
      </c>
      <c r="C268" s="664" t="s">
        <v>2296</v>
      </c>
      <c r="D268" s="647">
        <v>67823.627127285828</v>
      </c>
    </row>
    <row r="269" spans="1:4" ht="16.5" thickTop="1" thickBot="1">
      <c r="A269" s="663" t="s">
        <v>596</v>
      </c>
      <c r="B269" s="663" t="s">
        <v>377</v>
      </c>
      <c r="C269" s="664" t="s">
        <v>597</v>
      </c>
      <c r="D269" s="647">
        <v>7990.7525891267569</v>
      </c>
    </row>
    <row r="270" spans="1:4" ht="16.5" thickTop="1" thickBot="1">
      <c r="A270" s="663" t="s">
        <v>599</v>
      </c>
      <c r="B270" s="663" t="s">
        <v>144</v>
      </c>
      <c r="C270" s="664" t="s">
        <v>600</v>
      </c>
      <c r="D270" s="647">
        <v>157712.27686572986</v>
      </c>
    </row>
    <row r="271" spans="1:4" ht="16.5" thickTop="1" thickBot="1">
      <c r="A271" s="663" t="s">
        <v>601</v>
      </c>
      <c r="B271" s="663" t="s">
        <v>387</v>
      </c>
      <c r="C271" s="664" t="s">
        <v>1922</v>
      </c>
      <c r="D271" s="647">
        <v>51293.97389860652</v>
      </c>
    </row>
    <row r="272" spans="1:4" ht="16.5" thickTop="1" thickBot="1">
      <c r="A272" s="663" t="s">
        <v>598</v>
      </c>
      <c r="B272" s="663" t="s">
        <v>387</v>
      </c>
      <c r="C272" s="664" t="s">
        <v>2297</v>
      </c>
      <c r="D272" s="647">
        <v>50926.475429306272</v>
      </c>
    </row>
    <row r="273" spans="1:4" ht="16.5" thickTop="1" thickBot="1">
      <c r="A273" s="663" t="s">
        <v>602</v>
      </c>
      <c r="B273" s="663" t="s">
        <v>387</v>
      </c>
      <c r="C273" s="664" t="s">
        <v>2298</v>
      </c>
      <c r="D273" s="647">
        <v>34552.78773368636</v>
      </c>
    </row>
    <row r="274" spans="1:4" ht="16.5" thickTop="1" thickBot="1">
      <c r="A274" s="663" t="s">
        <v>603</v>
      </c>
      <c r="B274" s="663" t="s">
        <v>144</v>
      </c>
      <c r="C274" s="664" t="s">
        <v>2299</v>
      </c>
      <c r="D274" s="647">
        <v>68743.448095017578</v>
      </c>
    </row>
    <row r="275" spans="1:4" ht="16.5" thickTop="1" thickBot="1">
      <c r="A275" s="663" t="s">
        <v>604</v>
      </c>
      <c r="B275" s="663" t="s">
        <v>144</v>
      </c>
      <c r="C275" s="664" t="s">
        <v>2300</v>
      </c>
      <c r="D275" s="647">
        <v>61016.141551121415</v>
      </c>
    </row>
    <row r="276" spans="1:4" ht="16.5" thickTop="1" thickBot="1">
      <c r="A276" s="663" t="s">
        <v>605</v>
      </c>
      <c r="B276" s="663" t="s">
        <v>606</v>
      </c>
      <c r="C276" s="664" t="s">
        <v>2301</v>
      </c>
      <c r="D276" s="647">
        <v>78052.462605324574</v>
      </c>
    </row>
    <row r="277" spans="1:4" ht="16.5" thickTop="1" thickBot="1">
      <c r="A277" s="663" t="s">
        <v>607</v>
      </c>
      <c r="B277" s="663" t="s">
        <v>606</v>
      </c>
      <c r="C277" s="664" t="s">
        <v>1923</v>
      </c>
      <c r="D277" s="647">
        <v>54967.162331405576</v>
      </c>
    </row>
    <row r="278" spans="1:4" ht="16.5" thickTop="1" thickBot="1">
      <c r="A278" s="663" t="s">
        <v>608</v>
      </c>
      <c r="B278" s="663" t="s">
        <v>606</v>
      </c>
      <c r="C278" s="664" t="s">
        <v>609</v>
      </c>
      <c r="D278" s="647">
        <v>31331.282528901178</v>
      </c>
    </row>
    <row r="279" spans="1:4" ht="16.5" thickTop="1" thickBot="1">
      <c r="A279" s="663" t="s">
        <v>501</v>
      </c>
      <c r="B279" s="663" t="s">
        <v>141</v>
      </c>
      <c r="C279" s="664" t="s">
        <v>502</v>
      </c>
      <c r="D279" s="647">
        <v>70669.309384287844</v>
      </c>
    </row>
    <row r="280" spans="1:4" ht="16.5" thickTop="1" thickBot="1">
      <c r="A280" s="663" t="s">
        <v>503</v>
      </c>
      <c r="B280" s="663" t="s">
        <v>141</v>
      </c>
      <c r="C280" s="664" t="s">
        <v>504</v>
      </c>
      <c r="D280" s="647">
        <v>73776.124931681989</v>
      </c>
    </row>
    <row r="281" spans="1:4" ht="16.5" thickTop="1" thickBot="1">
      <c r="A281" s="663" t="s">
        <v>610</v>
      </c>
      <c r="B281" s="663" t="s">
        <v>92</v>
      </c>
      <c r="C281" s="664" t="s">
        <v>2302</v>
      </c>
      <c r="D281" s="647">
        <v>100653.53673328832</v>
      </c>
    </row>
    <row r="282" spans="1:4" ht="16.5" thickTop="1" thickBot="1">
      <c r="A282" s="663" t="s">
        <v>611</v>
      </c>
      <c r="B282" s="663" t="s">
        <v>377</v>
      </c>
      <c r="C282" s="664" t="s">
        <v>2303</v>
      </c>
      <c r="D282" s="647">
        <v>11228.207679340996</v>
      </c>
    </row>
    <row r="283" spans="1:4" ht="16.5" thickTop="1" thickBot="1">
      <c r="A283" s="663" t="s">
        <v>612</v>
      </c>
      <c r="B283" s="663" t="s">
        <v>144</v>
      </c>
      <c r="C283" s="664" t="s">
        <v>2304</v>
      </c>
      <c r="D283" s="647">
        <v>4763.4542876396072</v>
      </c>
    </row>
    <row r="284" spans="1:4" ht="16.5" thickTop="1" thickBot="1">
      <c r="A284" s="663" t="s">
        <v>613</v>
      </c>
      <c r="B284" s="663" t="s">
        <v>92</v>
      </c>
      <c r="C284" s="664" t="s">
        <v>614</v>
      </c>
      <c r="D284" s="647">
        <v>22992.719083398031</v>
      </c>
    </row>
    <row r="285" spans="1:4" ht="16.5" thickTop="1" thickBot="1">
      <c r="A285" s="663" t="s">
        <v>615</v>
      </c>
      <c r="B285" s="663" t="s">
        <v>92</v>
      </c>
      <c r="C285" s="664" t="s">
        <v>2305</v>
      </c>
      <c r="D285" s="647">
        <v>138998.80554195284</v>
      </c>
    </row>
    <row r="286" spans="1:4" ht="16.5" thickTop="1" thickBot="1">
      <c r="A286" s="663" t="s">
        <v>616</v>
      </c>
      <c r="B286" s="663" t="s">
        <v>92</v>
      </c>
      <c r="C286" s="664" t="s">
        <v>617</v>
      </c>
      <c r="D286" s="647">
        <v>324330.54626455664</v>
      </c>
    </row>
    <row r="287" spans="1:4" ht="16.5" thickTop="1" thickBot="1">
      <c r="A287" s="663" t="s">
        <v>620</v>
      </c>
      <c r="B287" s="663" t="s">
        <v>92</v>
      </c>
      <c r="C287" s="664" t="s">
        <v>621</v>
      </c>
      <c r="D287" s="647">
        <v>68027.360101347527</v>
      </c>
    </row>
    <row r="288" spans="1:4" ht="16.5" thickTop="1" thickBot="1">
      <c r="A288" s="663" t="s">
        <v>618</v>
      </c>
      <c r="B288" s="663" t="s">
        <v>92</v>
      </c>
      <c r="C288" s="664" t="s">
        <v>2306</v>
      </c>
      <c r="D288" s="647">
        <v>43040.387448737187</v>
      </c>
    </row>
    <row r="289" spans="1:4" ht="16.5" thickTop="1" thickBot="1">
      <c r="A289" s="663" t="s">
        <v>619</v>
      </c>
      <c r="B289" s="663" t="s">
        <v>92</v>
      </c>
      <c r="C289" s="664" t="s">
        <v>2307</v>
      </c>
      <c r="D289" s="647">
        <v>127415.57174679008</v>
      </c>
    </row>
    <row r="290" spans="1:4" ht="16.5" thickTop="1" thickBot="1">
      <c r="A290" s="663" t="s">
        <v>622</v>
      </c>
      <c r="B290" s="663" t="s">
        <v>454</v>
      </c>
      <c r="C290" s="664" t="s">
        <v>623</v>
      </c>
      <c r="D290" s="647">
        <v>3581.2896757991066</v>
      </c>
    </row>
    <row r="291" spans="1:4" ht="16.5" thickTop="1" thickBot="1">
      <c r="A291" s="663" t="s">
        <v>624</v>
      </c>
      <c r="B291" s="663" t="s">
        <v>422</v>
      </c>
      <c r="C291" s="664" t="s">
        <v>1924</v>
      </c>
      <c r="D291" s="647">
        <v>78384.752145997845</v>
      </c>
    </row>
    <row r="292" spans="1:4" ht="16.5" thickTop="1" thickBot="1">
      <c r="A292" s="663" t="s">
        <v>625</v>
      </c>
      <c r="B292" s="663" t="s">
        <v>377</v>
      </c>
      <c r="C292" s="664" t="s">
        <v>2308</v>
      </c>
      <c r="D292" s="647">
        <v>9512.800701341379</v>
      </c>
    </row>
    <row r="293" spans="1:4" ht="16.5" thickTop="1" thickBot="1">
      <c r="A293" s="663" t="s">
        <v>626</v>
      </c>
      <c r="B293" s="663" t="s">
        <v>377</v>
      </c>
      <c r="C293" s="664" t="s">
        <v>1925</v>
      </c>
      <c r="D293" s="647">
        <v>9124.6603584603326</v>
      </c>
    </row>
    <row r="294" spans="1:4" ht="16.5" thickTop="1" thickBot="1">
      <c r="A294" s="663" t="s">
        <v>627</v>
      </c>
      <c r="B294" s="663" t="s">
        <v>92</v>
      </c>
      <c r="C294" s="664" t="s">
        <v>628</v>
      </c>
      <c r="D294" s="647">
        <v>2299.2042776387625</v>
      </c>
    </row>
    <row r="295" spans="1:4" ht="16.5" thickTop="1" thickBot="1">
      <c r="A295" s="663" t="s">
        <v>633</v>
      </c>
      <c r="B295" s="663" t="s">
        <v>92</v>
      </c>
      <c r="C295" s="664" t="s">
        <v>1926</v>
      </c>
      <c r="D295" s="647">
        <v>62414.228761938648</v>
      </c>
    </row>
    <row r="296" spans="1:4" ht="16.5" thickTop="1" thickBot="1">
      <c r="A296" s="663" t="s">
        <v>629</v>
      </c>
      <c r="B296" s="663" t="s">
        <v>92</v>
      </c>
      <c r="C296" s="664" t="s">
        <v>630</v>
      </c>
      <c r="D296" s="647">
        <v>83439.107582562559</v>
      </c>
    </row>
    <row r="297" spans="1:4" ht="16.5" thickTop="1" thickBot="1">
      <c r="A297" s="663" t="s">
        <v>631</v>
      </c>
      <c r="B297" s="663" t="s">
        <v>92</v>
      </c>
      <c r="C297" s="664" t="s">
        <v>632</v>
      </c>
      <c r="D297" s="647">
        <v>61847.022475149199</v>
      </c>
    </row>
    <row r="298" spans="1:4" ht="16.5" thickTop="1" thickBot="1">
      <c r="A298" s="663" t="s">
        <v>646</v>
      </c>
      <c r="B298" s="663" t="s">
        <v>144</v>
      </c>
      <c r="C298" s="664" t="s">
        <v>647</v>
      </c>
      <c r="D298" s="647">
        <v>7503.4699348322856</v>
      </c>
    </row>
    <row r="299" spans="1:4" ht="16.5" thickTop="1" thickBot="1">
      <c r="A299" s="663" t="s">
        <v>634</v>
      </c>
      <c r="B299" s="663" t="s">
        <v>377</v>
      </c>
      <c r="C299" s="664" t="s">
        <v>635</v>
      </c>
      <c r="D299" s="647">
        <v>41699.641662585847</v>
      </c>
    </row>
    <row r="300" spans="1:4" ht="16.5" thickTop="1" thickBot="1">
      <c r="A300" s="663" t="s">
        <v>650</v>
      </c>
      <c r="B300" s="663" t="s">
        <v>377</v>
      </c>
      <c r="C300" s="664" t="s">
        <v>651</v>
      </c>
      <c r="D300" s="647">
        <v>41699.641662585847</v>
      </c>
    </row>
    <row r="301" spans="1:4" ht="31.5" thickTop="1" thickBot="1">
      <c r="A301" s="663" t="s">
        <v>652</v>
      </c>
      <c r="B301" s="663" t="s">
        <v>92</v>
      </c>
      <c r="C301" s="664" t="s">
        <v>2309</v>
      </c>
      <c r="D301" s="647">
        <v>551361.92864974611</v>
      </c>
    </row>
    <row r="302" spans="1:4" ht="31.5" thickTop="1" thickBot="1">
      <c r="A302" s="663" t="s">
        <v>653</v>
      </c>
      <c r="B302" s="663" t="s">
        <v>92</v>
      </c>
      <c r="C302" s="664" t="s">
        <v>2310</v>
      </c>
      <c r="D302" s="647">
        <v>468657.6393522842</v>
      </c>
    </row>
    <row r="303" spans="1:4" ht="31.5" thickTop="1" thickBot="1">
      <c r="A303" s="663" t="s">
        <v>654</v>
      </c>
      <c r="B303" s="663" t="s">
        <v>92</v>
      </c>
      <c r="C303" s="664" t="s">
        <v>2311</v>
      </c>
      <c r="D303" s="647">
        <v>474998.30153175635</v>
      </c>
    </row>
    <row r="304" spans="1:4" ht="31.5" thickTop="1" thickBot="1">
      <c r="A304" s="663" t="s">
        <v>655</v>
      </c>
      <c r="B304" s="663" t="s">
        <v>92</v>
      </c>
      <c r="C304" s="664" t="s">
        <v>2312</v>
      </c>
      <c r="D304" s="647">
        <v>416501.62011226616</v>
      </c>
    </row>
    <row r="305" spans="1:4" ht="31.5" thickTop="1" thickBot="1">
      <c r="A305" s="663" t="s">
        <v>656</v>
      </c>
      <c r="B305" s="663" t="s">
        <v>92</v>
      </c>
      <c r="C305" s="664" t="s">
        <v>2313</v>
      </c>
      <c r="D305" s="647">
        <v>298386.41921015107</v>
      </c>
    </row>
    <row r="306" spans="1:4" ht="31.5" thickTop="1" thickBot="1">
      <c r="A306" s="663" t="s">
        <v>657</v>
      </c>
      <c r="B306" s="663" t="s">
        <v>233</v>
      </c>
      <c r="C306" s="664" t="s">
        <v>2314</v>
      </c>
      <c r="D306" s="647">
        <v>408583.86605522718</v>
      </c>
    </row>
    <row r="307" spans="1:4" ht="16.5" thickTop="1" thickBot="1">
      <c r="A307" s="663" t="s">
        <v>658</v>
      </c>
      <c r="B307" s="663" t="s">
        <v>92</v>
      </c>
      <c r="C307" s="664" t="s">
        <v>659</v>
      </c>
      <c r="D307" s="647">
        <v>356954.72424863238</v>
      </c>
    </row>
    <row r="308" spans="1:4" ht="16.5" thickTop="1" thickBot="1">
      <c r="A308" s="663" t="s">
        <v>636</v>
      </c>
      <c r="B308" s="663" t="s">
        <v>377</v>
      </c>
      <c r="C308" s="664" t="s">
        <v>637</v>
      </c>
      <c r="D308" s="647">
        <v>125955.05379592262</v>
      </c>
    </row>
    <row r="309" spans="1:4" ht="16.5" thickTop="1" thickBot="1">
      <c r="A309" s="663" t="s">
        <v>642</v>
      </c>
      <c r="B309" s="663" t="s">
        <v>377</v>
      </c>
      <c r="C309" s="664" t="s">
        <v>643</v>
      </c>
      <c r="D309" s="647">
        <v>7315.139897388116</v>
      </c>
    </row>
    <row r="310" spans="1:4" ht="16.5" thickTop="1" thickBot="1">
      <c r="A310" s="663" t="s">
        <v>640</v>
      </c>
      <c r="B310" s="663" t="s">
        <v>377</v>
      </c>
      <c r="C310" s="664" t="s">
        <v>641</v>
      </c>
      <c r="D310" s="647">
        <v>18812.236472111897</v>
      </c>
    </row>
    <row r="311" spans="1:4" ht="16.5" thickTop="1" thickBot="1">
      <c r="A311" s="663" t="s">
        <v>638</v>
      </c>
      <c r="B311" s="663" t="s">
        <v>377</v>
      </c>
      <c r="C311" s="664" t="s">
        <v>639</v>
      </c>
      <c r="D311" s="647">
        <v>100628.38408010418</v>
      </c>
    </row>
    <row r="312" spans="1:4" ht="16.5" thickTop="1" thickBot="1">
      <c r="A312" s="663" t="s">
        <v>644</v>
      </c>
      <c r="B312" s="663" t="s">
        <v>377</v>
      </c>
      <c r="C312" s="664" t="s">
        <v>645</v>
      </c>
      <c r="D312" s="647">
        <v>18375.302498739555</v>
      </c>
    </row>
    <row r="313" spans="1:4" ht="16.5" thickTop="1" thickBot="1">
      <c r="A313" s="663" t="s">
        <v>660</v>
      </c>
      <c r="B313" s="663" t="s">
        <v>377</v>
      </c>
      <c r="C313" s="664" t="s">
        <v>661</v>
      </c>
      <c r="D313" s="647">
        <v>8245.074349710836</v>
      </c>
    </row>
    <row r="314" spans="1:4" ht="16.5" thickTop="1" thickBot="1">
      <c r="A314" s="663" t="s">
        <v>662</v>
      </c>
      <c r="B314" s="663" t="s">
        <v>377</v>
      </c>
      <c r="C314" s="664" t="s">
        <v>663</v>
      </c>
      <c r="D314" s="647">
        <v>8494.3714497860055</v>
      </c>
    </row>
    <row r="315" spans="1:4" ht="16.5" thickTop="1" thickBot="1">
      <c r="A315" s="663" t="s">
        <v>667</v>
      </c>
      <c r="B315" s="663" t="s">
        <v>377</v>
      </c>
      <c r="C315" s="664" t="s">
        <v>2315</v>
      </c>
      <c r="D315" s="647">
        <v>12267.873730549149</v>
      </c>
    </row>
    <row r="316" spans="1:4" ht="16.5" thickTop="1" thickBot="1">
      <c r="A316" s="663" t="s">
        <v>664</v>
      </c>
      <c r="B316" s="663" t="s">
        <v>92</v>
      </c>
      <c r="C316" s="664" t="s">
        <v>2316</v>
      </c>
      <c r="D316" s="647">
        <v>45807.434400500148</v>
      </c>
    </row>
    <row r="317" spans="1:4" ht="16.5" thickTop="1" thickBot="1">
      <c r="A317" s="663" t="s">
        <v>665</v>
      </c>
      <c r="B317" s="663" t="s">
        <v>377</v>
      </c>
      <c r="C317" s="664" t="s">
        <v>666</v>
      </c>
      <c r="D317" s="647">
        <v>20671.659325477882</v>
      </c>
    </row>
    <row r="318" spans="1:4" ht="16.5" thickTop="1" thickBot="1">
      <c r="A318" s="663" t="s">
        <v>668</v>
      </c>
      <c r="B318" s="663" t="s">
        <v>606</v>
      </c>
      <c r="C318" s="664" t="s">
        <v>2317</v>
      </c>
      <c r="D318" s="647">
        <v>9574.7574900887012</v>
      </c>
    </row>
    <row r="319" spans="1:4" ht="16.5" thickTop="1" thickBot="1">
      <c r="A319" s="663" t="s">
        <v>669</v>
      </c>
      <c r="B319" s="663" t="s">
        <v>92</v>
      </c>
      <c r="C319" s="664" t="s">
        <v>2318</v>
      </c>
      <c r="D319" s="647">
        <v>23972.257767380273</v>
      </c>
    </row>
    <row r="320" spans="1:4" ht="16.5" thickTop="1" thickBot="1">
      <c r="A320" s="663" t="s">
        <v>673</v>
      </c>
      <c r="B320" s="663" t="s">
        <v>92</v>
      </c>
      <c r="C320" s="664" t="s">
        <v>2319</v>
      </c>
      <c r="D320" s="647">
        <v>108074.10121878231</v>
      </c>
    </row>
    <row r="321" spans="1:4" ht="16.5" thickTop="1" thickBot="1">
      <c r="A321" s="663" t="s">
        <v>674</v>
      </c>
      <c r="B321" s="663" t="s">
        <v>92</v>
      </c>
      <c r="C321" s="664" t="s">
        <v>2320</v>
      </c>
      <c r="D321" s="647">
        <v>194480.42596776842</v>
      </c>
    </row>
    <row r="322" spans="1:4" ht="16.5" thickTop="1" thickBot="1">
      <c r="A322" s="663" t="s">
        <v>672</v>
      </c>
      <c r="B322" s="663" t="s">
        <v>92</v>
      </c>
      <c r="C322" s="664" t="s">
        <v>2321</v>
      </c>
      <c r="D322" s="647">
        <v>147347.48651186659</v>
      </c>
    </row>
    <row r="323" spans="1:4" ht="31.5" thickTop="1" thickBot="1">
      <c r="A323" s="663" t="s">
        <v>671</v>
      </c>
      <c r="B323" s="663" t="s">
        <v>92</v>
      </c>
      <c r="C323" s="664" t="s">
        <v>2322</v>
      </c>
      <c r="D323" s="647">
        <v>418618.06935718126</v>
      </c>
    </row>
    <row r="324" spans="1:4" ht="16.5" thickTop="1" thickBot="1">
      <c r="A324" s="663" t="s">
        <v>675</v>
      </c>
      <c r="B324" s="663" t="s">
        <v>92</v>
      </c>
      <c r="C324" s="664" t="s">
        <v>676</v>
      </c>
      <c r="D324" s="647">
        <v>0</v>
      </c>
    </row>
    <row r="325" spans="1:4" ht="16.5" thickTop="1" thickBot="1">
      <c r="A325" s="663" t="s">
        <v>678</v>
      </c>
      <c r="B325" s="663" t="s">
        <v>92</v>
      </c>
      <c r="C325" s="664" t="s">
        <v>679</v>
      </c>
      <c r="D325" s="647">
        <v>19976.881472816895</v>
      </c>
    </row>
    <row r="326" spans="1:4" ht="16.5" thickTop="1" thickBot="1">
      <c r="A326" s="663" t="s">
        <v>670</v>
      </c>
      <c r="B326" s="663" t="s">
        <v>92</v>
      </c>
      <c r="C326" s="664" t="s">
        <v>2323</v>
      </c>
      <c r="D326" s="647">
        <v>29299.426160131443</v>
      </c>
    </row>
    <row r="327" spans="1:4" ht="16.5" thickTop="1" thickBot="1">
      <c r="A327" s="663" t="s">
        <v>677</v>
      </c>
      <c r="B327" s="663" t="s">
        <v>92</v>
      </c>
      <c r="C327" s="664" t="s">
        <v>2324</v>
      </c>
      <c r="D327" s="647">
        <v>23972.257767380273</v>
      </c>
    </row>
    <row r="328" spans="1:4" ht="16.5" thickTop="1" thickBot="1">
      <c r="A328" s="663" t="s">
        <v>680</v>
      </c>
      <c r="B328" s="663" t="s">
        <v>92</v>
      </c>
      <c r="C328" s="664" t="s">
        <v>2325</v>
      </c>
      <c r="D328" s="647">
        <v>0</v>
      </c>
    </row>
    <row r="329" spans="1:4" ht="16.5" thickTop="1" thickBot="1">
      <c r="A329" s="663" t="s">
        <v>681</v>
      </c>
      <c r="B329" s="663" t="s">
        <v>92</v>
      </c>
      <c r="C329" s="664" t="s">
        <v>682</v>
      </c>
      <c r="D329" s="647">
        <v>4028.950885273995</v>
      </c>
    </row>
    <row r="330" spans="1:4" ht="16.5" thickTop="1" thickBot="1">
      <c r="A330" s="663" t="s">
        <v>683</v>
      </c>
      <c r="B330" s="663" t="s">
        <v>92</v>
      </c>
      <c r="C330" s="664" t="s">
        <v>2326</v>
      </c>
      <c r="D330" s="647">
        <v>51430.148320447479</v>
      </c>
    </row>
    <row r="331" spans="1:4" ht="16.5" thickTop="1" thickBot="1">
      <c r="A331" s="663" t="s">
        <v>684</v>
      </c>
      <c r="B331" s="663" t="s">
        <v>92</v>
      </c>
      <c r="C331" s="664" t="s">
        <v>2327</v>
      </c>
      <c r="D331" s="647">
        <v>1268.3641005703194</v>
      </c>
    </row>
    <row r="332" spans="1:4" ht="16.5" thickTop="1" thickBot="1">
      <c r="A332" s="663" t="s">
        <v>686</v>
      </c>
      <c r="B332" s="663" t="s">
        <v>387</v>
      </c>
      <c r="C332" s="664" t="s">
        <v>687</v>
      </c>
      <c r="D332" s="647">
        <v>138998.80554195284</v>
      </c>
    </row>
    <row r="333" spans="1:4" ht="16.5" thickTop="1" thickBot="1">
      <c r="A333" s="663" t="s">
        <v>685</v>
      </c>
      <c r="B333" s="663" t="s">
        <v>387</v>
      </c>
      <c r="C333" s="664" t="s">
        <v>2328</v>
      </c>
      <c r="D333" s="647">
        <v>132917.6077994924</v>
      </c>
    </row>
    <row r="334" spans="1:4" ht="16.5" thickTop="1" thickBot="1">
      <c r="A334" s="663" t="s">
        <v>690</v>
      </c>
      <c r="B334" s="663" t="s">
        <v>92</v>
      </c>
      <c r="C334" s="664" t="s">
        <v>1929</v>
      </c>
      <c r="D334" s="647">
        <v>939.67613399555398</v>
      </c>
    </row>
    <row r="335" spans="1:4" ht="16.5" thickTop="1" thickBot="1">
      <c r="A335" s="663" t="s">
        <v>688</v>
      </c>
      <c r="B335" s="663" t="s">
        <v>92</v>
      </c>
      <c r="C335" s="664" t="s">
        <v>689</v>
      </c>
      <c r="D335" s="647">
        <v>4428.5124917798239</v>
      </c>
    </row>
    <row r="336" spans="1:4" ht="16.5" thickTop="1" thickBot="1">
      <c r="A336" s="663" t="s">
        <v>691</v>
      </c>
      <c r="B336" s="663" t="s">
        <v>377</v>
      </c>
      <c r="C336" s="664" t="s">
        <v>692</v>
      </c>
      <c r="D336" s="647">
        <v>6127.9526409722994</v>
      </c>
    </row>
    <row r="337" spans="1:4" ht="16.5" thickTop="1" thickBot="1">
      <c r="A337" s="663" t="s">
        <v>696</v>
      </c>
      <c r="B337" s="663" t="s">
        <v>92</v>
      </c>
      <c r="C337" s="664" t="s">
        <v>697</v>
      </c>
      <c r="D337" s="647">
        <v>394474.33917993959</v>
      </c>
    </row>
    <row r="338" spans="1:4" ht="16.5" thickTop="1" thickBot="1">
      <c r="A338" s="663" t="s">
        <v>694</v>
      </c>
      <c r="B338" s="663" t="s">
        <v>92</v>
      </c>
      <c r="C338" s="664" t="s">
        <v>695</v>
      </c>
      <c r="D338" s="647">
        <v>82704.289297461946</v>
      </c>
    </row>
    <row r="339" spans="1:4" ht="16.5" thickTop="1" thickBot="1">
      <c r="A339" s="663" t="s">
        <v>693</v>
      </c>
      <c r="B339" s="663" t="s">
        <v>144</v>
      </c>
      <c r="C339" s="664" t="s">
        <v>2329</v>
      </c>
      <c r="D339" s="647">
        <v>119026.07866484368</v>
      </c>
    </row>
    <row r="340" spans="1:4" ht="31.5" thickTop="1" thickBot="1">
      <c r="A340" s="663" t="s">
        <v>648</v>
      </c>
      <c r="B340" s="663" t="s">
        <v>92</v>
      </c>
      <c r="C340" s="664" t="s">
        <v>1927</v>
      </c>
      <c r="D340" s="647">
        <v>2318252.7442900669</v>
      </c>
    </row>
    <row r="341" spans="1:4" ht="31.5" thickTop="1" thickBot="1">
      <c r="A341" s="663" t="s">
        <v>698</v>
      </c>
      <c r="B341" s="663" t="s">
        <v>92</v>
      </c>
      <c r="C341" s="664" t="s">
        <v>699</v>
      </c>
      <c r="D341" s="647">
        <v>2329083.940090714</v>
      </c>
    </row>
    <row r="342" spans="1:4" ht="31.5" thickTop="1" thickBot="1">
      <c r="A342" s="663" t="s">
        <v>649</v>
      </c>
      <c r="B342" s="663" t="s">
        <v>92</v>
      </c>
      <c r="C342" s="664" t="s">
        <v>1928</v>
      </c>
      <c r="D342" s="647">
        <v>1240210.2183690914</v>
      </c>
    </row>
    <row r="343" spans="1:4" ht="31.5" thickTop="1" thickBot="1">
      <c r="A343" s="663" t="s">
        <v>700</v>
      </c>
      <c r="B343" s="663" t="s">
        <v>92</v>
      </c>
      <c r="C343" s="664" t="s">
        <v>701</v>
      </c>
      <c r="D343" s="647">
        <v>1185552.4907923024</v>
      </c>
    </row>
    <row r="344" spans="1:4" ht="16.5" thickTop="1" thickBot="1">
      <c r="A344" s="663" t="s">
        <v>737</v>
      </c>
      <c r="B344" s="663" t="s">
        <v>387</v>
      </c>
      <c r="C344" s="664" t="s">
        <v>2330</v>
      </c>
      <c r="D344" s="647">
        <v>67149.181421233254</v>
      </c>
    </row>
    <row r="345" spans="1:4" ht="16.5" thickTop="1" thickBot="1">
      <c r="A345" s="663" t="s">
        <v>702</v>
      </c>
      <c r="B345" s="663" t="s">
        <v>377</v>
      </c>
      <c r="C345" s="664" t="s">
        <v>2331</v>
      </c>
      <c r="D345" s="647">
        <v>80886.705698975624</v>
      </c>
    </row>
    <row r="346" spans="1:4" ht="16.5" thickTop="1" thickBot="1">
      <c r="A346" s="663" t="s">
        <v>703</v>
      </c>
      <c r="B346" s="663" t="s">
        <v>144</v>
      </c>
      <c r="C346" s="664" t="s">
        <v>2332</v>
      </c>
      <c r="D346" s="647">
        <v>43880.185063756413</v>
      </c>
    </row>
    <row r="347" spans="1:4" ht="16.5" thickTop="1" thickBot="1">
      <c r="A347" s="663" t="s">
        <v>708</v>
      </c>
      <c r="B347" s="663" t="s">
        <v>92</v>
      </c>
      <c r="C347" s="664" t="s">
        <v>2333</v>
      </c>
      <c r="D347" s="647">
        <v>93318.608134904163</v>
      </c>
    </row>
    <row r="348" spans="1:4" ht="16.5" thickTop="1" thickBot="1">
      <c r="A348" s="663" t="s">
        <v>713</v>
      </c>
      <c r="B348" s="663" t="s">
        <v>144</v>
      </c>
      <c r="C348" s="664" t="s">
        <v>1931</v>
      </c>
      <c r="D348" s="647">
        <v>4663.510649704649</v>
      </c>
    </row>
    <row r="349" spans="1:4" ht="16.5" thickTop="1" thickBot="1">
      <c r="A349" s="663" t="s">
        <v>704</v>
      </c>
      <c r="B349" s="663" t="s">
        <v>144</v>
      </c>
      <c r="C349" s="664" t="s">
        <v>2334</v>
      </c>
      <c r="D349" s="647">
        <v>74655.01994446179</v>
      </c>
    </row>
    <row r="350" spans="1:4" ht="16.5" thickTop="1" thickBot="1">
      <c r="A350" s="663" t="s">
        <v>705</v>
      </c>
      <c r="B350" s="663" t="s">
        <v>144</v>
      </c>
      <c r="C350" s="664" t="s">
        <v>2335</v>
      </c>
      <c r="D350" s="647">
        <v>6528.3889076653759</v>
      </c>
    </row>
    <row r="351" spans="1:4" ht="16.5" thickTop="1" thickBot="1">
      <c r="A351" s="663" t="s">
        <v>736</v>
      </c>
      <c r="B351" s="663" t="s">
        <v>144</v>
      </c>
      <c r="C351" s="664" t="s">
        <v>1933</v>
      </c>
      <c r="D351" s="647">
        <v>178866.84837611733</v>
      </c>
    </row>
    <row r="352" spans="1:4" ht="16.5" thickTop="1" thickBot="1">
      <c r="A352" s="663" t="s">
        <v>709</v>
      </c>
      <c r="B352" s="663" t="s">
        <v>144</v>
      </c>
      <c r="C352" s="664" t="s">
        <v>710</v>
      </c>
      <c r="D352" s="647">
        <v>403574.32832408347</v>
      </c>
    </row>
    <row r="353" spans="1:4" ht="16.5" thickTop="1" thickBot="1">
      <c r="A353" s="663" t="s">
        <v>711</v>
      </c>
      <c r="B353" s="663" t="s">
        <v>144</v>
      </c>
      <c r="C353" s="664" t="s">
        <v>712</v>
      </c>
      <c r="D353" s="647">
        <v>1087799.5212851528</v>
      </c>
    </row>
    <row r="354" spans="1:4" ht="16.5" thickTop="1" thickBot="1">
      <c r="A354" s="663" t="s">
        <v>707</v>
      </c>
      <c r="B354" s="663" t="s">
        <v>144</v>
      </c>
      <c r="C354" s="664" t="s">
        <v>2336</v>
      </c>
      <c r="D354" s="647">
        <v>6616.8057270467452</v>
      </c>
    </row>
    <row r="355" spans="1:4" ht="16.5" thickTop="1" thickBot="1">
      <c r="A355" s="663" t="s">
        <v>706</v>
      </c>
      <c r="B355" s="663" t="s">
        <v>144</v>
      </c>
      <c r="C355" s="664" t="s">
        <v>1930</v>
      </c>
      <c r="D355" s="647">
        <v>4568.0095916833397</v>
      </c>
    </row>
    <row r="356" spans="1:4" ht="16.5" thickTop="1" thickBot="1">
      <c r="A356" s="663" t="s">
        <v>716</v>
      </c>
      <c r="B356" s="663" t="s">
        <v>144</v>
      </c>
      <c r="C356" s="664" t="s">
        <v>717</v>
      </c>
      <c r="D356" s="647">
        <v>46427.141074328618</v>
      </c>
    </row>
    <row r="357" spans="1:4" ht="16.5" thickTop="1" thickBot="1">
      <c r="A357" s="663" t="s">
        <v>714</v>
      </c>
      <c r="B357" s="663" t="s">
        <v>144</v>
      </c>
      <c r="C357" s="664" t="s">
        <v>2337</v>
      </c>
      <c r="D357" s="647">
        <v>438083.5780298186</v>
      </c>
    </row>
    <row r="358" spans="1:4" ht="16.5" thickTop="1" thickBot="1">
      <c r="A358" s="663" t="s">
        <v>715</v>
      </c>
      <c r="B358" s="663" t="s">
        <v>144</v>
      </c>
      <c r="C358" s="664" t="s">
        <v>2338</v>
      </c>
      <c r="D358" s="647">
        <v>451922.2237082214</v>
      </c>
    </row>
    <row r="359" spans="1:4" ht="16.5" thickTop="1" thickBot="1">
      <c r="A359" s="663" t="s">
        <v>718</v>
      </c>
      <c r="B359" s="663" t="s">
        <v>144</v>
      </c>
      <c r="C359" s="664" t="s">
        <v>719</v>
      </c>
      <c r="D359" s="647">
        <v>139005.7554822299</v>
      </c>
    </row>
    <row r="360" spans="1:4" ht="16.5" thickTop="1" thickBot="1">
      <c r="A360" s="663" t="s">
        <v>720</v>
      </c>
      <c r="B360" s="663" t="s">
        <v>144</v>
      </c>
      <c r="C360" s="664" t="s">
        <v>721</v>
      </c>
      <c r="D360" s="647">
        <v>146295.0845095258</v>
      </c>
    </row>
    <row r="361" spans="1:4" ht="16.5" thickTop="1" thickBot="1">
      <c r="A361" s="663" t="s">
        <v>722</v>
      </c>
      <c r="B361" s="663" t="s">
        <v>144</v>
      </c>
      <c r="C361" s="664" t="s">
        <v>723</v>
      </c>
      <c r="D361" s="647">
        <v>227618.65233860438</v>
      </c>
    </row>
    <row r="362" spans="1:4" ht="16.5" thickTop="1" thickBot="1">
      <c r="A362" s="663" t="s">
        <v>724</v>
      </c>
      <c r="B362" s="663" t="s">
        <v>144</v>
      </c>
      <c r="C362" s="664" t="s">
        <v>725</v>
      </c>
      <c r="D362" s="647">
        <v>310631.05565501767</v>
      </c>
    </row>
    <row r="363" spans="1:4" ht="16.5" thickTop="1" thickBot="1">
      <c r="A363" s="663" t="s">
        <v>726</v>
      </c>
      <c r="B363" s="663" t="s">
        <v>144</v>
      </c>
      <c r="C363" s="664" t="s">
        <v>2339</v>
      </c>
      <c r="D363" s="647">
        <v>199598.31354546442</v>
      </c>
    </row>
    <row r="364" spans="1:4" ht="16.5" thickTop="1" thickBot="1">
      <c r="A364" s="663" t="s">
        <v>738</v>
      </c>
      <c r="B364" s="663" t="s">
        <v>144</v>
      </c>
      <c r="C364" s="664" t="s">
        <v>2340</v>
      </c>
      <c r="D364" s="647">
        <v>183558.49420242122</v>
      </c>
    </row>
    <row r="365" spans="1:4" ht="16.5" thickTop="1" thickBot="1">
      <c r="A365" s="663" t="s">
        <v>727</v>
      </c>
      <c r="B365" s="663" t="s">
        <v>144</v>
      </c>
      <c r="C365" s="664" t="s">
        <v>728</v>
      </c>
      <c r="D365" s="647">
        <v>102895.14448372534</v>
      </c>
    </row>
    <row r="366" spans="1:4" ht="16.5" thickTop="1" thickBot="1">
      <c r="A366" s="663" t="s">
        <v>729</v>
      </c>
      <c r="B366" s="663" t="s">
        <v>144</v>
      </c>
      <c r="C366" s="664" t="s">
        <v>1932</v>
      </c>
      <c r="D366" s="647">
        <v>78482.375703058759</v>
      </c>
    </row>
    <row r="367" spans="1:4" ht="16.5" thickTop="1" thickBot="1">
      <c r="A367" s="663" t="s">
        <v>730</v>
      </c>
      <c r="B367" s="663" t="s">
        <v>92</v>
      </c>
      <c r="C367" s="664" t="s">
        <v>2341</v>
      </c>
      <c r="D367" s="647">
        <v>37935.090679157962</v>
      </c>
    </row>
    <row r="368" spans="1:4" ht="16.5" thickTop="1" thickBot="1">
      <c r="A368" s="663" t="s">
        <v>732</v>
      </c>
      <c r="B368" s="663" t="s">
        <v>92</v>
      </c>
      <c r="C368" s="664" t="s">
        <v>733</v>
      </c>
      <c r="D368" s="647">
        <v>3981.8212392870196</v>
      </c>
    </row>
    <row r="369" spans="1:4" ht="16.5" thickTop="1" thickBot="1">
      <c r="A369" s="663" t="s">
        <v>731</v>
      </c>
      <c r="B369" s="663" t="s">
        <v>92</v>
      </c>
      <c r="C369" s="664" t="s">
        <v>2342</v>
      </c>
      <c r="D369" s="647">
        <v>550.2036052702299</v>
      </c>
    </row>
    <row r="370" spans="1:4" ht="16.5" thickTop="1" thickBot="1">
      <c r="A370" s="663" t="s">
        <v>734</v>
      </c>
      <c r="B370" s="663" t="s">
        <v>92</v>
      </c>
      <c r="C370" s="664" t="s">
        <v>735</v>
      </c>
      <c r="D370" s="647">
        <v>63241.541002567537</v>
      </c>
    </row>
    <row r="371" spans="1:4" ht="16.5" thickTop="1" thickBot="1">
      <c r="A371" s="663" t="s">
        <v>741</v>
      </c>
      <c r="B371" s="663" t="s">
        <v>92</v>
      </c>
      <c r="C371" s="664" t="s">
        <v>1934</v>
      </c>
      <c r="D371" s="647">
        <v>46567.245576291221</v>
      </c>
    </row>
    <row r="372" spans="1:4" ht="16.5" thickTop="1" thickBot="1">
      <c r="A372" s="663" t="s">
        <v>739</v>
      </c>
      <c r="B372" s="663" t="s">
        <v>377</v>
      </c>
      <c r="C372" s="664" t="s">
        <v>740</v>
      </c>
      <c r="D372" s="647">
        <v>4849.6593721345453</v>
      </c>
    </row>
    <row r="373" spans="1:4" ht="16.5" thickTop="1" thickBot="1">
      <c r="A373" s="192"/>
      <c r="B373" s="192"/>
      <c r="C373" s="197"/>
      <c r="D373" s="646"/>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row r="388" spans="4:4">
      <c r="D388"/>
    </row>
    <row r="389" spans="4:4">
      <c r="D389"/>
    </row>
    <row r="390" spans="4:4">
      <c r="D390"/>
    </row>
    <row r="391" spans="4:4">
      <c r="D391"/>
    </row>
    <row r="392" spans="4:4">
      <c r="D392"/>
    </row>
    <row r="393" spans="4:4">
      <c r="D393"/>
    </row>
    <row r="394" spans="4:4">
      <c r="D394"/>
    </row>
    <row r="395" spans="4:4">
      <c r="D395"/>
    </row>
    <row r="396" spans="4:4">
      <c r="D396"/>
    </row>
    <row r="397" spans="4:4">
      <c r="D397"/>
    </row>
    <row r="398" spans="4:4">
      <c r="D398"/>
    </row>
    <row r="399" spans="4:4">
      <c r="D399"/>
    </row>
    <row r="400" spans="4:4">
      <c r="D400"/>
    </row>
    <row r="401" spans="4:4">
      <c r="D401"/>
    </row>
    <row r="402" spans="4:4">
      <c r="D402"/>
    </row>
    <row r="403" spans="4:4">
      <c r="D403"/>
    </row>
    <row r="404" spans="4:4">
      <c r="D404"/>
    </row>
    <row r="405" spans="4:4">
      <c r="D405"/>
    </row>
    <row r="406" spans="4:4">
      <c r="D406"/>
    </row>
    <row r="407" spans="4:4">
      <c r="D407"/>
    </row>
    <row r="408" spans="4:4">
      <c r="D408"/>
    </row>
    <row r="409" spans="4:4">
      <c r="D409"/>
    </row>
    <row r="410" spans="4:4">
      <c r="D410"/>
    </row>
    <row r="411" spans="4:4">
      <c r="D411"/>
    </row>
    <row r="412" spans="4:4">
      <c r="D412"/>
    </row>
    <row r="413" spans="4:4">
      <c r="D413"/>
    </row>
    <row r="414" spans="4:4">
      <c r="D414"/>
    </row>
    <row r="415" spans="4:4">
      <c r="D415"/>
    </row>
    <row r="416" spans="4:4">
      <c r="D416"/>
    </row>
    <row r="417" spans="4:4">
      <c r="D417"/>
    </row>
    <row r="418" spans="4:4">
      <c r="D418"/>
    </row>
    <row r="419" spans="4:4">
      <c r="D419"/>
    </row>
    <row r="420" spans="4:4">
      <c r="D420"/>
    </row>
    <row r="421" spans="4:4">
      <c r="D421"/>
    </row>
    <row r="422" spans="4:4">
      <c r="D422"/>
    </row>
    <row r="423" spans="4:4">
      <c r="D423"/>
    </row>
    <row r="424" spans="4:4">
      <c r="D424"/>
    </row>
    <row r="425" spans="4:4">
      <c r="D425"/>
    </row>
    <row r="426" spans="4:4">
      <c r="D426"/>
    </row>
    <row r="427" spans="4:4">
      <c r="D427"/>
    </row>
    <row r="428" spans="4:4">
      <c r="D428"/>
    </row>
    <row r="429" spans="4:4">
      <c r="D429"/>
    </row>
    <row r="430" spans="4:4">
      <c r="D430"/>
    </row>
    <row r="431" spans="4:4">
      <c r="D431"/>
    </row>
    <row r="432" spans="4:4">
      <c r="D432"/>
    </row>
    <row r="433" spans="4:4">
      <c r="D433"/>
    </row>
    <row r="434" spans="4:4">
      <c r="D434"/>
    </row>
    <row r="435" spans="4:4">
      <c r="D435"/>
    </row>
    <row r="436" spans="4:4">
      <c r="D436"/>
    </row>
    <row r="437" spans="4:4">
      <c r="D437"/>
    </row>
    <row r="438" spans="4:4">
      <c r="D438"/>
    </row>
    <row r="439" spans="4:4">
      <c r="D439"/>
    </row>
    <row r="440" spans="4:4">
      <c r="D440"/>
    </row>
    <row r="441" spans="4:4">
      <c r="D441"/>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1315.0647969912638</v>
      </c>
    </row>
    <row r="7" spans="1:5" ht="30" customHeight="1" thickTop="1" thickBot="1">
      <c r="A7" s="200" t="s">
        <v>1352</v>
      </c>
      <c r="B7" s="100" t="s">
        <v>339</v>
      </c>
      <c r="C7" s="102" t="s">
        <v>2025</v>
      </c>
      <c r="D7" s="649">
        <v>1315.0647969912638</v>
      </c>
      <c r="E7" s="103"/>
    </row>
    <row r="8" spans="1:5" ht="30" customHeight="1" thickTop="1" thickBot="1">
      <c r="A8" s="200" t="s">
        <v>1364</v>
      </c>
      <c r="B8" s="100" t="s">
        <v>339</v>
      </c>
      <c r="C8" s="102" t="s">
        <v>2027</v>
      </c>
      <c r="D8" s="649">
        <v>1315.0647969912638</v>
      </c>
    </row>
    <row r="9" spans="1:5" ht="30" customHeight="1" thickTop="1" thickBot="1">
      <c r="A9" s="200" t="s">
        <v>1225</v>
      </c>
      <c r="B9" s="100" t="s">
        <v>1223</v>
      </c>
      <c r="C9" s="102" t="s">
        <v>1226</v>
      </c>
      <c r="D9" s="649">
        <v>1315.0647969912638</v>
      </c>
    </row>
    <row r="10" spans="1:5" ht="30" customHeight="1" thickTop="1" thickBot="1">
      <c r="A10" s="200" t="s">
        <v>1388</v>
      </c>
      <c r="B10" s="100" t="s">
        <v>339</v>
      </c>
      <c r="C10" s="102" t="s">
        <v>1389</v>
      </c>
      <c r="D10" s="649">
        <v>1315.0647969912638</v>
      </c>
    </row>
    <row r="11" spans="1:5" ht="30" customHeight="1" thickTop="1" thickBot="1">
      <c r="A11" s="200" t="s">
        <v>1329</v>
      </c>
      <c r="B11" s="100" t="s">
        <v>339</v>
      </c>
      <c r="C11" s="102" t="s">
        <v>1330</v>
      </c>
      <c r="D11" s="649">
        <v>1315.0647969912638</v>
      </c>
    </row>
    <row r="12" spans="1:5" ht="30" customHeight="1" thickTop="1" thickBot="1">
      <c r="A12" s="200" t="s">
        <v>1331</v>
      </c>
      <c r="B12" s="100" t="s">
        <v>339</v>
      </c>
      <c r="C12" s="102" t="s">
        <v>1332</v>
      </c>
      <c r="D12" s="649">
        <v>1315.0647969912638</v>
      </c>
    </row>
    <row r="13" spans="1:5" ht="30" customHeight="1" thickTop="1" thickBot="1">
      <c r="A13" s="200" t="s">
        <v>1333</v>
      </c>
      <c r="B13" s="100" t="s">
        <v>339</v>
      </c>
      <c r="C13" s="102" t="s">
        <v>1334</v>
      </c>
      <c r="D13" s="649">
        <v>1315.0647969912638</v>
      </c>
    </row>
    <row r="14" spans="1:5" ht="30" customHeight="1" thickTop="1" thickBot="1">
      <c r="A14" s="200" t="s">
        <v>1335</v>
      </c>
      <c r="B14" s="100" t="s">
        <v>339</v>
      </c>
      <c r="C14" s="102" t="s">
        <v>1336</v>
      </c>
      <c r="D14" s="649">
        <v>1315.0647969912638</v>
      </c>
    </row>
    <row r="15" spans="1:5" ht="30" customHeight="1" thickTop="1" thickBot="1">
      <c r="A15" s="200" t="s">
        <v>1317</v>
      </c>
      <c r="B15" s="100" t="s">
        <v>339</v>
      </c>
      <c r="C15" s="102" t="s">
        <v>1860</v>
      </c>
      <c r="D15" s="649">
        <v>1315.0647969912638</v>
      </c>
    </row>
    <row r="16" spans="1:5" ht="30" customHeight="1" thickTop="1" thickBot="1">
      <c r="A16" s="200" t="s">
        <v>1227</v>
      </c>
      <c r="B16" s="100" t="s">
        <v>339</v>
      </c>
      <c r="C16" s="102" t="s">
        <v>1228</v>
      </c>
      <c r="D16" s="649">
        <v>1315.0647969912638</v>
      </c>
    </row>
    <row r="17" spans="1:4" ht="30" customHeight="1" thickTop="1" thickBot="1">
      <c r="A17" s="200" t="s">
        <v>1229</v>
      </c>
      <c r="B17" s="100" t="s">
        <v>339</v>
      </c>
      <c r="C17" s="102" t="s">
        <v>1230</v>
      </c>
      <c r="D17" s="649">
        <v>1315.0647969912638</v>
      </c>
    </row>
    <row r="18" spans="1:4" ht="30" customHeight="1" thickTop="1" thickBot="1">
      <c r="A18" s="200" t="s">
        <v>1231</v>
      </c>
      <c r="B18" s="100" t="s">
        <v>339</v>
      </c>
      <c r="C18" s="102" t="s">
        <v>1232</v>
      </c>
      <c r="D18" s="649">
        <v>1315.0647969912638</v>
      </c>
    </row>
    <row r="19" spans="1:4" ht="30" customHeight="1" thickTop="1" thickBot="1">
      <c r="A19" s="200" t="s">
        <v>1235</v>
      </c>
      <c r="B19" s="100" t="s">
        <v>339</v>
      </c>
      <c r="C19" s="102" t="s">
        <v>1236</v>
      </c>
      <c r="D19" s="649">
        <v>1315.0647969912638</v>
      </c>
    </row>
    <row r="20" spans="1:4" ht="30" customHeight="1" thickTop="1" thickBot="1">
      <c r="A20" s="200" t="s">
        <v>1407</v>
      </c>
      <c r="B20" s="100" t="s">
        <v>339</v>
      </c>
      <c r="C20" s="102" t="s">
        <v>1869</v>
      </c>
      <c r="D20" s="649">
        <v>1315.0647969912638</v>
      </c>
    </row>
    <row r="21" spans="1:4" ht="30" customHeight="1" thickTop="1" thickBot="1">
      <c r="A21" s="200" t="s">
        <v>1239</v>
      </c>
      <c r="B21" s="100" t="s">
        <v>339</v>
      </c>
      <c r="C21" s="102" t="s">
        <v>1240</v>
      </c>
      <c r="D21" s="649">
        <v>1315.0647969912638</v>
      </c>
    </row>
    <row r="22" spans="1:4" ht="30" customHeight="1" thickTop="1" thickBot="1">
      <c r="A22" s="200" t="s">
        <v>1390</v>
      </c>
      <c r="B22" s="100" t="s">
        <v>339</v>
      </c>
      <c r="C22" s="102" t="s">
        <v>1391</v>
      </c>
      <c r="D22" s="649">
        <v>1315.0647969912638</v>
      </c>
    </row>
    <row r="23" spans="1:4" ht="30" customHeight="1" thickTop="1" thickBot="1">
      <c r="A23" s="200" t="s">
        <v>1247</v>
      </c>
      <c r="B23" s="100" t="s">
        <v>339</v>
      </c>
      <c r="C23" s="102" t="s">
        <v>1248</v>
      </c>
      <c r="D23" s="649">
        <v>1315.0647969912638</v>
      </c>
    </row>
    <row r="24" spans="1:4" ht="30" customHeight="1" thickTop="1" thickBot="1">
      <c r="A24" s="200" t="s">
        <v>1269</v>
      </c>
      <c r="B24" s="100" t="s">
        <v>339</v>
      </c>
      <c r="C24" s="102" t="s">
        <v>1270</v>
      </c>
      <c r="D24" s="649">
        <v>1315.0647969912638</v>
      </c>
    </row>
    <row r="25" spans="1:4" ht="30" customHeight="1" thickTop="1" thickBot="1">
      <c r="A25" s="200" t="s">
        <v>1241</v>
      </c>
      <c r="B25" s="100" t="s">
        <v>339</v>
      </c>
      <c r="C25" s="102" t="s">
        <v>1242</v>
      </c>
      <c r="D25" s="649">
        <v>1315.0647969912638</v>
      </c>
    </row>
    <row r="26" spans="1:4" ht="30" customHeight="1" thickTop="1" thickBot="1">
      <c r="A26" s="200" t="s">
        <v>1246</v>
      </c>
      <c r="B26" s="100" t="s">
        <v>339</v>
      </c>
      <c r="C26" s="102" t="s">
        <v>1242</v>
      </c>
      <c r="D26" s="649">
        <v>1315.0647969912638</v>
      </c>
    </row>
    <row r="27" spans="1:4" ht="30" customHeight="1" thickTop="1" thickBot="1">
      <c r="A27" s="200" t="s">
        <v>1303</v>
      </c>
      <c r="B27" s="100" t="s">
        <v>339</v>
      </c>
      <c r="C27" s="102" t="s">
        <v>1304</v>
      </c>
      <c r="D27" s="649">
        <v>1315.0647969912638</v>
      </c>
    </row>
    <row r="28" spans="1:4" ht="30" customHeight="1" thickTop="1" thickBot="1">
      <c r="A28" s="200" t="s">
        <v>1249</v>
      </c>
      <c r="B28" s="100" t="s">
        <v>339</v>
      </c>
      <c r="C28" s="102" t="s">
        <v>1250</v>
      </c>
      <c r="D28" s="649">
        <v>1315.0647969912638</v>
      </c>
    </row>
    <row r="29" spans="1:4" ht="30" customHeight="1" thickTop="1" thickBot="1">
      <c r="A29" s="200" t="s">
        <v>1254</v>
      </c>
      <c r="B29" s="100" t="s">
        <v>339</v>
      </c>
      <c r="C29" s="102" t="s">
        <v>1255</v>
      </c>
      <c r="D29" s="649">
        <v>1315.0647969912638</v>
      </c>
    </row>
    <row r="30" spans="1:4" ht="30" customHeight="1" thickTop="1" thickBot="1">
      <c r="A30" s="200" t="s">
        <v>1252</v>
      </c>
      <c r="B30" s="100" t="s">
        <v>339</v>
      </c>
      <c r="C30" s="102" t="s">
        <v>1253</v>
      </c>
      <c r="D30" s="649">
        <v>1315.0647969912638</v>
      </c>
    </row>
    <row r="31" spans="1:4" ht="30" customHeight="1" thickTop="1" thickBot="1">
      <c r="A31" s="200" t="s">
        <v>1267</v>
      </c>
      <c r="B31" s="100" t="s">
        <v>339</v>
      </c>
      <c r="C31" s="102" t="s">
        <v>1268</v>
      </c>
      <c r="D31" s="649">
        <v>1315.0647969912638</v>
      </c>
    </row>
    <row r="32" spans="1:4" ht="30" customHeight="1" thickTop="1" thickBot="1">
      <c r="A32" s="200" t="s">
        <v>1256</v>
      </c>
      <c r="B32" s="100" t="s">
        <v>339</v>
      </c>
      <c r="C32" s="102" t="s">
        <v>1257</v>
      </c>
      <c r="D32" s="649">
        <v>1315.0647969912638</v>
      </c>
    </row>
    <row r="33" spans="1:4" ht="30" customHeight="1" thickTop="1" thickBot="1">
      <c r="A33" s="200" t="s">
        <v>1272</v>
      </c>
      <c r="B33" s="100" t="s">
        <v>339</v>
      </c>
      <c r="C33" s="102" t="s">
        <v>1257</v>
      </c>
      <c r="D33" s="649">
        <v>1315.0647969912638</v>
      </c>
    </row>
    <row r="34" spans="1:4" ht="30" customHeight="1" thickTop="1" thickBot="1">
      <c r="A34" s="200" t="s">
        <v>1273</v>
      </c>
      <c r="B34" s="100" t="s">
        <v>339</v>
      </c>
      <c r="C34" s="102" t="s">
        <v>1274</v>
      </c>
      <c r="D34" s="649">
        <v>1315.0647969912638</v>
      </c>
    </row>
    <row r="35" spans="1:4" ht="30" customHeight="1" thickTop="1" thickBot="1">
      <c r="A35" s="200" t="s">
        <v>1323</v>
      </c>
      <c r="B35" s="100" t="s">
        <v>339</v>
      </c>
      <c r="C35" s="102" t="s">
        <v>1864</v>
      </c>
      <c r="D35" s="649">
        <v>1315.0647969912638</v>
      </c>
    </row>
    <row r="36" spans="1:4" ht="30" customHeight="1" thickTop="1" thickBot="1">
      <c r="A36" s="200" t="s">
        <v>1404</v>
      </c>
      <c r="B36" s="100" t="s">
        <v>339</v>
      </c>
      <c r="C36" s="102" t="s">
        <v>1405</v>
      </c>
      <c r="D36" s="649">
        <v>1315.0647969912638</v>
      </c>
    </row>
    <row r="37" spans="1:4" ht="30" customHeight="1" thickTop="1" thickBot="1">
      <c r="A37" s="200" t="s">
        <v>1385</v>
      </c>
      <c r="B37" s="100" t="s">
        <v>339</v>
      </c>
      <c r="C37" s="102" t="s">
        <v>1386</v>
      </c>
      <c r="D37" s="649">
        <v>1315.0647969912638</v>
      </c>
    </row>
    <row r="38" spans="1:4" ht="30" customHeight="1" thickTop="1" thickBot="1">
      <c r="A38" s="200" t="s">
        <v>1264</v>
      </c>
      <c r="B38" s="100" t="s">
        <v>339</v>
      </c>
      <c r="C38" s="102" t="s">
        <v>1265</v>
      </c>
      <c r="D38" s="649">
        <v>1315.0647969912638</v>
      </c>
    </row>
    <row r="39" spans="1:4" ht="30" customHeight="1" thickTop="1" thickBot="1">
      <c r="A39" s="200" t="s">
        <v>1221</v>
      </c>
      <c r="B39" s="100" t="s">
        <v>1223</v>
      </c>
      <c r="C39" s="102" t="s">
        <v>1280</v>
      </c>
      <c r="D39" s="649">
        <v>1315.0647969912638</v>
      </c>
    </row>
    <row r="40" spans="1:4" ht="30" customHeight="1" thickTop="1" thickBot="1">
      <c r="A40" s="200" t="s">
        <v>1261</v>
      </c>
      <c r="B40" s="100" t="s">
        <v>339</v>
      </c>
      <c r="C40" s="102" t="s">
        <v>1262</v>
      </c>
      <c r="D40" s="649">
        <v>1315.0647969912638</v>
      </c>
    </row>
    <row r="41" spans="1:4" ht="30" customHeight="1" thickTop="1" thickBot="1">
      <c r="A41" s="200" t="s">
        <v>1259</v>
      </c>
      <c r="B41" s="100" t="s">
        <v>339</v>
      </c>
      <c r="C41" s="102" t="s">
        <v>1260</v>
      </c>
      <c r="D41" s="649">
        <v>1315.0647969912638</v>
      </c>
    </row>
    <row r="42" spans="1:4" ht="30" customHeight="1" thickTop="1" thickBot="1">
      <c r="A42" s="200" t="s">
        <v>1392</v>
      </c>
      <c r="B42" s="100" t="s">
        <v>339</v>
      </c>
      <c r="C42" s="102" t="s">
        <v>1260</v>
      </c>
      <c r="D42" s="649">
        <v>1315.0647969912638</v>
      </c>
    </row>
    <row r="43" spans="1:4" ht="30" customHeight="1" thickTop="1" thickBot="1">
      <c r="A43" s="200" t="s">
        <v>1233</v>
      </c>
      <c r="B43" s="100" t="s">
        <v>339</v>
      </c>
      <c r="C43" s="102" t="s">
        <v>1234</v>
      </c>
      <c r="D43" s="649">
        <v>1315.0647969912638</v>
      </c>
    </row>
    <row r="44" spans="1:4" ht="30" customHeight="1" thickTop="1" thickBot="1">
      <c r="A44" s="200" t="s">
        <v>1387</v>
      </c>
      <c r="B44" s="100" t="s">
        <v>339</v>
      </c>
      <c r="C44" s="102" t="s">
        <v>1234</v>
      </c>
      <c r="D44" s="649">
        <v>1315.0647969912638</v>
      </c>
    </row>
    <row r="45" spans="1:4" ht="30" customHeight="1" thickTop="1" thickBot="1">
      <c r="A45" s="200" t="s">
        <v>1278</v>
      </c>
      <c r="B45" s="100" t="s">
        <v>339</v>
      </c>
      <c r="C45" s="102" t="s">
        <v>1279</v>
      </c>
      <c r="D45" s="649">
        <v>1315.0647969912638</v>
      </c>
    </row>
    <row r="46" spans="1:4" ht="30" customHeight="1" thickTop="1" thickBot="1">
      <c r="A46" s="200" t="s">
        <v>1287</v>
      </c>
      <c r="B46" s="100" t="s">
        <v>339</v>
      </c>
      <c r="C46" s="102" t="s">
        <v>1288</v>
      </c>
      <c r="D46" s="649">
        <v>1315.0647969912638</v>
      </c>
    </row>
    <row r="47" spans="1:4" ht="30" customHeight="1" thickTop="1" thickBot="1">
      <c r="A47" s="200" t="s">
        <v>1291</v>
      </c>
      <c r="B47" s="100" t="s">
        <v>339</v>
      </c>
      <c r="C47" s="102" t="s">
        <v>1292</v>
      </c>
      <c r="D47" s="649">
        <v>1315.0647969912638</v>
      </c>
    </row>
    <row r="48" spans="1:4" ht="30" customHeight="1" thickTop="1" thickBot="1">
      <c r="A48" s="200" t="s">
        <v>1283</v>
      </c>
      <c r="B48" s="100" t="s">
        <v>1223</v>
      </c>
      <c r="C48" s="102" t="s">
        <v>1284</v>
      </c>
      <c r="D48" s="649">
        <v>1315.0647969912638</v>
      </c>
    </row>
    <row r="49" spans="1:4" ht="30" customHeight="1" thickTop="1" thickBot="1">
      <c r="A49" s="200" t="s">
        <v>1281</v>
      </c>
      <c r="B49" s="100" t="s">
        <v>339</v>
      </c>
      <c r="C49" s="102" t="s">
        <v>1282</v>
      </c>
      <c r="D49" s="649">
        <v>1315.0647969912638</v>
      </c>
    </row>
    <row r="50" spans="1:4" ht="30" customHeight="1" thickTop="1" thickBot="1">
      <c r="A50" s="200" t="s">
        <v>1285</v>
      </c>
      <c r="B50" s="100" t="s">
        <v>339</v>
      </c>
      <c r="C50" s="102" t="s">
        <v>1286</v>
      </c>
      <c r="D50" s="649">
        <v>1315.0647969912638</v>
      </c>
    </row>
    <row r="51" spans="1:4" ht="30" customHeight="1" thickTop="1" thickBot="1">
      <c r="A51" s="200" t="s">
        <v>1314</v>
      </c>
      <c r="B51" s="100" t="s">
        <v>1306</v>
      </c>
      <c r="C51" s="102" t="s">
        <v>1315</v>
      </c>
      <c r="D51" s="649">
        <v>1315.0647969912638</v>
      </c>
    </row>
    <row r="52" spans="1:4" ht="30" customHeight="1" thickTop="1" thickBot="1">
      <c r="A52" s="200" t="s">
        <v>1316</v>
      </c>
      <c r="B52" s="100" t="s">
        <v>1306</v>
      </c>
      <c r="C52" s="102" t="s">
        <v>1315</v>
      </c>
      <c r="D52" s="649">
        <v>1315.0647969912638</v>
      </c>
    </row>
    <row r="53" spans="1:4" ht="30" customHeight="1" thickTop="1" thickBot="1">
      <c r="A53" s="200" t="s">
        <v>1289</v>
      </c>
      <c r="B53" s="100" t="s">
        <v>339</v>
      </c>
      <c r="C53" s="102" t="s">
        <v>1290</v>
      </c>
      <c r="D53" s="649">
        <v>1315.0647969912638</v>
      </c>
    </row>
    <row r="54" spans="1:4" ht="30" customHeight="1" thickTop="1" thickBot="1">
      <c r="A54" s="200" t="s">
        <v>1293</v>
      </c>
      <c r="B54" s="100" t="s">
        <v>339</v>
      </c>
      <c r="C54" s="102" t="s">
        <v>1294</v>
      </c>
      <c r="D54" s="649">
        <v>1315.0647969912638</v>
      </c>
    </row>
    <row r="55" spans="1:4" ht="30" customHeight="1" thickTop="1" thickBot="1">
      <c r="A55" s="200" t="s">
        <v>1378</v>
      </c>
      <c r="B55" s="100" t="s">
        <v>339</v>
      </c>
      <c r="C55" s="102" t="s">
        <v>2029</v>
      </c>
      <c r="D55" s="649">
        <v>1315.0647969912638</v>
      </c>
    </row>
    <row r="56" spans="1:4" ht="30" customHeight="1" thickTop="1" thickBot="1">
      <c r="A56" s="200" t="s">
        <v>1379</v>
      </c>
      <c r="B56" s="100" t="s">
        <v>339</v>
      </c>
      <c r="C56" s="102" t="s">
        <v>2030</v>
      </c>
      <c r="D56" s="649">
        <v>1315.0647969912638</v>
      </c>
    </row>
    <row r="57" spans="1:4" ht="30" customHeight="1" thickTop="1" thickBot="1">
      <c r="A57" s="200" t="s">
        <v>1380</v>
      </c>
      <c r="B57" s="100" t="s">
        <v>339</v>
      </c>
      <c r="C57" s="102" t="s">
        <v>2031</v>
      </c>
      <c r="D57" s="649">
        <v>1315.0647969912638</v>
      </c>
    </row>
    <row r="58" spans="1:4" ht="30" customHeight="1" thickTop="1" thickBot="1">
      <c r="A58" s="200" t="s">
        <v>1357</v>
      </c>
      <c r="B58" s="100" t="s">
        <v>339</v>
      </c>
      <c r="C58" s="102" t="s">
        <v>1867</v>
      </c>
      <c r="D58" s="649">
        <v>1315.0647969912638</v>
      </c>
    </row>
    <row r="59" spans="1:4" ht="30" customHeight="1" thickTop="1" thickBot="1">
      <c r="A59" s="200" t="s">
        <v>1295</v>
      </c>
      <c r="B59" s="100" t="s">
        <v>339</v>
      </c>
      <c r="C59" s="102" t="s">
        <v>1296</v>
      </c>
      <c r="D59" s="649">
        <v>1315.0647969912638</v>
      </c>
    </row>
    <row r="60" spans="1:4" ht="30" customHeight="1" thickTop="1" thickBot="1">
      <c r="A60" s="200" t="s">
        <v>1376</v>
      </c>
      <c r="B60" s="100" t="s">
        <v>339</v>
      </c>
      <c r="C60" s="102" t="s">
        <v>1377</v>
      </c>
      <c r="D60" s="649">
        <v>1315.0647969912638</v>
      </c>
    </row>
    <row r="61" spans="1:4" ht="30" customHeight="1" thickTop="1" thickBot="1">
      <c r="A61" s="200" t="s">
        <v>1362</v>
      </c>
      <c r="B61" s="100" t="s">
        <v>339</v>
      </c>
      <c r="C61" s="102" t="s">
        <v>1363</v>
      </c>
      <c r="D61" s="649">
        <v>1315.0647969912638</v>
      </c>
    </row>
    <row r="62" spans="1:4" ht="30" customHeight="1" thickTop="1" thickBot="1">
      <c r="A62" s="200" t="s">
        <v>1369</v>
      </c>
      <c r="B62" s="100" t="s">
        <v>339</v>
      </c>
      <c r="C62" s="102" t="s">
        <v>1370</v>
      </c>
      <c r="D62" s="649">
        <v>1315.0647969912638</v>
      </c>
    </row>
    <row r="63" spans="1:4" ht="30" customHeight="1" thickTop="1" thickBot="1">
      <c r="A63" s="200" t="s">
        <v>1373</v>
      </c>
      <c r="B63" s="100" t="s">
        <v>339</v>
      </c>
      <c r="C63" s="102" t="s">
        <v>1374</v>
      </c>
      <c r="D63" s="649">
        <v>1315.0647969912638</v>
      </c>
    </row>
    <row r="64" spans="1:4" ht="30" customHeight="1" thickTop="1" thickBot="1">
      <c r="A64" s="200" t="s">
        <v>1360</v>
      </c>
      <c r="B64" s="100" t="s">
        <v>339</v>
      </c>
      <c r="C64" s="102" t="s">
        <v>1361</v>
      </c>
      <c r="D64" s="649">
        <v>1315.0647969912638</v>
      </c>
    </row>
    <row r="65" spans="1:4" ht="30" customHeight="1" thickTop="1" thickBot="1">
      <c r="A65" s="200" t="s">
        <v>1297</v>
      </c>
      <c r="B65" s="100" t="s">
        <v>339</v>
      </c>
      <c r="C65" s="102" t="s">
        <v>1298</v>
      </c>
      <c r="D65" s="649">
        <v>1315.0647969912638</v>
      </c>
    </row>
    <row r="66" spans="1:4" ht="30" customHeight="1" thickTop="1" thickBot="1">
      <c r="A66" s="200" t="s">
        <v>1367</v>
      </c>
      <c r="B66" s="100" t="s">
        <v>339</v>
      </c>
      <c r="C66" s="102" t="s">
        <v>1368</v>
      </c>
      <c r="D66" s="649">
        <v>1315.0647969912638</v>
      </c>
    </row>
    <row r="67" spans="1:4" ht="30" customHeight="1" thickTop="1" thickBot="1">
      <c r="A67" s="200" t="s">
        <v>1371</v>
      </c>
      <c r="B67" s="100" t="s">
        <v>339</v>
      </c>
      <c r="C67" s="102" t="s">
        <v>1372</v>
      </c>
      <c r="D67" s="649">
        <v>1315.0647969912638</v>
      </c>
    </row>
    <row r="68" spans="1:4" ht="30" customHeight="1" thickTop="1" thickBot="1">
      <c r="A68" s="200" t="s">
        <v>1343</v>
      </c>
      <c r="B68" s="100" t="s">
        <v>339</v>
      </c>
      <c r="C68" s="102" t="s">
        <v>1344</v>
      </c>
      <c r="D68" s="649">
        <v>1315.0647969912638</v>
      </c>
    </row>
    <row r="69" spans="1:4" ht="30" customHeight="1" thickTop="1" thickBot="1">
      <c r="A69" s="200" t="s">
        <v>1383</v>
      </c>
      <c r="B69" s="100" t="s">
        <v>339</v>
      </c>
      <c r="C69" s="102" t="s">
        <v>2033</v>
      </c>
      <c r="D69" s="649">
        <v>1315.0647969912638</v>
      </c>
    </row>
    <row r="70" spans="1:4" ht="30" customHeight="1" thickTop="1" thickBot="1">
      <c r="A70" s="200" t="s">
        <v>1384</v>
      </c>
      <c r="B70" s="100" t="s">
        <v>339</v>
      </c>
      <c r="C70" s="102" t="s">
        <v>2034</v>
      </c>
      <c r="D70" s="649">
        <v>1315.0647969912638</v>
      </c>
    </row>
    <row r="71" spans="1:4" ht="30" customHeight="1" thickTop="1" thickBot="1">
      <c r="A71" s="200" t="s">
        <v>1381</v>
      </c>
      <c r="B71" s="100" t="s">
        <v>339</v>
      </c>
      <c r="C71" s="102" t="s">
        <v>2035</v>
      </c>
      <c r="D71" s="649">
        <v>1315.0647969912638</v>
      </c>
    </row>
    <row r="72" spans="1:4" ht="30" customHeight="1" thickTop="1" thickBot="1">
      <c r="A72" s="200" t="s">
        <v>1382</v>
      </c>
      <c r="B72" s="100" t="s">
        <v>339</v>
      </c>
      <c r="C72" s="102" t="s">
        <v>2036</v>
      </c>
      <c r="D72" s="649">
        <v>1315.0647969912638</v>
      </c>
    </row>
    <row r="73" spans="1:4" ht="30" customHeight="1" thickTop="1" thickBot="1">
      <c r="A73" s="200" t="s">
        <v>1350</v>
      </c>
      <c r="B73" s="100" t="s">
        <v>339</v>
      </c>
      <c r="C73" s="102" t="s">
        <v>1351</v>
      </c>
      <c r="D73" s="649">
        <v>1315.0647969912638</v>
      </c>
    </row>
    <row r="74" spans="1:4" ht="30" customHeight="1" thickTop="1" thickBot="1">
      <c r="A74" s="200" t="s">
        <v>1349</v>
      </c>
      <c r="B74" s="100" t="s">
        <v>339</v>
      </c>
      <c r="C74" s="102" t="s">
        <v>1866</v>
      </c>
      <c r="D74" s="649">
        <v>1315.0647969912638</v>
      </c>
    </row>
    <row r="75" spans="1:4" ht="30" customHeight="1" thickTop="1" thickBot="1">
      <c r="A75" s="200" t="s">
        <v>1347</v>
      </c>
      <c r="B75" s="100" t="s">
        <v>339</v>
      </c>
      <c r="C75" s="102" t="s">
        <v>1348</v>
      </c>
      <c r="D75" s="649">
        <v>1315.0647969912638</v>
      </c>
    </row>
    <row r="76" spans="1:4" ht="30" customHeight="1" thickTop="1" thickBot="1">
      <c r="A76" s="200" t="s">
        <v>1375</v>
      </c>
      <c r="B76" s="100" t="s">
        <v>339</v>
      </c>
      <c r="C76" s="102" t="s">
        <v>2028</v>
      </c>
      <c r="D76" s="649">
        <v>1315.0647969912638</v>
      </c>
    </row>
    <row r="77" spans="1:4" ht="30" customHeight="1" thickTop="1" thickBot="1">
      <c r="A77" s="200" t="s">
        <v>1353</v>
      </c>
      <c r="B77" s="100" t="s">
        <v>339</v>
      </c>
      <c r="C77" s="102" t="s">
        <v>1354</v>
      </c>
      <c r="D77" s="649">
        <v>1315.0647969912638</v>
      </c>
    </row>
    <row r="78" spans="1:4" ht="30" customHeight="1" thickTop="1" thickBot="1">
      <c r="A78" s="200" t="s">
        <v>1355</v>
      </c>
      <c r="B78" s="100" t="s">
        <v>339</v>
      </c>
      <c r="C78" s="102" t="s">
        <v>1356</v>
      </c>
      <c r="D78" s="649">
        <v>1315.0647969912638</v>
      </c>
    </row>
    <row r="79" spans="1:4" ht="30" customHeight="1" thickTop="1" thickBot="1">
      <c r="A79" s="200" t="s">
        <v>1358</v>
      </c>
      <c r="B79" s="100" t="s">
        <v>339</v>
      </c>
      <c r="C79" s="102" t="s">
        <v>1359</v>
      </c>
      <c r="D79" s="649">
        <v>1315.0647969912638</v>
      </c>
    </row>
    <row r="80" spans="1:4" ht="30" customHeight="1" thickTop="1" thickBot="1">
      <c r="A80" s="200" t="s">
        <v>1337</v>
      </c>
      <c r="B80" s="100" t="s">
        <v>339</v>
      </c>
      <c r="C80" s="102" t="s">
        <v>1338</v>
      </c>
      <c r="D80" s="649">
        <v>1315.0647969912638</v>
      </c>
    </row>
    <row r="81" spans="1:4" ht="30" customHeight="1" thickTop="1" thickBot="1">
      <c r="A81" s="200" t="s">
        <v>1341</v>
      </c>
      <c r="B81" s="100" t="s">
        <v>339</v>
      </c>
      <c r="C81" s="102" t="s">
        <v>1342</v>
      </c>
      <c r="D81" s="649">
        <v>1315.0647969912638</v>
      </c>
    </row>
    <row r="82" spans="1:4" ht="30" customHeight="1" thickTop="1" thickBot="1">
      <c r="A82" s="200" t="s">
        <v>1345</v>
      </c>
      <c r="B82" s="100" t="s">
        <v>339</v>
      </c>
      <c r="C82" s="102" t="s">
        <v>1346</v>
      </c>
      <c r="D82" s="649">
        <v>1315.0647969912638</v>
      </c>
    </row>
    <row r="83" spans="1:4" ht="30" customHeight="1" thickTop="1" thickBot="1">
      <c r="A83" s="200" t="s">
        <v>1339</v>
      </c>
      <c r="B83" s="100" t="s">
        <v>339</v>
      </c>
      <c r="C83" s="102" t="s">
        <v>1340</v>
      </c>
      <c r="D83" s="649">
        <v>1315.0647969912638</v>
      </c>
    </row>
    <row r="84" spans="1:4" ht="30" customHeight="1" thickTop="1" thickBot="1">
      <c r="A84" s="200" t="s">
        <v>1305</v>
      </c>
      <c r="B84" s="100" t="s">
        <v>339</v>
      </c>
      <c r="C84" s="102" t="s">
        <v>1307</v>
      </c>
      <c r="D84" s="649">
        <v>1315.0647969912638</v>
      </c>
    </row>
    <row r="85" spans="1:4" ht="30" customHeight="1" thickTop="1" thickBot="1">
      <c r="A85" s="200" t="s">
        <v>1308</v>
      </c>
      <c r="B85" s="100" t="s">
        <v>339</v>
      </c>
      <c r="C85" s="102" t="s">
        <v>1859</v>
      </c>
      <c r="D85" s="649">
        <v>1315.0647969912638</v>
      </c>
    </row>
    <row r="86" spans="1:4" ht="30" customHeight="1" thickTop="1" thickBot="1">
      <c r="A86" s="200" t="s">
        <v>1309</v>
      </c>
      <c r="B86" s="100" t="s">
        <v>1306</v>
      </c>
      <c r="C86" s="102" t="s">
        <v>1310</v>
      </c>
      <c r="D86" s="649">
        <v>1315.0647969912638</v>
      </c>
    </row>
    <row r="87" spans="1:4" ht="30" customHeight="1" thickTop="1" thickBot="1">
      <c r="A87" s="200" t="s">
        <v>1311</v>
      </c>
      <c r="B87" s="100" t="s">
        <v>339</v>
      </c>
      <c r="C87" s="102" t="s">
        <v>1312</v>
      </c>
      <c r="D87" s="649">
        <v>1315.0647969912638</v>
      </c>
    </row>
    <row r="88" spans="1:4" ht="30" customHeight="1" thickTop="1" thickBot="1">
      <c r="A88" s="200" t="s">
        <v>1313</v>
      </c>
      <c r="B88" s="100" t="s">
        <v>339</v>
      </c>
      <c r="C88" s="102" t="s">
        <v>1312</v>
      </c>
      <c r="D88" s="649">
        <v>1315.0647969912638</v>
      </c>
    </row>
    <row r="89" spans="1:4" ht="30" customHeight="1" thickTop="1" thickBot="1">
      <c r="A89" s="200" t="s">
        <v>1243</v>
      </c>
      <c r="B89" s="100" t="s">
        <v>339</v>
      </c>
      <c r="C89" s="102" t="s">
        <v>1852</v>
      </c>
      <c r="D89" s="649">
        <v>1315.0647969912638</v>
      </c>
    </row>
    <row r="90" spans="1:4" ht="30" customHeight="1" thickTop="1" thickBot="1">
      <c r="A90" s="200" t="s">
        <v>1365</v>
      </c>
      <c r="B90" s="100" t="s">
        <v>339</v>
      </c>
      <c r="C90" s="102" t="s">
        <v>1366</v>
      </c>
      <c r="D90" s="649">
        <v>1315.0647969912638</v>
      </c>
    </row>
    <row r="91" spans="1:4" ht="30" customHeight="1" thickTop="1" thickBot="1">
      <c r="A91" s="200" t="s">
        <v>1244</v>
      </c>
      <c r="B91" s="100" t="s">
        <v>339</v>
      </c>
      <c r="C91" s="102" t="s">
        <v>1245</v>
      </c>
      <c r="D91" s="649">
        <v>1315.0647969912638</v>
      </c>
    </row>
    <row r="92" spans="1:4" ht="30" customHeight="1" thickTop="1" thickBot="1">
      <c r="A92" s="200" t="s">
        <v>1277</v>
      </c>
      <c r="B92" s="100" t="s">
        <v>339</v>
      </c>
      <c r="C92" s="102" t="s">
        <v>1858</v>
      </c>
      <c r="D92" s="649">
        <v>1315.0647969912638</v>
      </c>
    </row>
    <row r="93" spans="1:4" ht="30" customHeight="1" thickTop="1" thickBot="1">
      <c r="A93" s="200" t="s">
        <v>1408</v>
      </c>
      <c r="B93" s="100" t="s">
        <v>1406</v>
      </c>
      <c r="C93" s="102" t="s">
        <v>1870</v>
      </c>
      <c r="D93" s="649">
        <v>62.791633419597574</v>
      </c>
    </row>
    <row r="94" spans="1:4" ht="30" customHeight="1" thickTop="1" thickBot="1">
      <c r="A94" s="200" t="s">
        <v>1399</v>
      </c>
      <c r="B94" s="100" t="s">
        <v>92</v>
      </c>
      <c r="C94" s="102" t="s">
        <v>1868</v>
      </c>
      <c r="D94" s="649">
        <v>405692.41306654277</v>
      </c>
    </row>
    <row r="95" spans="1:4" ht="30" customHeight="1" thickTop="1" thickBot="1">
      <c r="A95" s="200" t="s">
        <v>1222</v>
      </c>
      <c r="B95" s="100" t="s">
        <v>1223</v>
      </c>
      <c r="C95" s="102" t="s">
        <v>1224</v>
      </c>
      <c r="D95" s="649">
        <v>0.45924745935810851</v>
      </c>
    </row>
    <row r="96" spans="1:4" ht="30" customHeight="1" thickTop="1" thickBot="1">
      <c r="A96" s="200" t="s">
        <v>1631</v>
      </c>
      <c r="B96" s="100" t="s">
        <v>339</v>
      </c>
      <c r="C96" s="102" t="s">
        <v>1851</v>
      </c>
      <c r="D96" s="649">
        <v>1274.2371126701096</v>
      </c>
    </row>
    <row r="97" spans="1:4" ht="30" customHeight="1" thickTop="1" thickBot="1">
      <c r="A97" s="200" t="s">
        <v>1412</v>
      </c>
      <c r="B97" s="100" t="s">
        <v>339</v>
      </c>
      <c r="C97" s="102" t="s">
        <v>1411</v>
      </c>
      <c r="D97" s="649">
        <v>1296.9720144254811</v>
      </c>
    </row>
    <row r="98" spans="1:4" ht="30" customHeight="1" thickTop="1" thickBot="1">
      <c r="A98" s="200" t="s">
        <v>1237</v>
      </c>
      <c r="B98" s="100" t="s">
        <v>92</v>
      </c>
      <c r="C98" s="102" t="s">
        <v>1238</v>
      </c>
      <c r="D98" s="649">
        <v>24198.596382669741</v>
      </c>
    </row>
    <row r="99" spans="1:4" ht="30" customHeight="1" thickTop="1" thickBot="1">
      <c r="A99" s="200" t="s">
        <v>1251</v>
      </c>
      <c r="B99" s="100" t="s">
        <v>339</v>
      </c>
      <c r="C99" s="102" t="s">
        <v>1853</v>
      </c>
      <c r="D99" s="649">
        <v>1331.6156742431897</v>
      </c>
    </row>
    <row r="100" spans="1:4" ht="30" customHeight="1" thickTop="1" thickBot="1">
      <c r="A100" s="200" t="s">
        <v>1320</v>
      </c>
      <c r="B100" s="100" t="s">
        <v>1306</v>
      </c>
      <c r="C100" s="102" t="s">
        <v>1863</v>
      </c>
      <c r="D100" s="649">
        <v>1378.1680921232364</v>
      </c>
    </row>
    <row r="101" spans="1:4" ht="30" customHeight="1" thickTop="1" thickBot="1">
      <c r="A101" s="200" t="s">
        <v>1393</v>
      </c>
      <c r="B101" s="100" t="s">
        <v>339</v>
      </c>
      <c r="C101" s="102" t="s">
        <v>1394</v>
      </c>
      <c r="D101" s="649">
        <v>5789.8216470346169</v>
      </c>
    </row>
    <row r="102" spans="1:4" ht="30" customHeight="1" thickTop="1" thickBot="1">
      <c r="A102" s="200" t="s">
        <v>1395</v>
      </c>
      <c r="B102" s="100" t="s">
        <v>141</v>
      </c>
      <c r="C102" s="102" t="s">
        <v>1396</v>
      </c>
      <c r="D102" s="649">
        <v>141670.91636704377</v>
      </c>
    </row>
    <row r="103" spans="1:4" ht="30" customHeight="1" thickTop="1" thickBot="1">
      <c r="A103" s="200" t="s">
        <v>1327</v>
      </c>
      <c r="B103" s="100" t="s">
        <v>344</v>
      </c>
      <c r="C103" s="102" t="s">
        <v>1328</v>
      </c>
      <c r="D103" s="649">
        <v>0.6928731963541801</v>
      </c>
    </row>
    <row r="104" spans="1:4" ht="30" customHeight="1" thickTop="1" thickBot="1">
      <c r="A104" s="200" t="s">
        <v>1325</v>
      </c>
      <c r="B104" s="100" t="s">
        <v>344</v>
      </c>
      <c r="C104" s="102" t="s">
        <v>1326</v>
      </c>
      <c r="D104" s="649">
        <v>0.45924745935810851</v>
      </c>
    </row>
    <row r="105" spans="1:4" ht="30" customHeight="1" thickTop="1" thickBot="1">
      <c r="A105" s="200" t="s">
        <v>1275</v>
      </c>
      <c r="B105" s="100" t="s">
        <v>339</v>
      </c>
      <c r="C105" s="102" t="s">
        <v>1276</v>
      </c>
      <c r="D105" s="649">
        <v>2724.9403675366743</v>
      </c>
    </row>
    <row r="106" spans="1:4" ht="30" customHeight="1" thickTop="1" thickBot="1">
      <c r="A106" s="200" t="s">
        <v>1402</v>
      </c>
      <c r="B106" s="100" t="s">
        <v>92</v>
      </c>
      <c r="C106" s="102" t="s">
        <v>1403</v>
      </c>
      <c r="D106" s="649">
        <v>135575.79746786563</v>
      </c>
    </row>
    <row r="107" spans="1:4" ht="30" customHeight="1" thickTop="1" thickBot="1">
      <c r="A107" s="200" t="s">
        <v>1301</v>
      </c>
      <c r="B107" s="100" t="s">
        <v>339</v>
      </c>
      <c r="C107" s="102" t="s">
        <v>1302</v>
      </c>
      <c r="D107" s="649">
        <v>1482.0990715763635</v>
      </c>
    </row>
    <row r="108" spans="1:4" ht="30" customHeight="1" thickTop="1" thickBot="1">
      <c r="A108" s="200" t="s">
        <v>1263</v>
      </c>
      <c r="B108" s="100" t="s">
        <v>339</v>
      </c>
      <c r="C108" s="102" t="s">
        <v>1855</v>
      </c>
      <c r="D108" s="649">
        <v>1331.6156742431897</v>
      </c>
    </row>
    <row r="109" spans="1:4" ht="30" customHeight="1" thickTop="1" thickBot="1">
      <c r="A109" s="200" t="s">
        <v>1258</v>
      </c>
      <c r="B109" s="100" t="s">
        <v>339</v>
      </c>
      <c r="C109" s="102" t="s">
        <v>1854</v>
      </c>
      <c r="D109" s="649">
        <v>925.63528575441251</v>
      </c>
    </row>
    <row r="110" spans="1:4" ht="30" customHeight="1" thickTop="1" thickBot="1">
      <c r="A110" s="200" t="s">
        <v>1397</v>
      </c>
      <c r="B110" s="100" t="s">
        <v>339</v>
      </c>
      <c r="C110" s="102" t="s">
        <v>1398</v>
      </c>
      <c r="D110" s="649">
        <v>1366.2593340608989</v>
      </c>
    </row>
    <row r="111" spans="1:4" ht="30" customHeight="1" thickTop="1" thickBot="1">
      <c r="A111" s="200" t="s">
        <v>1318</v>
      </c>
      <c r="B111" s="100" t="s">
        <v>1306</v>
      </c>
      <c r="C111" s="102" t="s">
        <v>1861</v>
      </c>
      <c r="D111" s="649">
        <v>1099.9361992122613</v>
      </c>
    </row>
    <row r="112" spans="1:4" ht="30" customHeight="1" thickTop="1" thickBot="1">
      <c r="A112" s="200" t="s">
        <v>1319</v>
      </c>
      <c r="B112" s="100" t="s">
        <v>344</v>
      </c>
      <c r="C112" s="102" t="s">
        <v>1862</v>
      </c>
      <c r="D112" s="649">
        <v>3.1031282876634485</v>
      </c>
    </row>
    <row r="113" spans="1:4" ht="30" customHeight="1" thickTop="1" thickBot="1">
      <c r="A113" s="200" t="s">
        <v>1324</v>
      </c>
      <c r="B113" s="100" t="s">
        <v>1306</v>
      </c>
      <c r="C113" s="102" t="s">
        <v>1865</v>
      </c>
      <c r="D113" s="649">
        <v>1024.1531933610227</v>
      </c>
    </row>
    <row r="114" spans="1:4" ht="30" customHeight="1" thickTop="1" thickBot="1">
      <c r="A114" s="200" t="s">
        <v>1400</v>
      </c>
      <c r="B114" s="100" t="s">
        <v>92</v>
      </c>
      <c r="C114" s="102" t="s">
        <v>1401</v>
      </c>
      <c r="D114" s="649">
        <v>1195576.5763958422</v>
      </c>
    </row>
    <row r="115" spans="1:4" ht="30" customHeight="1" thickTop="1" thickBot="1">
      <c r="A115" s="200" t="s">
        <v>1321</v>
      </c>
      <c r="B115" s="100" t="s">
        <v>92</v>
      </c>
      <c r="C115" s="102" t="s">
        <v>1322</v>
      </c>
      <c r="D115" s="649">
        <v>1381.4159352311467</v>
      </c>
    </row>
    <row r="116" spans="1:4" ht="30" customHeight="1" thickTop="1" thickBot="1">
      <c r="A116" s="200" t="s">
        <v>1271</v>
      </c>
      <c r="B116" s="100" t="s">
        <v>339</v>
      </c>
      <c r="C116" s="102" t="s">
        <v>1857</v>
      </c>
      <c r="D116" s="649">
        <v>19.487058647461318</v>
      </c>
    </row>
    <row r="117" spans="1:4" ht="30" customHeight="1" thickTop="1" thickBot="1">
      <c r="A117" s="200" t="s">
        <v>1299</v>
      </c>
      <c r="B117" s="100" t="s">
        <v>92</v>
      </c>
      <c r="C117" s="102" t="s">
        <v>1300</v>
      </c>
      <c r="D117" s="649">
        <v>551397.15057361103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200300.42230042271</v>
      </c>
      <c r="L36" s="270"/>
      <c r="M36" s="271">
        <v>0.15</v>
      </c>
      <c r="N36" s="272">
        <f>K36/M36</f>
        <v>1335336.1486694848</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169003.85705621296</v>
      </c>
      <c r="L37" s="270"/>
      <c r="M37" s="271">
        <v>0.15</v>
      </c>
      <c r="N37" s="272">
        <f>K37/M37</f>
        <v>1126692.3803747531</v>
      </c>
    </row>
    <row r="38" spans="1:14">
      <c r="A38" t="s">
        <v>273</v>
      </c>
      <c r="B38" s="871" t="str">
        <f>VLOOKUP(A38,EQUIPOS!A8:D154,3,FALSE)</f>
        <v>Motosierra, 93.6 cm3 - 7.1 HP, 45-90 cm - 7.9 kg</v>
      </c>
      <c r="C38" s="872"/>
      <c r="D38" s="872"/>
      <c r="E38" s="872"/>
      <c r="F38" s="872"/>
      <c r="G38" s="872"/>
      <c r="H38" s="873"/>
      <c r="I38" s="267"/>
      <c r="J38" s="268"/>
      <c r="K38" s="269">
        <f>VLOOKUP(A38,EQUIPOS!A8:D163,4,FALSE)</f>
        <v>7688.6015621602164</v>
      </c>
      <c r="L38" s="270"/>
      <c r="M38" s="271">
        <v>0.15</v>
      </c>
      <c r="N38" s="273">
        <f>K38/M38</f>
        <v>51257.343747734776</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10431.749166666668</v>
      </c>
    </row>
    <row r="43" spans="1:14" ht="15.75" thickBot="1">
      <c r="B43" s="822" t="s">
        <v>953</v>
      </c>
      <c r="C43" s="823"/>
      <c r="D43" s="823"/>
      <c r="E43" s="823"/>
      <c r="F43" s="823"/>
      <c r="G43" s="823"/>
      <c r="H43" s="823"/>
      <c r="I43" s="823"/>
      <c r="J43" s="823"/>
      <c r="K43" s="823"/>
      <c r="L43" s="823"/>
      <c r="M43" s="824"/>
      <c r="N43" s="99">
        <f>SUM(N36:N42)</f>
        <v>2523717.621958639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2766776.5052919723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553355.30105839449</v>
      </c>
      <c r="M83" s="858"/>
      <c r="N83" s="51"/>
    </row>
    <row r="84" spans="1:14">
      <c r="B84" s="89" t="s">
        <v>973</v>
      </c>
      <c r="C84" s="90"/>
      <c r="D84" s="90"/>
      <c r="E84" s="90"/>
      <c r="F84" s="90"/>
      <c r="G84" s="90"/>
      <c r="H84" s="90"/>
      <c r="I84" s="87"/>
      <c r="J84" s="88"/>
      <c r="K84" s="304">
        <v>0.05</v>
      </c>
      <c r="L84" s="857">
        <f>N78*K84</f>
        <v>138338.82526459862</v>
      </c>
      <c r="M84" s="858"/>
      <c r="N84" s="51"/>
    </row>
    <row r="85" spans="1:14" ht="15.75" thickBot="1">
      <c r="B85" s="91" t="s">
        <v>974</v>
      </c>
      <c r="C85" s="92"/>
      <c r="D85" s="92"/>
      <c r="E85" s="92"/>
      <c r="F85" s="92"/>
      <c r="G85" s="92"/>
      <c r="H85" s="92"/>
      <c r="I85" s="93"/>
      <c r="J85" s="94"/>
      <c r="K85" s="305">
        <v>0.05</v>
      </c>
      <c r="L85" s="859">
        <f>N78*K85</f>
        <v>138338.82526459862</v>
      </c>
      <c r="M85" s="860"/>
      <c r="N85" s="51"/>
    </row>
    <row r="86" spans="1:14" ht="15.75" thickBot="1">
      <c r="B86" s="822" t="s">
        <v>953</v>
      </c>
      <c r="C86" s="823"/>
      <c r="D86" s="823"/>
      <c r="E86" s="823"/>
      <c r="F86" s="823"/>
      <c r="G86" s="823"/>
      <c r="H86" s="823"/>
      <c r="I86" s="823"/>
      <c r="J86" s="823"/>
      <c r="K86" s="823"/>
      <c r="L86" s="823"/>
      <c r="M86" s="824"/>
      <c r="N86" s="52">
        <f>L83+L84+L85</f>
        <v>830032.95158759167</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3596809.4568795641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5589.9215793129588</v>
      </c>
      <c r="L36" s="270"/>
      <c r="M36" s="271">
        <v>0.36</v>
      </c>
      <c r="N36" s="272">
        <f>K36/M36</f>
        <v>15527.559942535998</v>
      </c>
    </row>
    <row r="37" spans="1:14">
      <c r="A37" t="s">
        <v>273</v>
      </c>
      <c r="B37" s="871" t="str">
        <f>VLOOKUP(A37,EQUIPOS!A7:D154,3,FALSE)</f>
        <v>Motosierra, 93.6 cm3 - 7.1 HP, 45-90 cm - 7.9 kg</v>
      </c>
      <c r="C37" s="872"/>
      <c r="D37" s="872"/>
      <c r="E37" s="872"/>
      <c r="F37" s="872"/>
      <c r="G37" s="872"/>
      <c r="H37" s="873"/>
      <c r="I37" s="267"/>
      <c r="J37" s="268"/>
      <c r="K37" s="269">
        <f>VLOOKUP(A37,EQUIPOS!A7:D162,4,FALSE)</f>
        <v>7688.6015621602164</v>
      </c>
      <c r="L37" s="270"/>
      <c r="M37" s="271">
        <v>0.10299999999999999</v>
      </c>
      <c r="N37" s="272">
        <f>K37/M37</f>
        <v>74646.617108351624</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2173.2810763888888</v>
      </c>
    </row>
    <row r="43" spans="1:14" ht="15.75" thickBot="1">
      <c r="B43" s="822" t="s">
        <v>953</v>
      </c>
      <c r="C43" s="823"/>
      <c r="D43" s="823"/>
      <c r="E43" s="823"/>
      <c r="F43" s="823"/>
      <c r="G43" s="823"/>
      <c r="H43" s="823"/>
      <c r="I43" s="823"/>
      <c r="J43" s="823"/>
      <c r="K43" s="823"/>
      <c r="L43" s="823"/>
      <c r="M43" s="824"/>
      <c r="N43" s="99">
        <f>SUM(N36:N42)</f>
        <v>92347.458127276506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1327.7562571405269</v>
      </c>
      <c r="M59" s="910"/>
      <c r="N59" s="287">
        <f>K59*L59</f>
        <v>66387.812857026351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66387.812857026351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202200.89251208064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40440.178502416129</v>
      </c>
      <c r="M83" s="858"/>
      <c r="N83" s="51"/>
    </row>
    <row r="84" spans="1:14">
      <c r="B84" s="89" t="s">
        <v>973</v>
      </c>
      <c r="C84" s="90"/>
      <c r="D84" s="90"/>
      <c r="E84" s="90"/>
      <c r="F84" s="90"/>
      <c r="G84" s="90"/>
      <c r="H84" s="90"/>
      <c r="I84" s="87"/>
      <c r="J84" s="88"/>
      <c r="K84" s="304">
        <v>0.05</v>
      </c>
      <c r="L84" s="857">
        <f>N78*K84</f>
        <v>10110.044625604032</v>
      </c>
      <c r="M84" s="858"/>
      <c r="N84" s="51"/>
    </row>
    <row r="85" spans="1:14" ht="15.75" thickBot="1">
      <c r="B85" s="91" t="s">
        <v>974</v>
      </c>
      <c r="C85" s="92"/>
      <c r="D85" s="92"/>
      <c r="E85" s="92"/>
      <c r="F85" s="92"/>
      <c r="G85" s="92"/>
      <c r="H85" s="92"/>
      <c r="I85" s="93"/>
      <c r="J85" s="94"/>
      <c r="K85" s="305">
        <v>0.05</v>
      </c>
      <c r="L85" s="859">
        <f>N78*K85</f>
        <v>10110.044625604032</v>
      </c>
      <c r="M85" s="860"/>
      <c r="N85" s="51"/>
    </row>
    <row r="86" spans="1:14" ht="15.75" thickBot="1">
      <c r="B86" s="822" t="s">
        <v>953</v>
      </c>
      <c r="C86" s="823"/>
      <c r="D86" s="823"/>
      <c r="E86" s="823"/>
      <c r="F86" s="823"/>
      <c r="G86" s="823"/>
      <c r="H86" s="823"/>
      <c r="I86" s="823"/>
      <c r="J86" s="823"/>
      <c r="K86" s="823"/>
      <c r="L86" s="823"/>
      <c r="M86" s="824"/>
      <c r="N86" s="52">
        <f>L83+L84+L85</f>
        <v>60660.26775362419</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262861.16026570485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169003.85705621296</v>
      </c>
      <c r="L36" s="270"/>
      <c r="M36" s="271">
        <v>2.375</v>
      </c>
      <c r="N36" s="272">
        <f>K36/M36</f>
        <v>71159.51876051072</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2.375</v>
      </c>
      <c r="N37" s="272">
        <f>K37/M37</f>
        <v>47439.832585953256</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11893.612965292199</v>
      </c>
      <c r="L38" s="270"/>
      <c r="M38" s="271">
        <v>2.375</v>
      </c>
      <c r="N38" s="273">
        <f>K38/M38</f>
        <v>5007.8370380177685</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1549.7775190231998</v>
      </c>
    </row>
    <row r="43" spans="1:14" ht="15.75" thickBot="1">
      <c r="B43" s="822" t="s">
        <v>953</v>
      </c>
      <c r="C43" s="823"/>
      <c r="D43" s="823"/>
      <c r="E43" s="823"/>
      <c r="F43" s="823"/>
      <c r="G43" s="823"/>
      <c r="H43" s="823"/>
      <c r="I43" s="823"/>
      <c r="J43" s="823"/>
      <c r="K43" s="823"/>
      <c r="L43" s="823"/>
      <c r="M43" s="824"/>
      <c r="N43" s="99">
        <f>SUM(N36:N42)</f>
        <v>125156.96590350496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141982.49735087747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28396.499470175495</v>
      </c>
      <c r="M83" s="858"/>
      <c r="N83" s="51"/>
    </row>
    <row r="84" spans="1:14">
      <c r="B84" s="89" t="s">
        <v>973</v>
      </c>
      <c r="C84" s="90"/>
      <c r="D84" s="90"/>
      <c r="E84" s="90"/>
      <c r="F84" s="90"/>
      <c r="G84" s="90"/>
      <c r="H84" s="90"/>
      <c r="I84" s="87"/>
      <c r="J84" s="88"/>
      <c r="K84" s="304">
        <v>0.05</v>
      </c>
      <c r="L84" s="857">
        <f>N78*K84</f>
        <v>7099.1248675438737</v>
      </c>
      <c r="M84" s="858"/>
      <c r="N84" s="51"/>
    </row>
    <row r="85" spans="1:14" ht="15.75" thickBot="1">
      <c r="B85" s="91" t="s">
        <v>974</v>
      </c>
      <c r="C85" s="92"/>
      <c r="D85" s="92"/>
      <c r="E85" s="92"/>
      <c r="F85" s="92"/>
      <c r="G85" s="92"/>
      <c r="H85" s="92"/>
      <c r="I85" s="93"/>
      <c r="J85" s="94"/>
      <c r="K85" s="305">
        <v>0.05</v>
      </c>
      <c r="L85" s="859">
        <f>N78*K85</f>
        <v>7099.1248675438737</v>
      </c>
      <c r="M85" s="860"/>
      <c r="N85" s="51"/>
    </row>
    <row r="86" spans="1:14" ht="15.75" thickBot="1">
      <c r="B86" s="822" t="s">
        <v>953</v>
      </c>
      <c r="C86" s="823"/>
      <c r="D86" s="823"/>
      <c r="E86" s="823"/>
      <c r="F86" s="823"/>
      <c r="G86" s="823"/>
      <c r="H86" s="823"/>
      <c r="I86" s="823"/>
      <c r="J86" s="823"/>
      <c r="K86" s="823"/>
      <c r="L86" s="823"/>
      <c r="M86" s="824"/>
      <c r="N86" s="52">
        <f>L83+L84+L85</f>
        <v>42594.749205263244</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184577.24655614072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219079.23589694142</v>
      </c>
      <c r="L36" s="270"/>
      <c r="M36" s="271">
        <v>2.5</v>
      </c>
      <c r="N36" s="272">
        <f>K36/M36</f>
        <v>87631.694358776571</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2.5</v>
      </c>
      <c r="N37" s="272">
        <f>K37/M37</f>
        <v>45067.840956655593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11893.612965292199</v>
      </c>
      <c r="L38" s="270"/>
      <c r="M38" s="271">
        <v>2.5</v>
      </c>
      <c r="N38" s="272">
        <f>K38/M38</f>
        <v>4757.44518611688</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294.45772861440798</v>
      </c>
    </row>
    <row r="43" spans="1:14" ht="15.75" thickBot="1">
      <c r="B43" s="822" t="s">
        <v>953</v>
      </c>
      <c r="C43" s="823"/>
      <c r="D43" s="823"/>
      <c r="E43" s="823"/>
      <c r="F43" s="823"/>
      <c r="G43" s="823"/>
      <c r="H43" s="823"/>
      <c r="I43" s="823"/>
      <c r="J43" s="823"/>
      <c r="K43" s="823"/>
      <c r="L43" s="823"/>
      <c r="M43" s="824"/>
      <c r="N43" s="99">
        <f>SUM(N36:N42)</f>
        <v>137751.43823016348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153802.08091802438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30760.416183604877</v>
      </c>
      <c r="M83" s="858"/>
      <c r="N83" s="51"/>
    </row>
    <row r="84" spans="1:14">
      <c r="B84" s="89" t="s">
        <v>973</v>
      </c>
      <c r="C84" s="90"/>
      <c r="D84" s="90"/>
      <c r="E84" s="90"/>
      <c r="F84" s="90"/>
      <c r="G84" s="90"/>
      <c r="H84" s="90"/>
      <c r="I84" s="87"/>
      <c r="J84" s="88"/>
      <c r="K84" s="304">
        <v>0.05</v>
      </c>
      <c r="L84" s="857">
        <f>N78*K84</f>
        <v>7690.1040459012193</v>
      </c>
      <c r="M84" s="858"/>
      <c r="N84" s="51"/>
    </row>
    <row r="85" spans="1:14" ht="15.75" thickBot="1">
      <c r="B85" s="91" t="s">
        <v>974</v>
      </c>
      <c r="C85" s="92"/>
      <c r="D85" s="92"/>
      <c r="E85" s="92"/>
      <c r="F85" s="92"/>
      <c r="G85" s="92"/>
      <c r="H85" s="92"/>
      <c r="I85" s="93"/>
      <c r="J85" s="94"/>
      <c r="K85" s="305">
        <v>0.05</v>
      </c>
      <c r="L85" s="859">
        <f>N78*K85</f>
        <v>7690.1040459012193</v>
      </c>
      <c r="M85" s="860"/>
      <c r="N85" s="51"/>
    </row>
    <row r="86" spans="1:14" ht="15.75" thickBot="1">
      <c r="B86" s="822" t="s">
        <v>953</v>
      </c>
      <c r="C86" s="823"/>
      <c r="D86" s="823"/>
      <c r="E86" s="823"/>
      <c r="F86" s="823"/>
      <c r="G86" s="823"/>
      <c r="H86" s="823"/>
      <c r="I86" s="823"/>
      <c r="J86" s="823"/>
      <c r="K86" s="823"/>
      <c r="L86" s="823"/>
      <c r="M86" s="824"/>
      <c r="N86" s="52">
        <f>L83+L84+L85</f>
        <v>46140.624275407317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199942.7051934317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169003.85705621296</v>
      </c>
      <c r="L36" s="270"/>
      <c r="M36" s="271">
        <v>9.25</v>
      </c>
      <c r="N36" s="272">
        <f>K36/M36</f>
        <v>18270.687249320319</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9.25</v>
      </c>
      <c r="N37" s="272">
        <f>K37/M37</f>
        <v>12180.497555852862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62.666819895785942</v>
      </c>
    </row>
    <row r="43" spans="1:14" ht="15.75" thickBot="1">
      <c r="B43" s="822" t="s">
        <v>953</v>
      </c>
      <c r="C43" s="823"/>
      <c r="D43" s="823"/>
      <c r="E43" s="823"/>
      <c r="F43" s="823"/>
      <c r="G43" s="823"/>
      <c r="H43" s="823"/>
      <c r="I43" s="823"/>
      <c r="J43" s="823"/>
      <c r="K43" s="823"/>
      <c r="L43" s="823"/>
      <c r="M43" s="824"/>
      <c r="N43" s="99">
        <f>SUM(N36:N42)</f>
        <v>30513.851625068964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34974.948876998787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6994.9897753997575</v>
      </c>
      <c r="M83" s="858"/>
      <c r="N83" s="51"/>
    </row>
    <row r="84" spans="1:14">
      <c r="B84" s="89" t="s">
        <v>973</v>
      </c>
      <c r="C84" s="90"/>
      <c r="D84" s="90"/>
      <c r="E84" s="90"/>
      <c r="F84" s="90"/>
      <c r="G84" s="90"/>
      <c r="H84" s="90"/>
      <c r="I84" s="87"/>
      <c r="J84" s="88"/>
      <c r="K84" s="304">
        <v>0.05</v>
      </c>
      <c r="L84" s="857">
        <f>N78*K84</f>
        <v>1748.7474438499394</v>
      </c>
      <c r="M84" s="858"/>
      <c r="N84" s="51"/>
    </row>
    <row r="85" spans="1:14" ht="15.75" thickBot="1">
      <c r="B85" s="91" t="s">
        <v>974</v>
      </c>
      <c r="C85" s="92"/>
      <c r="D85" s="92"/>
      <c r="E85" s="92"/>
      <c r="F85" s="92"/>
      <c r="G85" s="92"/>
      <c r="H85" s="92"/>
      <c r="I85" s="93"/>
      <c r="J85" s="94"/>
      <c r="K85" s="305">
        <v>0.05</v>
      </c>
      <c r="L85" s="859">
        <f>N78*K85</f>
        <v>1748.7474438499394</v>
      </c>
      <c r="M85" s="860"/>
      <c r="N85" s="51"/>
    </row>
    <row r="86" spans="1:14" ht="15.75" thickBot="1">
      <c r="B86" s="822" t="s">
        <v>953</v>
      </c>
      <c r="C86" s="823"/>
      <c r="D86" s="823"/>
      <c r="E86" s="823"/>
      <c r="F86" s="823"/>
      <c r="G86" s="823"/>
      <c r="H86" s="823"/>
      <c r="I86" s="823"/>
      <c r="J86" s="823"/>
      <c r="K86" s="823"/>
      <c r="L86" s="823"/>
      <c r="M86" s="824"/>
      <c r="N86" s="52">
        <f>L83+L84+L85</f>
        <v>10492.484663099636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45467.433540098427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112669.60239163898</v>
      </c>
      <c r="L36" s="270"/>
      <c r="M36" s="271">
        <v>2.5</v>
      </c>
      <c r="N36" s="272">
        <f>K36/M36</f>
        <v>45067.840956655593</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1251.8099</v>
      </c>
    </row>
    <row r="43" spans="1:14" ht="15.75" thickBot="1">
      <c r="B43" s="822" t="s">
        <v>953</v>
      </c>
      <c r="C43" s="823"/>
      <c r="D43" s="823"/>
      <c r="E43" s="823"/>
      <c r="F43" s="823"/>
      <c r="G43" s="823"/>
      <c r="H43" s="823"/>
      <c r="I43" s="823"/>
      <c r="J43" s="823"/>
      <c r="K43" s="823"/>
      <c r="L43" s="823"/>
      <c r="M43" s="824"/>
      <c r="N43" s="99">
        <f>SUM(N36:N42)</f>
        <v>46319.650856655593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60165.506113796117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12033.101222759224</v>
      </c>
      <c r="M83" s="858"/>
      <c r="N83" s="51"/>
    </row>
    <row r="84" spans="1:14">
      <c r="B84" s="89" t="s">
        <v>973</v>
      </c>
      <c r="C84" s="90"/>
      <c r="D84" s="90"/>
      <c r="E84" s="90"/>
      <c r="F84" s="90"/>
      <c r="G84" s="90"/>
      <c r="H84" s="90"/>
      <c r="I84" s="87"/>
      <c r="J84" s="88"/>
      <c r="K84" s="304">
        <v>0.05</v>
      </c>
      <c r="L84" s="857">
        <f>N78*K84</f>
        <v>3008.2753056898059</v>
      </c>
      <c r="M84" s="858"/>
      <c r="N84" s="51"/>
    </row>
    <row r="85" spans="1:14" ht="15.75" thickBot="1">
      <c r="B85" s="91" t="s">
        <v>974</v>
      </c>
      <c r="C85" s="92"/>
      <c r="D85" s="92"/>
      <c r="E85" s="92"/>
      <c r="F85" s="92"/>
      <c r="G85" s="92"/>
      <c r="H85" s="92"/>
      <c r="I85" s="93"/>
      <c r="J85" s="94"/>
      <c r="K85" s="305">
        <v>0.05</v>
      </c>
      <c r="L85" s="859">
        <f>N78*K85</f>
        <v>3008.2753056898059</v>
      </c>
      <c r="M85" s="860"/>
      <c r="N85" s="51"/>
    </row>
    <row r="86" spans="1:14" ht="15.75" thickBot="1">
      <c r="B86" s="822" t="s">
        <v>953</v>
      </c>
      <c r="C86" s="823"/>
      <c r="D86" s="823"/>
      <c r="E86" s="823"/>
      <c r="F86" s="823"/>
      <c r="G86" s="823"/>
      <c r="H86" s="823"/>
      <c r="I86" s="823"/>
      <c r="J86" s="823"/>
      <c r="K86" s="823"/>
      <c r="L86" s="823"/>
      <c r="M86" s="824"/>
      <c r="N86" s="52">
        <f>L83+L84+L85</f>
        <v>18049.651834138836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78215.15794793496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169003.85705621296</v>
      </c>
      <c r="L36" s="270"/>
      <c r="M36" s="271">
        <v>2.375</v>
      </c>
      <c r="N36" s="272">
        <f>K36/M36</f>
        <v>71159.51876051072</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2.375</v>
      </c>
      <c r="N37" s="272">
        <f>K37/M37</f>
        <v>47439.832585953256</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11893.612965292199</v>
      </c>
      <c r="L38" s="270"/>
      <c r="M38" s="271">
        <v>2.375</v>
      </c>
      <c r="N38" s="272">
        <f>K38/M38</f>
        <v>5007.8370380177685</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1549.7775190231998</v>
      </c>
    </row>
    <row r="43" spans="1:14" ht="15.75" thickBot="1">
      <c r="B43" s="822" t="s">
        <v>953</v>
      </c>
      <c r="C43" s="823"/>
      <c r="D43" s="823"/>
      <c r="E43" s="823"/>
      <c r="F43" s="823"/>
      <c r="G43" s="823"/>
      <c r="H43" s="823"/>
      <c r="I43" s="823"/>
      <c r="J43" s="823"/>
      <c r="K43" s="823"/>
      <c r="L43" s="823"/>
      <c r="M43" s="824"/>
      <c r="N43" s="99">
        <f>SUM(N36:N42)</f>
        <v>125156.96590350496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141982.49735087747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28396.499470175495</v>
      </c>
      <c r="M83" s="858"/>
      <c r="N83" s="51"/>
    </row>
    <row r="84" spans="1:14">
      <c r="B84" s="89" t="s">
        <v>973</v>
      </c>
      <c r="C84" s="90"/>
      <c r="D84" s="90"/>
      <c r="E84" s="90"/>
      <c r="F84" s="90"/>
      <c r="G84" s="90"/>
      <c r="H84" s="90"/>
      <c r="I84" s="87"/>
      <c r="J84" s="88"/>
      <c r="K84" s="304">
        <v>0.05</v>
      </c>
      <c r="L84" s="857">
        <f>N78*K84</f>
        <v>7099.1248675438737</v>
      </c>
      <c r="M84" s="858"/>
      <c r="N84" s="51"/>
    </row>
    <row r="85" spans="1:14" ht="15.75" thickBot="1">
      <c r="B85" s="91" t="s">
        <v>974</v>
      </c>
      <c r="C85" s="92"/>
      <c r="D85" s="92"/>
      <c r="E85" s="92"/>
      <c r="F85" s="92"/>
      <c r="G85" s="92"/>
      <c r="H85" s="92"/>
      <c r="I85" s="93"/>
      <c r="J85" s="94"/>
      <c r="K85" s="305">
        <v>0.05</v>
      </c>
      <c r="L85" s="859">
        <f>N78*K85</f>
        <v>7099.1248675438737</v>
      </c>
      <c r="M85" s="860"/>
      <c r="N85" s="51"/>
    </row>
    <row r="86" spans="1:14" ht="15.75" thickBot="1">
      <c r="B86" s="822" t="s">
        <v>953</v>
      </c>
      <c r="C86" s="823"/>
      <c r="D86" s="823"/>
      <c r="E86" s="823"/>
      <c r="F86" s="823"/>
      <c r="G86" s="823"/>
      <c r="H86" s="823"/>
      <c r="I86" s="823"/>
      <c r="J86" s="823"/>
      <c r="K86" s="823"/>
      <c r="L86" s="823"/>
      <c r="M86" s="824"/>
      <c r="N86" s="52">
        <f>L83+L84+L85</f>
        <v>42594.749205263244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184577.24655614072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219079.23589694142</v>
      </c>
      <c r="L36" s="270"/>
      <c r="M36" s="271">
        <v>2.5</v>
      </c>
      <c r="N36" s="272">
        <f>K36/M36</f>
        <v>87631.694358776571</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2.5</v>
      </c>
      <c r="N37" s="272">
        <f>K37/M37</f>
        <v>45067.840956655593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11893.612965292199</v>
      </c>
      <c r="L38" s="270"/>
      <c r="M38" s="271">
        <v>2.5</v>
      </c>
      <c r="N38" s="272">
        <f>K38/M38</f>
        <v>4757.44518611688</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294.45772861440798</v>
      </c>
    </row>
    <row r="43" spans="1:14" ht="15.75" thickBot="1">
      <c r="B43" s="822" t="s">
        <v>953</v>
      </c>
      <c r="C43" s="823"/>
      <c r="D43" s="823"/>
      <c r="E43" s="823"/>
      <c r="F43" s="823"/>
      <c r="G43" s="823"/>
      <c r="H43" s="823"/>
      <c r="I43" s="823"/>
      <c r="J43" s="823"/>
      <c r="K43" s="823"/>
      <c r="L43" s="823"/>
      <c r="M43" s="824"/>
      <c r="N43" s="99">
        <f>SUM(N36:N42)</f>
        <v>137751.43823016348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1327.7562571405269</v>
      </c>
      <c r="M59" s="910"/>
      <c r="N59" s="287">
        <f>K59*L59</f>
        <v>1327.7562571405269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1327.7562571405269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153802.08091802438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30760.416183604877</v>
      </c>
      <c r="M83" s="858"/>
      <c r="N83" s="51"/>
    </row>
    <row r="84" spans="1:14">
      <c r="B84" s="89" t="s">
        <v>973</v>
      </c>
      <c r="C84" s="90"/>
      <c r="D84" s="90"/>
      <c r="E84" s="90"/>
      <c r="F84" s="90"/>
      <c r="G84" s="90"/>
      <c r="H84" s="90"/>
      <c r="I84" s="87"/>
      <c r="J84" s="88"/>
      <c r="K84" s="304">
        <v>0.05</v>
      </c>
      <c r="L84" s="857">
        <f>N78*K84</f>
        <v>7690.1040459012193</v>
      </c>
      <c r="M84" s="858"/>
      <c r="N84" s="51"/>
    </row>
    <row r="85" spans="1:14" ht="15.75" thickBot="1">
      <c r="B85" s="91" t="s">
        <v>974</v>
      </c>
      <c r="C85" s="92"/>
      <c r="D85" s="92"/>
      <c r="E85" s="92"/>
      <c r="F85" s="92"/>
      <c r="G85" s="92"/>
      <c r="H85" s="92"/>
      <c r="I85" s="93"/>
      <c r="J85" s="94"/>
      <c r="K85" s="305">
        <v>0.05</v>
      </c>
      <c r="L85" s="859">
        <f>N78*K85</f>
        <v>7690.1040459012193</v>
      </c>
      <c r="M85" s="860"/>
      <c r="N85" s="51"/>
    </row>
    <row r="86" spans="1:14" ht="15.75" thickBot="1">
      <c r="B86" s="822" t="s">
        <v>953</v>
      </c>
      <c r="C86" s="823"/>
      <c r="D86" s="823"/>
      <c r="E86" s="823"/>
      <c r="F86" s="823"/>
      <c r="G86" s="823"/>
      <c r="H86" s="823"/>
      <c r="I86" s="823"/>
      <c r="J86" s="823"/>
      <c r="K86" s="823"/>
      <c r="L86" s="823"/>
      <c r="M86" s="824"/>
      <c r="N86" s="52">
        <f>L83+L84+L85</f>
        <v>46140.624275407317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199942.7051934317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219079.23589694142</v>
      </c>
      <c r="L36" s="270"/>
      <c r="M36" s="271">
        <v>2.5</v>
      </c>
      <c r="N36" s="272">
        <f>K36/M36</f>
        <v>87631.694358776571</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2.5</v>
      </c>
      <c r="N37" s="272">
        <f>K37/M37</f>
        <v>45067.840956655593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11893.612965292199</v>
      </c>
      <c r="L38" s="270"/>
      <c r="M38" s="271">
        <v>2.5</v>
      </c>
      <c r="N38" s="272">
        <f>K38/M38</f>
        <v>4757.44518611688</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231.86723361440795</v>
      </c>
    </row>
    <row r="43" spans="1:14" ht="15.75" thickBot="1">
      <c r="B43" s="822" t="s">
        <v>953</v>
      </c>
      <c r="C43" s="823"/>
      <c r="D43" s="823"/>
      <c r="E43" s="823"/>
      <c r="F43" s="823"/>
      <c r="G43" s="823"/>
      <c r="H43" s="823"/>
      <c r="I43" s="823"/>
      <c r="J43" s="823"/>
      <c r="K43" s="823"/>
      <c r="L43" s="823"/>
      <c r="M43" s="824"/>
      <c r="N43" s="99">
        <f>SUM(N36:N42)</f>
        <v>137688.84773516346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1327.7562571405269</v>
      </c>
      <c r="M59" s="910"/>
      <c r="N59" s="287">
        <f>K59*L59</f>
        <v>1858.8587599967375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1858.8587599967375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11593.361680720398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151141.06817588062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30228.213635176126</v>
      </c>
      <c r="M83" s="858"/>
      <c r="N83" s="51"/>
    </row>
    <row r="84" spans="1:14">
      <c r="B84" s="89" t="s">
        <v>973</v>
      </c>
      <c r="C84" s="90"/>
      <c r="D84" s="90"/>
      <c r="E84" s="90"/>
      <c r="F84" s="90"/>
      <c r="G84" s="90"/>
      <c r="H84" s="90"/>
      <c r="I84" s="87"/>
      <c r="J84" s="88"/>
      <c r="K84" s="304">
        <v>0.05</v>
      </c>
      <c r="L84" s="857">
        <f>N78*K84</f>
        <v>7557.0534087940314</v>
      </c>
      <c r="M84" s="858"/>
      <c r="N84" s="51"/>
    </row>
    <row r="85" spans="1:14" ht="15.75" thickBot="1">
      <c r="B85" s="91" t="s">
        <v>974</v>
      </c>
      <c r="C85" s="92"/>
      <c r="D85" s="92"/>
      <c r="E85" s="92"/>
      <c r="F85" s="92"/>
      <c r="G85" s="92"/>
      <c r="H85" s="92"/>
      <c r="I85" s="93"/>
      <c r="J85" s="94"/>
      <c r="K85" s="305">
        <v>0.05</v>
      </c>
      <c r="L85" s="859">
        <f>N78*K85</f>
        <v>7557.0534087940314</v>
      </c>
      <c r="M85" s="860"/>
      <c r="N85" s="51"/>
    </row>
    <row r="86" spans="1:14" ht="15.75" thickBot="1">
      <c r="B86" s="822" t="s">
        <v>953</v>
      </c>
      <c r="C86" s="823"/>
      <c r="D86" s="823"/>
      <c r="E86" s="823"/>
      <c r="F86" s="823"/>
      <c r="G86" s="823"/>
      <c r="H86" s="823"/>
      <c r="I86" s="823"/>
      <c r="J86" s="823"/>
      <c r="K86" s="823"/>
      <c r="L86" s="823"/>
      <c r="M86" s="824"/>
      <c r="N86" s="52">
        <f>L83+L84+L85</f>
        <v>45342.320452764186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196483.38862864481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169003.85705621296</v>
      </c>
      <c r="L36" s="270"/>
      <c r="M36" s="271">
        <v>22</v>
      </c>
      <c r="N36" s="272">
        <f>K36/M36</f>
        <v>7681.9935025551349</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22</v>
      </c>
      <c r="N37" s="272">
        <f>K37/M37</f>
        <v>5121.3455632563173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26.34854927436454</v>
      </c>
    </row>
    <row r="43" spans="1:14" ht="15.75" thickBot="1">
      <c r="B43" s="822" t="s">
        <v>953</v>
      </c>
      <c r="C43" s="823"/>
      <c r="D43" s="823"/>
      <c r="E43" s="823"/>
      <c r="F43" s="823"/>
      <c r="G43" s="823"/>
      <c r="H43" s="823"/>
      <c r="I43" s="823"/>
      <c r="J43" s="823"/>
      <c r="K43" s="823"/>
      <c r="L43" s="823"/>
      <c r="M43" s="824"/>
      <c r="N43" s="99">
        <f>SUM(N36:N42)</f>
        <v>12829.687615085815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1327.7562571405269</v>
      </c>
      <c r="M59" s="910"/>
      <c r="N59" s="287">
        <f>K59*L59</f>
        <v>557.65762799902132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557.65762799902132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14704.772706803065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2940.9545413606133</v>
      </c>
      <c r="M83" s="858"/>
      <c r="N83" s="51"/>
    </row>
    <row r="84" spans="1:14">
      <c r="B84" s="89" t="s">
        <v>973</v>
      </c>
      <c r="C84" s="90"/>
      <c r="D84" s="90"/>
      <c r="E84" s="90"/>
      <c r="F84" s="90"/>
      <c r="G84" s="90"/>
      <c r="H84" s="90"/>
      <c r="I84" s="87"/>
      <c r="J84" s="88"/>
      <c r="K84" s="304">
        <v>0.05</v>
      </c>
      <c r="L84" s="857">
        <f>N78*K84</f>
        <v>735.23863534015334</v>
      </c>
      <c r="M84" s="858"/>
      <c r="N84" s="51"/>
    </row>
    <row r="85" spans="1:14" ht="15.75" thickBot="1">
      <c r="B85" s="91" t="s">
        <v>974</v>
      </c>
      <c r="C85" s="92"/>
      <c r="D85" s="92"/>
      <c r="E85" s="92"/>
      <c r="F85" s="92"/>
      <c r="G85" s="92"/>
      <c r="H85" s="92"/>
      <c r="I85" s="93"/>
      <c r="J85" s="94"/>
      <c r="K85" s="305">
        <v>0.05</v>
      </c>
      <c r="L85" s="859">
        <f>N78*K85</f>
        <v>735.23863534015334</v>
      </c>
      <c r="M85" s="860"/>
      <c r="N85" s="51"/>
    </row>
    <row r="86" spans="1:14" ht="15.75" thickBot="1">
      <c r="B86" s="822" t="s">
        <v>953</v>
      </c>
      <c r="C86" s="823"/>
      <c r="D86" s="823"/>
      <c r="E86" s="823"/>
      <c r="F86" s="823"/>
      <c r="G86" s="823"/>
      <c r="H86" s="823"/>
      <c r="I86" s="823"/>
      <c r="J86" s="823"/>
      <c r="K86" s="823"/>
      <c r="L86" s="823"/>
      <c r="M86" s="824"/>
      <c r="N86" s="52">
        <f>L83+L84+L85</f>
        <v>4411.4318120409198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19116.204518843984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169003.85705621296</v>
      </c>
      <c r="L36" s="270"/>
      <c r="M36" s="271">
        <v>22</v>
      </c>
      <c r="N36" s="272">
        <f>K36/M36</f>
        <v>7681.9935025551349</v>
      </c>
    </row>
    <row r="37" spans="1:14">
      <c r="A37" t="s">
        <v>180</v>
      </c>
      <c r="B37" s="871" t="str">
        <f>VLOOKUP(A37,EQUIPOS!A7:D154,3,FALSE)</f>
        <v>Compresor 120 HP, con martillo.</v>
      </c>
      <c r="C37" s="872"/>
      <c r="D37" s="872"/>
      <c r="E37" s="872"/>
      <c r="F37" s="872"/>
      <c r="G37" s="872"/>
      <c r="H37" s="873"/>
      <c r="I37" s="267"/>
      <c r="J37" s="268"/>
      <c r="K37" s="269">
        <f>VLOOKUP(A37,EQUIPOS!A7:D162,4,FALSE)</f>
        <v>112669.60239163898</v>
      </c>
      <c r="L37" s="270"/>
      <c r="M37" s="271">
        <v>22</v>
      </c>
      <c r="N37" s="272">
        <f>K37/M37</f>
        <v>5121.3455632563173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26.34854927436454</v>
      </c>
    </row>
    <row r="43" spans="1:14" ht="15.75" thickBot="1">
      <c r="B43" s="822" t="s">
        <v>953</v>
      </c>
      <c r="C43" s="823"/>
      <c r="D43" s="823"/>
      <c r="E43" s="823"/>
      <c r="F43" s="823"/>
      <c r="G43" s="823"/>
      <c r="H43" s="823"/>
      <c r="I43" s="823"/>
      <c r="J43" s="823"/>
      <c r="K43" s="823"/>
      <c r="L43" s="823"/>
      <c r="M43" s="824"/>
      <c r="N43" s="99">
        <f>SUM(N36:N42)</f>
        <v>12829.687615085815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1327.7562571405269</v>
      </c>
      <c r="M59" s="910"/>
      <c r="N59" s="287">
        <f>K59*L59</f>
        <v>278.82881399951066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278.82881399951066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14425.943892803552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2885.1887785607105</v>
      </c>
      <c r="M83" s="858"/>
      <c r="N83" s="51"/>
    </row>
    <row r="84" spans="1:14">
      <c r="B84" s="89" t="s">
        <v>973</v>
      </c>
      <c r="C84" s="90"/>
      <c r="D84" s="90"/>
      <c r="E84" s="90"/>
      <c r="F84" s="90"/>
      <c r="G84" s="90"/>
      <c r="H84" s="90"/>
      <c r="I84" s="87"/>
      <c r="J84" s="88"/>
      <c r="K84" s="304">
        <v>0.05</v>
      </c>
      <c r="L84" s="857">
        <f>N78*K84</f>
        <v>721.29719464017762</v>
      </c>
      <c r="M84" s="858"/>
      <c r="N84" s="51"/>
    </row>
    <row r="85" spans="1:14" ht="15.75" thickBot="1">
      <c r="B85" s="91" t="s">
        <v>974</v>
      </c>
      <c r="C85" s="92"/>
      <c r="D85" s="92"/>
      <c r="E85" s="92"/>
      <c r="F85" s="92"/>
      <c r="G85" s="92"/>
      <c r="H85" s="92"/>
      <c r="I85" s="93"/>
      <c r="J85" s="94"/>
      <c r="K85" s="305">
        <v>0.05</v>
      </c>
      <c r="L85" s="859">
        <f>N78*K85</f>
        <v>721.29719464017762</v>
      </c>
      <c r="M85" s="860"/>
      <c r="N85" s="51"/>
    </row>
    <row r="86" spans="1:14" ht="15.75" thickBot="1">
      <c r="B86" s="822" t="s">
        <v>953</v>
      </c>
      <c r="C86" s="823"/>
      <c r="D86" s="823"/>
      <c r="E86" s="823"/>
      <c r="F86" s="823"/>
      <c r="G86" s="823"/>
      <c r="H86" s="823"/>
      <c r="I86" s="823"/>
      <c r="J86" s="823"/>
      <c r="K86" s="823"/>
      <c r="L86" s="823"/>
      <c r="M86" s="824"/>
      <c r="N86" s="52">
        <f>L83+L84+L85</f>
        <v>4327.7831678410657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18753.727060644618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112669.60239163898</v>
      </c>
      <c r="L36" s="270"/>
      <c r="M36" s="271">
        <v>20</v>
      </c>
      <c r="N36" s="272">
        <f>K36/M36</f>
        <v>5633.4801195819491</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78.238118749999998</v>
      </c>
    </row>
    <row r="43" spans="1:14" ht="15.75" thickBot="1">
      <c r="B43" s="822" t="s">
        <v>953</v>
      </c>
      <c r="C43" s="823"/>
      <c r="D43" s="823"/>
      <c r="E43" s="823"/>
      <c r="F43" s="823"/>
      <c r="G43" s="823"/>
      <c r="H43" s="823"/>
      <c r="I43" s="823"/>
      <c r="J43" s="823"/>
      <c r="K43" s="823"/>
      <c r="L43" s="823"/>
      <c r="M43" s="824"/>
      <c r="N43" s="99">
        <f>SUM(N36:N42)</f>
        <v>5711.7182383319487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1327.7562571405269</v>
      </c>
      <c r="M59" s="910"/>
      <c r="N59" s="287">
        <f>K59*L59</f>
        <v>106.22050057124216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106.22050057124216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782.3811874999999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6600.3199264031909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1320.0639852806382</v>
      </c>
      <c r="M83" s="858"/>
      <c r="N83" s="51"/>
    </row>
    <row r="84" spans="1:14">
      <c r="B84" s="89" t="s">
        <v>973</v>
      </c>
      <c r="C84" s="90"/>
      <c r="D84" s="90"/>
      <c r="E84" s="90"/>
      <c r="F84" s="90"/>
      <c r="G84" s="90"/>
      <c r="H84" s="90"/>
      <c r="I84" s="87"/>
      <c r="J84" s="88"/>
      <c r="K84" s="304">
        <v>0.05</v>
      </c>
      <c r="L84" s="857">
        <f>N78*K84</f>
        <v>330.01599632015956</v>
      </c>
      <c r="M84" s="858"/>
      <c r="N84" s="51"/>
    </row>
    <row r="85" spans="1:14" ht="15.75" thickBot="1">
      <c r="B85" s="91" t="s">
        <v>974</v>
      </c>
      <c r="C85" s="92"/>
      <c r="D85" s="92"/>
      <c r="E85" s="92"/>
      <c r="F85" s="92"/>
      <c r="G85" s="92"/>
      <c r="H85" s="92"/>
      <c r="I85" s="93"/>
      <c r="J85" s="94"/>
      <c r="K85" s="305">
        <v>0.05</v>
      </c>
      <c r="L85" s="859">
        <f>N78*K85</f>
        <v>330.01599632015956</v>
      </c>
      <c r="M85" s="860"/>
      <c r="N85" s="51"/>
    </row>
    <row r="86" spans="1:14" ht="15.75" thickBot="1">
      <c r="B86" s="822" t="s">
        <v>953</v>
      </c>
      <c r="C86" s="823"/>
      <c r="D86" s="823"/>
      <c r="E86" s="823"/>
      <c r="F86" s="823"/>
      <c r="G86" s="823"/>
      <c r="H86" s="823"/>
      <c r="I86" s="823"/>
      <c r="J86" s="823"/>
      <c r="K86" s="823"/>
      <c r="L86" s="823"/>
      <c r="M86" s="824"/>
      <c r="N86" s="52">
        <f>L83+L84+L85</f>
        <v>1980.0959779209572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8580.4159043241489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11893.612965292199</v>
      </c>
      <c r="L36" s="270"/>
      <c r="M36" s="271">
        <v>321</v>
      </c>
      <c r="N36" s="272">
        <f>K36/M36</f>
        <v>37.051753785957004</v>
      </c>
    </row>
    <row r="37" spans="1:14">
      <c r="A37" t="s">
        <v>248</v>
      </c>
      <c r="B37" s="871" t="str">
        <f>VLOOKUP(A37,EQUIPOS!A7:D154,3,FALSE)</f>
        <v>Grúa telescópica de 50 Ton.</v>
      </c>
      <c r="C37" s="872"/>
      <c r="D37" s="872"/>
      <c r="E37" s="872"/>
      <c r="F37" s="872"/>
      <c r="G37" s="872"/>
      <c r="H37" s="873"/>
      <c r="I37" s="267"/>
      <c r="J37" s="268"/>
      <c r="K37" s="269">
        <f>VLOOKUP(A37,EQUIPOS!A7:D162,4,FALSE)</f>
        <v>264146.20240360417</v>
      </c>
      <c r="L37" s="270"/>
      <c r="M37" s="271">
        <v>321</v>
      </c>
      <c r="N37" s="272">
        <f>K37/M37</f>
        <v>822.88536574331522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19.498596573208722</v>
      </c>
    </row>
    <row r="43" spans="1:14" ht="15.75" thickBot="1">
      <c r="B43" s="822" t="s">
        <v>953</v>
      </c>
      <c r="C43" s="823"/>
      <c r="D43" s="823"/>
      <c r="E43" s="823"/>
      <c r="F43" s="823"/>
      <c r="G43" s="823"/>
      <c r="H43" s="823"/>
      <c r="I43" s="823"/>
      <c r="J43" s="823"/>
      <c r="K43" s="823"/>
      <c r="L43" s="823"/>
      <c r="M43" s="824"/>
      <c r="N43" s="99">
        <f>SUM(N36:N42)</f>
        <v>879.43571610248091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0.45924745935810851</v>
      </c>
      <c r="M59" s="910"/>
      <c r="N59" s="287">
        <f>K59*L59</f>
        <v>0.45924745935810851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0.45924745935810851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194.98596573208721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1074.8809292939263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214.97618585878527</v>
      </c>
      <c r="M83" s="858"/>
      <c r="N83" s="51"/>
    </row>
    <row r="84" spans="1:14">
      <c r="B84" s="89" t="s">
        <v>973</v>
      </c>
      <c r="C84" s="90"/>
      <c r="D84" s="90"/>
      <c r="E84" s="90"/>
      <c r="F84" s="90"/>
      <c r="G84" s="90"/>
      <c r="H84" s="90"/>
      <c r="I84" s="87"/>
      <c r="J84" s="88"/>
      <c r="K84" s="304">
        <v>0.05</v>
      </c>
      <c r="L84" s="857">
        <f>N78*K84</f>
        <v>53.744046464696318</v>
      </c>
      <c r="M84" s="858"/>
      <c r="N84" s="51"/>
    </row>
    <row r="85" spans="1:14" ht="15.75" thickBot="1">
      <c r="B85" s="91" t="s">
        <v>974</v>
      </c>
      <c r="C85" s="92"/>
      <c r="D85" s="92"/>
      <c r="E85" s="92"/>
      <c r="F85" s="92"/>
      <c r="G85" s="92"/>
      <c r="H85" s="92"/>
      <c r="I85" s="93"/>
      <c r="J85" s="94"/>
      <c r="K85" s="305">
        <v>0.05</v>
      </c>
      <c r="L85" s="859">
        <f>N78*K85</f>
        <v>53.744046464696318</v>
      </c>
      <c r="M85" s="860"/>
      <c r="N85" s="51"/>
    </row>
    <row r="86" spans="1:14" ht="15.75" thickBot="1">
      <c r="B86" s="822" t="s">
        <v>953</v>
      </c>
      <c r="C86" s="823"/>
      <c r="D86" s="823"/>
      <c r="E86" s="823"/>
      <c r="F86" s="823"/>
      <c r="G86" s="823"/>
      <c r="H86" s="823"/>
      <c r="I86" s="823"/>
      <c r="J86" s="823"/>
      <c r="K86" s="823"/>
      <c r="L86" s="823"/>
      <c r="M86" s="824"/>
      <c r="N86" s="52">
        <f>L83+L84+L85</f>
        <v>322.46427878817792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1397.3452080821044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7688.6015621602164</v>
      </c>
      <c r="L36" s="270"/>
      <c r="M36" s="271">
        <v>3</v>
      </c>
      <c r="N36" s="272">
        <f>K36/M36</f>
        <v>2562.8671873867388</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219079.23589694142</v>
      </c>
      <c r="L37" s="270"/>
      <c r="M37" s="271">
        <v>3</v>
      </c>
      <c r="N37" s="272">
        <f>K37/M37</f>
        <v>73026.411965647145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743.85046586335</v>
      </c>
    </row>
    <row r="43" spans="1:14" ht="15.75" thickBot="1">
      <c r="B43" s="822" t="s">
        <v>953</v>
      </c>
      <c r="C43" s="823"/>
      <c r="D43" s="823"/>
      <c r="E43" s="823"/>
      <c r="F43" s="823"/>
      <c r="G43" s="823"/>
      <c r="H43" s="823"/>
      <c r="I43" s="823"/>
      <c r="J43" s="823"/>
      <c r="K43" s="823"/>
      <c r="L43" s="823"/>
      <c r="M43" s="824"/>
      <c r="N43" s="99">
        <f>SUM(N36:N42)</f>
        <v>76333.129618897234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1315.0647969912638</v>
      </c>
      <c r="M59" s="910"/>
      <c r="N59" s="287">
        <f>K59*L59</f>
        <v>7890.3887819475831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7890.3887819475831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14877.009317266999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99100.527718111814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19820.105543622365</v>
      </c>
      <c r="M83" s="858"/>
      <c r="N83" s="51"/>
    </row>
    <row r="84" spans="1:14">
      <c r="B84" s="89" t="s">
        <v>973</v>
      </c>
      <c r="C84" s="90"/>
      <c r="D84" s="90"/>
      <c r="E84" s="90"/>
      <c r="F84" s="90"/>
      <c r="G84" s="90"/>
      <c r="H84" s="90"/>
      <c r="I84" s="87"/>
      <c r="J84" s="88"/>
      <c r="K84" s="304">
        <v>0.05</v>
      </c>
      <c r="L84" s="857">
        <f>N78*K84</f>
        <v>4955.0263859055913</v>
      </c>
      <c r="M84" s="858"/>
      <c r="N84" s="51"/>
    </row>
    <row r="85" spans="1:14" ht="15.75" thickBot="1">
      <c r="B85" s="91" t="s">
        <v>974</v>
      </c>
      <c r="C85" s="92"/>
      <c r="D85" s="92"/>
      <c r="E85" s="92"/>
      <c r="F85" s="92"/>
      <c r="G85" s="92"/>
      <c r="H85" s="92"/>
      <c r="I85" s="93"/>
      <c r="J85" s="94"/>
      <c r="K85" s="305">
        <v>0.05</v>
      </c>
      <c r="L85" s="859">
        <f>N78*K85</f>
        <v>4955.0263859055913</v>
      </c>
      <c r="M85" s="860"/>
      <c r="N85" s="51"/>
    </row>
    <row r="86" spans="1:14" ht="15.75" thickBot="1">
      <c r="B86" s="822" t="s">
        <v>953</v>
      </c>
      <c r="C86" s="823"/>
      <c r="D86" s="823"/>
      <c r="E86" s="823"/>
      <c r="F86" s="823"/>
      <c r="G86" s="823"/>
      <c r="H86" s="823"/>
      <c r="I86" s="823"/>
      <c r="J86" s="823"/>
      <c r="K86" s="823"/>
      <c r="L86" s="823"/>
      <c r="M86" s="824"/>
      <c r="N86" s="52">
        <f>L83+L84+L85</f>
        <v>29730.158315433549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128830.68603354537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11893.612965292199</v>
      </c>
      <c r="L36" s="270"/>
      <c r="M36" s="271">
        <v>4</v>
      </c>
      <c r="N36" s="272">
        <f>K36/M36</f>
        <v>2973.4032413230498</v>
      </c>
    </row>
    <row r="37" spans="1:14">
      <c r="A37" s="108" t="s">
        <v>248</v>
      </c>
      <c r="B37" s="871" t="str">
        <f>VLOOKUP(A37,EQUIPOS!A7:D154,3,FALSE)</f>
        <v>Grúa telescópica de 50 Ton.</v>
      </c>
      <c r="C37" s="872"/>
      <c r="D37" s="872"/>
      <c r="E37" s="872"/>
      <c r="F37" s="872"/>
      <c r="G37" s="872"/>
      <c r="H37" s="873"/>
      <c r="I37" s="267"/>
      <c r="J37" s="268"/>
      <c r="K37" s="269">
        <f>VLOOKUP(A37,EQUIPOS!A7:D162,4,FALSE)</f>
        <v>264146.20240360417</v>
      </c>
      <c r="L37" s="270"/>
      <c r="M37" s="271">
        <v>4</v>
      </c>
      <c r="N37" s="272">
        <f>K37/M37</f>
        <v>66036.550600901042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1115.7756987950249</v>
      </c>
    </row>
    <row r="43" spans="1:14" ht="15.75" thickBot="1">
      <c r="B43" s="822" t="s">
        <v>953</v>
      </c>
      <c r="C43" s="823"/>
      <c r="D43" s="823"/>
      <c r="E43" s="823"/>
      <c r="F43" s="823"/>
      <c r="G43" s="823"/>
      <c r="H43" s="823"/>
      <c r="I43" s="823"/>
      <c r="J43" s="823"/>
      <c r="K43" s="823"/>
      <c r="L43" s="823"/>
      <c r="M43" s="824"/>
      <c r="N43" s="99">
        <f>SUM(N36:N42)</f>
        <v>70125.729541019115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0.45924745935810851</v>
      </c>
      <c r="M59" s="910"/>
      <c r="N59" s="287">
        <f>K59*L59</f>
        <v>0.45924745935810851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0.45924745935810851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11157.756987950248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81283.945776428707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16256.789155285742</v>
      </c>
      <c r="M83" s="858"/>
      <c r="N83" s="51"/>
    </row>
    <row r="84" spans="1:14">
      <c r="B84" s="89" t="s">
        <v>973</v>
      </c>
      <c r="C84" s="90"/>
      <c r="D84" s="90"/>
      <c r="E84" s="90"/>
      <c r="F84" s="90"/>
      <c r="G84" s="90"/>
      <c r="H84" s="90"/>
      <c r="I84" s="87"/>
      <c r="J84" s="88"/>
      <c r="K84" s="304">
        <v>0.05</v>
      </c>
      <c r="L84" s="857">
        <f>N78*K84</f>
        <v>4064.1972888214354</v>
      </c>
      <c r="M84" s="858"/>
      <c r="N84" s="51"/>
    </row>
    <row r="85" spans="1:14" ht="15.75" thickBot="1">
      <c r="B85" s="91" t="s">
        <v>974</v>
      </c>
      <c r="C85" s="92"/>
      <c r="D85" s="92"/>
      <c r="E85" s="92"/>
      <c r="F85" s="92"/>
      <c r="G85" s="92"/>
      <c r="H85" s="92"/>
      <c r="I85" s="93"/>
      <c r="J85" s="94"/>
      <c r="K85" s="305">
        <v>0.05</v>
      </c>
      <c r="L85" s="859">
        <f>N78*K85</f>
        <v>4064.1972888214354</v>
      </c>
      <c r="M85" s="860"/>
      <c r="N85" s="51"/>
    </row>
    <row r="86" spans="1:14" ht="15.75" thickBot="1">
      <c r="B86" s="822" t="s">
        <v>953</v>
      </c>
      <c r="C86" s="823"/>
      <c r="D86" s="823"/>
      <c r="E86" s="823"/>
      <c r="F86" s="823"/>
      <c r="G86" s="823"/>
      <c r="H86" s="823"/>
      <c r="I86" s="823"/>
      <c r="J86" s="823"/>
      <c r="K86" s="823"/>
      <c r="L86" s="823"/>
      <c r="M86" s="824"/>
      <c r="N86" s="52">
        <f>L83+L84+L85</f>
        <v>24385.183732928614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105669.12950935733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118928.4782154845</v>
      </c>
      <c r="L36" s="270"/>
      <c r="M36" s="271">
        <v>5</v>
      </c>
      <c r="N36" s="272">
        <f>K36/M36</f>
        <v>23785.6956430969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115.93361680720398</v>
      </c>
    </row>
    <row r="43" spans="1:14" ht="15.75" thickBot="1">
      <c r="B43" s="822" t="s">
        <v>953</v>
      </c>
      <c r="C43" s="823"/>
      <c r="D43" s="823"/>
      <c r="E43" s="823"/>
      <c r="F43" s="823"/>
      <c r="G43" s="823"/>
      <c r="H43" s="823"/>
      <c r="I43" s="823"/>
      <c r="J43" s="823"/>
      <c r="K43" s="823"/>
      <c r="L43" s="823"/>
      <c r="M43" s="824"/>
      <c r="N43" s="99">
        <f>SUM(N36:N42)</f>
        <v>23901.629259904104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1315.0647969912638</v>
      </c>
      <c r="M59" s="910"/>
      <c r="N59" s="287">
        <f>K59*L59</f>
        <v>923.17548748786714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923.17548748786714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5796.680840360199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30621.48558775217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6124.2971175504345</v>
      </c>
      <c r="M83" s="858"/>
      <c r="N83" s="51"/>
    </row>
    <row r="84" spans="1:14">
      <c r="B84" s="89" t="s">
        <v>973</v>
      </c>
      <c r="C84" s="90"/>
      <c r="D84" s="90"/>
      <c r="E84" s="90"/>
      <c r="F84" s="90"/>
      <c r="G84" s="90"/>
      <c r="H84" s="90"/>
      <c r="I84" s="87"/>
      <c r="J84" s="88"/>
      <c r="K84" s="304">
        <v>0.05</v>
      </c>
      <c r="L84" s="857">
        <f>N78*K84</f>
        <v>1531.0742793876086</v>
      </c>
      <c r="M84" s="858"/>
      <c r="N84" s="51"/>
    </row>
    <row r="85" spans="1:14" ht="15.75" thickBot="1">
      <c r="B85" s="91" t="s">
        <v>974</v>
      </c>
      <c r="C85" s="92"/>
      <c r="D85" s="92"/>
      <c r="E85" s="92"/>
      <c r="F85" s="92"/>
      <c r="G85" s="92"/>
      <c r="H85" s="92"/>
      <c r="I85" s="93"/>
      <c r="J85" s="94"/>
      <c r="K85" s="305">
        <v>0.05</v>
      </c>
      <c r="L85" s="859">
        <f>N78*K85</f>
        <v>1531.0742793876086</v>
      </c>
      <c r="M85" s="860"/>
      <c r="N85" s="51"/>
    </row>
    <row r="86" spans="1:14" ht="15.75" thickBot="1">
      <c r="B86" s="822" t="s">
        <v>953</v>
      </c>
      <c r="C86" s="823"/>
      <c r="D86" s="823"/>
      <c r="E86" s="823"/>
      <c r="F86" s="823"/>
      <c r="G86" s="823"/>
      <c r="H86" s="823"/>
      <c r="I86" s="823"/>
      <c r="J86" s="823"/>
      <c r="K86" s="823"/>
      <c r="L86" s="823"/>
      <c r="M86" s="824"/>
      <c r="N86" s="52">
        <f>L83+L84+L85</f>
        <v>9186.4456763256512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39807.931264077823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118928.4782154845</v>
      </c>
      <c r="L36" s="270"/>
      <c r="M36" s="271">
        <v>4</v>
      </c>
      <c r="N36" s="272">
        <f>K36/M36</f>
        <v>29732.119553871125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78.238118749999998</v>
      </c>
    </row>
    <row r="43" spans="1:14" ht="15.75" thickBot="1">
      <c r="B43" s="822" t="s">
        <v>953</v>
      </c>
      <c r="C43" s="823"/>
      <c r="D43" s="823"/>
      <c r="E43" s="823"/>
      <c r="F43" s="823"/>
      <c r="G43" s="823"/>
      <c r="H43" s="823"/>
      <c r="I43" s="823"/>
      <c r="J43" s="823"/>
      <c r="K43" s="823"/>
      <c r="L43" s="823"/>
      <c r="M43" s="824"/>
      <c r="N43" s="99">
        <f>SUM(N36:N42)</f>
        <v>29810.357672621125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1315.0647969912638</v>
      </c>
      <c r="M59" s="910"/>
      <c r="N59" s="287">
        <f>K59*L59</f>
        <v>3984.6463348835291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3984.6463348835291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3911.9059374999997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37706.909945004656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7541.3819890009318</v>
      </c>
      <c r="M83" s="858"/>
      <c r="N83" s="51"/>
    </row>
    <row r="84" spans="1:14">
      <c r="B84" s="89" t="s">
        <v>973</v>
      </c>
      <c r="C84" s="90"/>
      <c r="D84" s="90"/>
      <c r="E84" s="90"/>
      <c r="F84" s="90"/>
      <c r="G84" s="90"/>
      <c r="H84" s="90"/>
      <c r="I84" s="87"/>
      <c r="J84" s="88"/>
      <c r="K84" s="304">
        <v>0.05</v>
      </c>
      <c r="L84" s="857">
        <f>N78*K84</f>
        <v>1885.3454972502329</v>
      </c>
      <c r="M84" s="858"/>
      <c r="N84" s="51"/>
    </row>
    <row r="85" spans="1:14" ht="15.75" thickBot="1">
      <c r="B85" s="91" t="s">
        <v>974</v>
      </c>
      <c r="C85" s="92"/>
      <c r="D85" s="92"/>
      <c r="E85" s="92"/>
      <c r="F85" s="92"/>
      <c r="G85" s="92"/>
      <c r="H85" s="92"/>
      <c r="I85" s="93"/>
      <c r="J85" s="94"/>
      <c r="K85" s="305">
        <v>0.05</v>
      </c>
      <c r="L85" s="859">
        <f>N78*K85</f>
        <v>1885.3454972502329</v>
      </c>
      <c r="M85" s="860"/>
      <c r="N85" s="51"/>
    </row>
    <row r="86" spans="1:14" ht="15.75" thickBot="1">
      <c r="B86" s="822" t="s">
        <v>953</v>
      </c>
      <c r="C86" s="823"/>
      <c r="D86" s="823"/>
      <c r="E86" s="823"/>
      <c r="F86" s="823"/>
      <c r="G86" s="823"/>
      <c r="H86" s="823"/>
      <c r="I86" s="823"/>
      <c r="J86" s="823"/>
      <c r="K86" s="823"/>
      <c r="L86" s="823"/>
      <c r="M86" s="824"/>
      <c r="N86" s="52">
        <f>L83+L84+L85</f>
        <v>11312.072983501397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49018.982928506055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166.90798666666666</v>
      </c>
    </row>
    <row r="43" spans="1:14" ht="15.75" thickBot="1">
      <c r="B43" s="822" t="s">
        <v>953</v>
      </c>
      <c r="C43" s="823"/>
      <c r="D43" s="823"/>
      <c r="E43" s="823"/>
      <c r="F43" s="823"/>
      <c r="G43" s="823"/>
      <c r="H43" s="823"/>
      <c r="I43" s="823"/>
      <c r="J43" s="823"/>
      <c r="K43" s="823"/>
      <c r="L43" s="823"/>
      <c r="M43" s="824"/>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1669.0798666666665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367.19757066666665</v>
      </c>
      <c r="M83" s="858"/>
      <c r="N83" s="51"/>
    </row>
    <row r="84" spans="1:14">
      <c r="B84" s="89" t="s">
        <v>973</v>
      </c>
      <c r="C84" s="90"/>
      <c r="D84" s="90"/>
      <c r="E84" s="90"/>
      <c r="F84" s="90"/>
      <c r="G84" s="90"/>
      <c r="H84" s="90"/>
      <c r="I84" s="87"/>
      <c r="J84" s="88"/>
      <c r="K84" s="304">
        <v>0.05</v>
      </c>
      <c r="L84" s="857">
        <f>N78*K84</f>
        <v>91.799392666666662</v>
      </c>
      <c r="M84" s="858"/>
      <c r="N84" s="51"/>
    </row>
    <row r="85" spans="1:14" ht="15.75" thickBot="1">
      <c r="B85" s="91" t="s">
        <v>974</v>
      </c>
      <c r="C85" s="92"/>
      <c r="D85" s="92"/>
      <c r="E85" s="92"/>
      <c r="F85" s="92"/>
      <c r="G85" s="92"/>
      <c r="H85" s="92"/>
      <c r="I85" s="93"/>
      <c r="J85" s="94"/>
      <c r="K85" s="305">
        <v>0.05</v>
      </c>
      <c r="L85" s="859">
        <f>N78*K85</f>
        <v>91.799392666666662</v>
      </c>
      <c r="M85" s="860"/>
      <c r="N85" s="51"/>
    </row>
    <row r="86" spans="1:14" ht="15.75" thickBot="1">
      <c r="B86" s="822" t="s">
        <v>953</v>
      </c>
      <c r="C86" s="823"/>
      <c r="D86" s="823"/>
      <c r="E86" s="823"/>
      <c r="F86" s="823"/>
      <c r="G86" s="823"/>
      <c r="H86" s="823"/>
      <c r="I86" s="823"/>
      <c r="J86" s="823"/>
      <c r="K86" s="823"/>
      <c r="L86" s="823"/>
      <c r="M86" s="824"/>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171905.5587839215</v>
      </c>
      <c r="L36" s="270"/>
      <c r="M36" s="271">
        <v>3</v>
      </c>
      <c r="N36" s="272">
        <f>K36/M36</f>
        <v>57301.852927973836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104.31749166666667</v>
      </c>
    </row>
    <row r="43" spans="1:14" ht="15.75" thickBot="1">
      <c r="B43" s="822" t="s">
        <v>953</v>
      </c>
      <c r="C43" s="823"/>
      <c r="D43" s="823"/>
      <c r="E43" s="823"/>
      <c r="F43" s="823"/>
      <c r="G43" s="823"/>
      <c r="H43" s="823"/>
      <c r="I43" s="823"/>
      <c r="J43" s="823"/>
      <c r="K43" s="823"/>
      <c r="L43" s="823"/>
      <c r="M43" s="824"/>
      <c r="N43" s="99">
        <f>SUM(N36:N42)</f>
        <v>57406.170419640504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1315.0647969912638</v>
      </c>
      <c r="M59" s="910"/>
      <c r="N59" s="287">
        <f>K59*L59</f>
        <v>2235.6101548851484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2235.6101548851484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70073.529741192324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14014.705948238465</v>
      </c>
      <c r="M83" s="858"/>
      <c r="N83" s="51"/>
    </row>
    <row r="84" spans="1:14">
      <c r="B84" s="89" t="s">
        <v>973</v>
      </c>
      <c r="C84" s="90"/>
      <c r="D84" s="90"/>
      <c r="E84" s="90"/>
      <c r="F84" s="90"/>
      <c r="G84" s="90"/>
      <c r="H84" s="90"/>
      <c r="I84" s="87"/>
      <c r="J84" s="88"/>
      <c r="K84" s="304">
        <v>0.05</v>
      </c>
      <c r="L84" s="857">
        <f>N78*K84</f>
        <v>3503.6764870596162</v>
      </c>
      <c r="M84" s="858"/>
      <c r="N84" s="51"/>
    </row>
    <row r="85" spans="1:14" ht="15.75" thickBot="1">
      <c r="B85" s="91" t="s">
        <v>974</v>
      </c>
      <c r="C85" s="92"/>
      <c r="D85" s="92"/>
      <c r="E85" s="92"/>
      <c r="F85" s="92"/>
      <c r="G85" s="92"/>
      <c r="H85" s="92"/>
      <c r="I85" s="93"/>
      <c r="J85" s="94"/>
      <c r="K85" s="305">
        <v>0.05</v>
      </c>
      <c r="L85" s="859">
        <f>N78*K85</f>
        <v>3503.6764870596162</v>
      </c>
      <c r="M85" s="860"/>
      <c r="N85" s="51"/>
    </row>
    <row r="86" spans="1:14" ht="15.75" thickBot="1">
      <c r="B86" s="822" t="s">
        <v>953</v>
      </c>
      <c r="C86" s="823"/>
      <c r="D86" s="823"/>
      <c r="E86" s="823"/>
      <c r="F86" s="823"/>
      <c r="G86" s="823"/>
      <c r="H86" s="823"/>
      <c r="I86" s="823"/>
      <c r="J86" s="823"/>
      <c r="K86" s="823"/>
      <c r="L86" s="823"/>
      <c r="M86" s="824"/>
      <c r="N86" s="52">
        <f>L83+L84+L85</f>
        <v>21022.058922357697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91095.588663550021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171905.5587839215</v>
      </c>
      <c r="L36" s="270"/>
      <c r="M36" s="271">
        <v>3</v>
      </c>
      <c r="N36" s="272">
        <f>K36/M36</f>
        <v>57301.852927973836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104.31749166666667</v>
      </c>
    </row>
    <row r="43" spans="1:14" ht="15.75" thickBot="1">
      <c r="B43" s="822" t="s">
        <v>953</v>
      </c>
      <c r="C43" s="823"/>
      <c r="D43" s="823"/>
      <c r="E43" s="823"/>
      <c r="F43" s="823"/>
      <c r="G43" s="823"/>
      <c r="H43" s="823"/>
      <c r="I43" s="823"/>
      <c r="J43" s="823"/>
      <c r="K43" s="823"/>
      <c r="L43" s="823"/>
      <c r="M43" s="824"/>
      <c r="N43" s="99">
        <f>SUM(N36:N42)</f>
        <v>57406.170419640504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1315.0647969912638</v>
      </c>
      <c r="M59" s="910"/>
      <c r="N59" s="287">
        <f>K59*L59</f>
        <v>2235.6101548851484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2235.6101548851484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70073.529741192324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14014.705948238465</v>
      </c>
      <c r="M83" s="858"/>
      <c r="N83" s="51"/>
    </row>
    <row r="84" spans="1:14">
      <c r="B84" s="89" t="s">
        <v>973</v>
      </c>
      <c r="C84" s="90"/>
      <c r="D84" s="90"/>
      <c r="E84" s="90"/>
      <c r="F84" s="90"/>
      <c r="G84" s="90"/>
      <c r="H84" s="90"/>
      <c r="I84" s="87"/>
      <c r="J84" s="88"/>
      <c r="K84" s="304">
        <v>0.05</v>
      </c>
      <c r="L84" s="857">
        <f>N78*K84</f>
        <v>3503.6764870596162</v>
      </c>
      <c r="M84" s="858"/>
      <c r="N84" s="51"/>
    </row>
    <row r="85" spans="1:14" ht="15.75" thickBot="1">
      <c r="B85" s="91" t="s">
        <v>974</v>
      </c>
      <c r="C85" s="92"/>
      <c r="D85" s="92"/>
      <c r="E85" s="92"/>
      <c r="F85" s="92"/>
      <c r="G85" s="92"/>
      <c r="H85" s="92"/>
      <c r="I85" s="93"/>
      <c r="J85" s="94"/>
      <c r="K85" s="305">
        <v>0.05</v>
      </c>
      <c r="L85" s="859">
        <f>N78*K85</f>
        <v>3503.6764870596162</v>
      </c>
      <c r="M85" s="860"/>
      <c r="N85" s="51"/>
    </row>
    <row r="86" spans="1:14" ht="15.75" thickBot="1">
      <c r="B86" s="822" t="s">
        <v>953</v>
      </c>
      <c r="C86" s="823"/>
      <c r="D86" s="823"/>
      <c r="E86" s="823"/>
      <c r="F86" s="823"/>
      <c r="G86" s="823"/>
      <c r="H86" s="823"/>
      <c r="I86" s="823"/>
      <c r="J86" s="823"/>
      <c r="K86" s="823"/>
      <c r="L86" s="823"/>
      <c r="M86" s="824"/>
      <c r="N86" s="52">
        <f>L83+L84+L85</f>
        <v>21022.058922357697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91095.588663550021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45</v>
      </c>
      <c r="N36" s="272">
        <f>K36/M36</f>
        <v>4868.4274643764757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1.738624861111111</v>
      </c>
    </row>
    <row r="43" spans="1:14" ht="15.75" thickBot="1">
      <c r="B43" s="822" t="s">
        <v>953</v>
      </c>
      <c r="C43" s="823"/>
      <c r="D43" s="823"/>
      <c r="E43" s="823"/>
      <c r="F43" s="823"/>
      <c r="G43" s="823"/>
      <c r="H43" s="823"/>
      <c r="I43" s="823"/>
      <c r="J43" s="823"/>
      <c r="K43" s="823"/>
      <c r="L43" s="823"/>
      <c r="M43" s="824"/>
      <c r="N43" s="99">
        <f>SUM(N36:N42)</f>
        <v>4870.1660892375867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0.45924745935810851</v>
      </c>
      <c r="M59" s="910"/>
      <c r="N59" s="287">
        <f>K59*L59</f>
        <v>16.395134299084475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16.395134299084475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5060.4237096477827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1012.0847419295566</v>
      </c>
      <c r="M83" s="858"/>
      <c r="N83" s="51"/>
    </row>
    <row r="84" spans="1:14">
      <c r="B84" s="89" t="s">
        <v>973</v>
      </c>
      <c r="C84" s="90"/>
      <c r="D84" s="90"/>
      <c r="E84" s="90"/>
      <c r="F84" s="90"/>
      <c r="G84" s="90"/>
      <c r="H84" s="90"/>
      <c r="I84" s="87"/>
      <c r="J84" s="88"/>
      <c r="K84" s="304">
        <v>0.05</v>
      </c>
      <c r="L84" s="857">
        <f>N78*K84</f>
        <v>253.02118548238914</v>
      </c>
      <c r="M84" s="858"/>
      <c r="N84" s="51"/>
    </row>
    <row r="85" spans="1:14" ht="15.75" thickBot="1">
      <c r="B85" s="91" t="s">
        <v>974</v>
      </c>
      <c r="C85" s="92"/>
      <c r="D85" s="92"/>
      <c r="E85" s="92"/>
      <c r="F85" s="92"/>
      <c r="G85" s="92"/>
      <c r="H85" s="92"/>
      <c r="I85" s="93"/>
      <c r="J85" s="94"/>
      <c r="K85" s="305">
        <v>0.05</v>
      </c>
      <c r="L85" s="859">
        <f>N78*K85</f>
        <v>253.02118548238914</v>
      </c>
      <c r="M85" s="860"/>
      <c r="N85" s="51"/>
    </row>
    <row r="86" spans="1:14" ht="15.75" thickBot="1">
      <c r="B86" s="822" t="s">
        <v>953</v>
      </c>
      <c r="C86" s="823"/>
      <c r="D86" s="823"/>
      <c r="E86" s="823"/>
      <c r="F86" s="823"/>
      <c r="G86" s="823"/>
      <c r="H86" s="823"/>
      <c r="I86" s="823"/>
      <c r="J86" s="823"/>
      <c r="K86" s="823"/>
      <c r="L86" s="823"/>
      <c r="M86" s="824"/>
      <c r="N86" s="52">
        <f>L83+L84+L85</f>
        <v>1518.1271128943349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6578.5508225421181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69.544994444444441</v>
      </c>
    </row>
    <row r="43" spans="1:14" ht="15.75" thickBot="1">
      <c r="B43" s="822" t="s">
        <v>953</v>
      </c>
      <c r="C43" s="823"/>
      <c r="D43" s="823"/>
      <c r="E43" s="823"/>
      <c r="F43" s="823"/>
      <c r="G43" s="823"/>
      <c r="H43" s="823"/>
      <c r="I43" s="823"/>
      <c r="J43" s="823"/>
      <c r="K43" s="823"/>
      <c r="L43" s="823"/>
      <c r="M43" s="824"/>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0.45924745935810851</v>
      </c>
      <c r="M59" s="910"/>
      <c r="N59" s="287">
        <f>K59*L59</f>
        <v>4.7072864584206124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4.7072864584206124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695.44994444444444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769.70222534730954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153.94044506946193</v>
      </c>
      <c r="M83" s="858"/>
      <c r="N83" s="51"/>
    </row>
    <row r="84" spans="1:14">
      <c r="B84" s="89" t="s">
        <v>973</v>
      </c>
      <c r="C84" s="90"/>
      <c r="D84" s="90"/>
      <c r="E84" s="90"/>
      <c r="F84" s="90"/>
      <c r="G84" s="90"/>
      <c r="H84" s="90"/>
      <c r="I84" s="87"/>
      <c r="J84" s="88"/>
      <c r="K84" s="304">
        <v>0.05</v>
      </c>
      <c r="L84" s="857">
        <f>N78*K84</f>
        <v>38.485111267365482</v>
      </c>
      <c r="M84" s="858"/>
      <c r="N84" s="51"/>
    </row>
    <row r="85" spans="1:14" ht="15.75" thickBot="1">
      <c r="B85" s="91" t="s">
        <v>974</v>
      </c>
      <c r="C85" s="92"/>
      <c r="D85" s="92"/>
      <c r="E85" s="92"/>
      <c r="F85" s="92"/>
      <c r="G85" s="92"/>
      <c r="H85" s="92"/>
      <c r="I85" s="93"/>
      <c r="J85" s="94"/>
      <c r="K85" s="305">
        <v>0.05</v>
      </c>
      <c r="L85" s="859">
        <f>N78*K85</f>
        <v>38.485111267365482</v>
      </c>
      <c r="M85" s="860"/>
      <c r="N85" s="51"/>
    </row>
    <row r="86" spans="1:14" ht="15.75" thickBot="1">
      <c r="B86" s="822" t="s">
        <v>953</v>
      </c>
      <c r="C86" s="823"/>
      <c r="D86" s="823"/>
      <c r="E86" s="823"/>
      <c r="F86" s="823"/>
      <c r="G86" s="823"/>
      <c r="H86" s="823"/>
      <c r="I86" s="823"/>
      <c r="J86" s="823"/>
      <c r="K86" s="823"/>
      <c r="L86" s="823"/>
      <c r="M86" s="824"/>
      <c r="N86" s="52">
        <f>L83+L84+L85</f>
        <v>230.91066760419289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1000.6128929515024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45</v>
      </c>
      <c r="N36" s="272">
        <f>K36/M36</f>
        <v>4868.4274643764757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1.738624861111111</v>
      </c>
    </row>
    <row r="43" spans="1:14" ht="15.75" thickBot="1">
      <c r="B43" s="822" t="s">
        <v>953</v>
      </c>
      <c r="C43" s="823"/>
      <c r="D43" s="823"/>
      <c r="E43" s="823"/>
      <c r="F43" s="823"/>
      <c r="G43" s="823"/>
      <c r="H43" s="823"/>
      <c r="I43" s="823"/>
      <c r="J43" s="823"/>
      <c r="K43" s="823"/>
      <c r="L43" s="823"/>
      <c r="M43" s="824"/>
      <c r="N43" s="99">
        <f>SUM(N36:N42)</f>
        <v>4870.1660892375867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1296.9720144254811</v>
      </c>
      <c r="M59" s="910"/>
      <c r="N59" s="287">
        <f>K59*L59</f>
        <v>1051.1893328317803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1051.1893328317803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6095.2179081804779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1219.0435816360957</v>
      </c>
      <c r="M83" s="858"/>
      <c r="N83" s="51"/>
    </row>
    <row r="84" spans="1:14">
      <c r="B84" s="89" t="s">
        <v>973</v>
      </c>
      <c r="C84" s="90"/>
      <c r="D84" s="90"/>
      <c r="E84" s="90"/>
      <c r="F84" s="90"/>
      <c r="G84" s="90"/>
      <c r="H84" s="90"/>
      <c r="I84" s="87"/>
      <c r="J84" s="88"/>
      <c r="K84" s="304">
        <v>0.05</v>
      </c>
      <c r="L84" s="857">
        <f>N78*K84</f>
        <v>304.76089540902393</v>
      </c>
      <c r="M84" s="858"/>
      <c r="N84" s="51"/>
    </row>
    <row r="85" spans="1:14" ht="15.75" thickBot="1">
      <c r="B85" s="91" t="s">
        <v>974</v>
      </c>
      <c r="C85" s="92"/>
      <c r="D85" s="92"/>
      <c r="E85" s="92"/>
      <c r="F85" s="92"/>
      <c r="G85" s="92"/>
      <c r="H85" s="92"/>
      <c r="I85" s="93"/>
      <c r="J85" s="94"/>
      <c r="K85" s="305">
        <v>0.05</v>
      </c>
      <c r="L85" s="859">
        <f>N78*K85</f>
        <v>304.76089540902393</v>
      </c>
      <c r="M85" s="860"/>
      <c r="N85" s="51"/>
    </row>
    <row r="86" spans="1:14" ht="15.75" thickBot="1">
      <c r="B86" s="822" t="s">
        <v>953</v>
      </c>
      <c r="C86" s="823"/>
      <c r="D86" s="823"/>
      <c r="E86" s="823"/>
      <c r="F86" s="823"/>
      <c r="G86" s="823"/>
      <c r="H86" s="823"/>
      <c r="I86" s="823"/>
      <c r="J86" s="823"/>
      <c r="K86" s="823"/>
      <c r="L86" s="823"/>
      <c r="M86" s="824"/>
      <c r="N86" s="52">
        <f>L83+L84+L85</f>
        <v>1828.5653724541437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7923.7832806346214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133658.84830780484</v>
      </c>
      <c r="L36" s="270"/>
      <c r="M36" s="271">
        <v>0.625</v>
      </c>
      <c r="N36" s="272">
        <f>K36/M36</f>
        <v>213854.15729248774</v>
      </c>
    </row>
    <row r="37" spans="1:14">
      <c r="A37" s="108" t="s">
        <v>241</v>
      </c>
      <c r="B37" s="871" t="str">
        <f>VLOOKUP(A37,EQUIPOS!A7:D154,3,FALSE)</f>
        <v>Grúa (capacidad 15 ton)</v>
      </c>
      <c r="C37" s="872"/>
      <c r="D37" s="872"/>
      <c r="E37" s="872"/>
      <c r="F37" s="872"/>
      <c r="G37" s="872"/>
      <c r="H37" s="873"/>
      <c r="I37" s="267"/>
      <c r="J37" s="268"/>
      <c r="K37" s="269">
        <f>VLOOKUP(A37,EQUIPOS!A6:D154,4,FALSE)</f>
        <v>109881.82709180673</v>
      </c>
      <c r="L37" s="270"/>
      <c r="M37" s="271">
        <v>0.625</v>
      </c>
      <c r="N37" s="272">
        <f>K37/M37</f>
        <v>175810.92334689078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3129.52475</v>
      </c>
    </row>
    <row r="43" spans="1:14" ht="15.75" thickBot="1">
      <c r="B43" s="822" t="s">
        <v>953</v>
      </c>
      <c r="C43" s="823"/>
      <c r="D43" s="823"/>
      <c r="E43" s="823"/>
      <c r="F43" s="823"/>
      <c r="G43" s="823"/>
      <c r="H43" s="823"/>
      <c r="I43" s="823"/>
      <c r="J43" s="823"/>
      <c r="K43" s="823"/>
      <c r="L43" s="823"/>
      <c r="M43" s="824"/>
      <c r="N43" s="394">
        <f>SUM(N36:N42)</f>
        <v>392794.6053893785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138998.80554195284</v>
      </c>
      <c r="N51" s="272">
        <f>K51*M51</f>
        <v>277997.61108390568</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303721.83947417355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62590.494999999995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759106.93986355199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151821.38797271039</v>
      </c>
      <c r="M83" s="858"/>
      <c r="N83" s="51"/>
    </row>
    <row r="84" spans="1:14">
      <c r="B84" s="89" t="s">
        <v>973</v>
      </c>
      <c r="C84" s="90"/>
      <c r="D84" s="90"/>
      <c r="E84" s="90"/>
      <c r="F84" s="90"/>
      <c r="G84" s="90"/>
      <c r="H84" s="90"/>
      <c r="I84" s="87"/>
      <c r="J84" s="88"/>
      <c r="K84" s="304">
        <v>0.05</v>
      </c>
      <c r="L84" s="857">
        <f>N78*K84</f>
        <v>37955.346993177598</v>
      </c>
      <c r="M84" s="858"/>
      <c r="N84" s="51"/>
    </row>
    <row r="85" spans="1:14" ht="15.75" thickBot="1">
      <c r="B85" s="91" t="s">
        <v>974</v>
      </c>
      <c r="C85" s="92"/>
      <c r="D85" s="92"/>
      <c r="E85" s="92"/>
      <c r="F85" s="92"/>
      <c r="G85" s="92"/>
      <c r="H85" s="92"/>
      <c r="I85" s="93"/>
      <c r="J85" s="94"/>
      <c r="K85" s="305">
        <v>0.05</v>
      </c>
      <c r="L85" s="859">
        <f>N78*K85</f>
        <v>37955.346993177598</v>
      </c>
      <c r="M85" s="860"/>
      <c r="N85" s="51"/>
    </row>
    <row r="86" spans="1:14" ht="15.75" thickBot="1">
      <c r="B86" s="822" t="s">
        <v>953</v>
      </c>
      <c r="C86" s="823"/>
      <c r="D86" s="823"/>
      <c r="E86" s="823"/>
      <c r="F86" s="823"/>
      <c r="G86" s="823"/>
      <c r="H86" s="823"/>
      <c r="I86" s="823"/>
      <c r="J86" s="823"/>
      <c r="K86" s="823"/>
      <c r="L86" s="823"/>
      <c r="M86" s="824"/>
      <c r="N86" s="52">
        <f>L83+L84+L85</f>
        <v>227732.0819590656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986839.02182261762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133658.84830780484</v>
      </c>
      <c r="L36" s="270"/>
      <c r="M36" s="271">
        <v>0.5</v>
      </c>
      <c r="N36" s="272">
        <f>K36/M36</f>
        <v>267317.69661560969</v>
      </c>
    </row>
    <row r="37" spans="1:14">
      <c r="A37" s="108" t="s">
        <v>241</v>
      </c>
      <c r="B37" s="871" t="str">
        <f>VLOOKUP(A37,EQUIPOS!A7:D154,3,FALSE)</f>
        <v>Grúa (capacidad 15 ton)</v>
      </c>
      <c r="C37" s="872"/>
      <c r="D37" s="872"/>
      <c r="E37" s="872"/>
      <c r="F37" s="872"/>
      <c r="G37" s="872"/>
      <c r="H37" s="873"/>
      <c r="I37" s="267"/>
      <c r="J37" s="268"/>
      <c r="K37" s="269">
        <f>VLOOKUP(A37,EQUIPOS!A7:D164,4,FALSE)</f>
        <v>109881.82709180673</v>
      </c>
      <c r="L37" s="270"/>
      <c r="M37" s="271">
        <v>0.5</v>
      </c>
      <c r="N37" s="272">
        <f>K37/M37</f>
        <v>219763.65418361346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3911.9059374999997</v>
      </c>
    </row>
    <row r="43" spans="1:14" ht="15.75" thickBot="1">
      <c r="B43" s="822" t="s">
        <v>953</v>
      </c>
      <c r="C43" s="823"/>
      <c r="D43" s="823"/>
      <c r="E43" s="823"/>
      <c r="F43" s="823"/>
      <c r="G43" s="823"/>
      <c r="H43" s="823"/>
      <c r="I43" s="823"/>
      <c r="J43" s="823"/>
      <c r="K43" s="823"/>
      <c r="L43" s="823"/>
      <c r="M43" s="824"/>
      <c r="N43" s="394">
        <f>SUM(N36:N42)</f>
        <v>490993.25673672318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138998.80554195284</v>
      </c>
      <c r="N51" s="272">
        <f>K51*M51</f>
        <v>277997.61108390568</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303721.83947417355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78238.118749999994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872953.21496089676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174590.64299217938</v>
      </c>
      <c r="M83" s="858"/>
      <c r="N83" s="51"/>
    </row>
    <row r="84" spans="1:14">
      <c r="B84" s="89" t="s">
        <v>973</v>
      </c>
      <c r="C84" s="90"/>
      <c r="D84" s="90"/>
      <c r="E84" s="90"/>
      <c r="F84" s="90"/>
      <c r="G84" s="90"/>
      <c r="H84" s="90"/>
      <c r="I84" s="87"/>
      <c r="J84" s="88"/>
      <c r="K84" s="304">
        <v>0.05</v>
      </c>
      <c r="L84" s="857">
        <f>N78*K84</f>
        <v>43647.660748044844</v>
      </c>
      <c r="M84" s="858"/>
      <c r="N84" s="51"/>
    </row>
    <row r="85" spans="1:14" ht="15.75" thickBot="1">
      <c r="B85" s="91" t="s">
        <v>974</v>
      </c>
      <c r="C85" s="92"/>
      <c r="D85" s="92"/>
      <c r="E85" s="92"/>
      <c r="F85" s="92"/>
      <c r="G85" s="92"/>
      <c r="H85" s="92"/>
      <c r="I85" s="93"/>
      <c r="J85" s="94"/>
      <c r="K85" s="305">
        <v>0.05</v>
      </c>
      <c r="L85" s="859">
        <f>N78*K85</f>
        <v>43647.660748044844</v>
      </c>
      <c r="M85" s="860"/>
      <c r="N85" s="51"/>
    </row>
    <row r="86" spans="1:14" ht="15.75" thickBot="1">
      <c r="B86" s="822" t="s">
        <v>953</v>
      </c>
      <c r="C86" s="823"/>
      <c r="D86" s="823"/>
      <c r="E86" s="823"/>
      <c r="F86" s="823"/>
      <c r="G86" s="823"/>
      <c r="H86" s="823"/>
      <c r="I86" s="823"/>
      <c r="J86" s="823"/>
      <c r="K86" s="823"/>
      <c r="L86" s="823"/>
      <c r="M86" s="824"/>
      <c r="N86" s="52">
        <f>L83+L84+L85</f>
        <v>261885.96448826906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1134839.1794491657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133658.84830780484</v>
      </c>
      <c r="L36" s="270"/>
      <c r="M36" s="271">
        <v>0.4375</v>
      </c>
      <c r="N36" s="272">
        <f>K36/M36</f>
        <v>305505.93898926821</v>
      </c>
    </row>
    <row r="37" spans="1:14">
      <c r="A37" s="108" t="s">
        <v>241</v>
      </c>
      <c r="B37" s="871" t="str">
        <f>VLOOKUP(A37,EQUIPOS!A7:D154,3,FALSE)</f>
        <v>Grúa (capacidad 15 ton)</v>
      </c>
      <c r="C37" s="872"/>
      <c r="D37" s="872"/>
      <c r="E37" s="872"/>
      <c r="F37" s="872"/>
      <c r="G37" s="872"/>
      <c r="H37" s="873"/>
      <c r="I37" s="267"/>
      <c r="J37" s="268"/>
      <c r="K37" s="269">
        <f>VLOOKUP(A37,EQUIPOS!A7:D164,4,FALSE)</f>
        <v>109881.82709180673</v>
      </c>
      <c r="L37" s="270"/>
      <c r="M37" s="271">
        <v>0.4375</v>
      </c>
      <c r="N37" s="272">
        <f>K37/M37</f>
        <v>251158.46192412966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4470.7496428571421</v>
      </c>
    </row>
    <row r="43" spans="1:14" ht="15.75" thickBot="1">
      <c r="B43" s="822" t="s">
        <v>953</v>
      </c>
      <c r="C43" s="823"/>
      <c r="D43" s="823"/>
      <c r="E43" s="823"/>
      <c r="F43" s="823"/>
      <c r="G43" s="823"/>
      <c r="H43" s="823"/>
      <c r="I43" s="823"/>
      <c r="J43" s="823"/>
      <c r="K43" s="823"/>
      <c r="L43" s="823"/>
      <c r="M43" s="824"/>
      <c r="N43" s="394">
        <f>SUM(N36:N42)</f>
        <v>561135.15055625502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138998.80554195284</v>
      </c>
      <c r="N51" s="272">
        <f>K51*M51</f>
        <v>277997.61108390568</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303721.83947417355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89414.992857142846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954271.98288757144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190854.3965775143</v>
      </c>
      <c r="M83" s="858"/>
      <c r="N83" s="51"/>
    </row>
    <row r="84" spans="1:14">
      <c r="B84" s="89" t="s">
        <v>973</v>
      </c>
      <c r="C84" s="90"/>
      <c r="D84" s="90"/>
      <c r="E84" s="90"/>
      <c r="F84" s="90"/>
      <c r="G84" s="90"/>
      <c r="H84" s="90"/>
      <c r="I84" s="87"/>
      <c r="J84" s="88"/>
      <c r="K84" s="304">
        <v>0.05</v>
      </c>
      <c r="L84" s="857">
        <f>N78*K84</f>
        <v>47713.599144378575</v>
      </c>
      <c r="M84" s="858"/>
      <c r="N84" s="51"/>
    </row>
    <row r="85" spans="1:14" ht="15.75" thickBot="1">
      <c r="B85" s="91" t="s">
        <v>974</v>
      </c>
      <c r="C85" s="92"/>
      <c r="D85" s="92"/>
      <c r="E85" s="92"/>
      <c r="F85" s="92"/>
      <c r="G85" s="92"/>
      <c r="H85" s="92"/>
      <c r="I85" s="93"/>
      <c r="J85" s="94"/>
      <c r="K85" s="305">
        <v>0.05</v>
      </c>
      <c r="L85" s="859">
        <f>N78*K85</f>
        <v>47713.599144378575</v>
      </c>
      <c r="M85" s="860"/>
      <c r="N85" s="51"/>
    </row>
    <row r="86" spans="1:14" ht="15.75" thickBot="1">
      <c r="B86" s="822" t="s">
        <v>953</v>
      </c>
      <c r="C86" s="823"/>
      <c r="D86" s="823"/>
      <c r="E86" s="823"/>
      <c r="F86" s="823"/>
      <c r="G86" s="823"/>
      <c r="H86" s="823"/>
      <c r="I86" s="823"/>
      <c r="J86" s="823"/>
      <c r="K86" s="823"/>
      <c r="L86" s="823"/>
      <c r="M86" s="824"/>
      <c r="N86" s="52">
        <f>L83+L84+L85</f>
        <v>286281.59486627142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1240553.5777538428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133658.84830780484</v>
      </c>
      <c r="L36" s="270"/>
      <c r="M36" s="271">
        <v>0.875</v>
      </c>
      <c r="N36" s="272">
        <f>K36/M36</f>
        <v>152752.9694946341</v>
      </c>
    </row>
    <row r="37" spans="1:14">
      <c r="A37" s="108" t="s">
        <v>241</v>
      </c>
      <c r="B37" s="871" t="str">
        <f>VLOOKUP(A37,EQUIPOS!A7:D154,3,FALSE)</f>
        <v>Grúa (capacidad 15 ton)</v>
      </c>
      <c r="C37" s="872"/>
      <c r="D37" s="872"/>
      <c r="E37" s="872"/>
      <c r="F37" s="872"/>
      <c r="G37" s="872"/>
      <c r="H37" s="873"/>
      <c r="I37" s="267"/>
      <c r="J37" s="268"/>
      <c r="K37" s="269">
        <f>VLOOKUP(A37,EQUIPOS!A7:D164,4,FALSE)</f>
        <v>109881.82709180673</v>
      </c>
      <c r="L37" s="270"/>
      <c r="M37" s="271">
        <v>0.875</v>
      </c>
      <c r="N37" s="272">
        <f>K37/M37</f>
        <v>125579.23096206483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1788.299857142857</v>
      </c>
    </row>
    <row r="43" spans="1:14" ht="15.75" thickBot="1">
      <c r="B43" s="822" t="s">
        <v>953</v>
      </c>
      <c r="C43" s="823"/>
      <c r="D43" s="823"/>
      <c r="E43" s="823"/>
      <c r="F43" s="823"/>
      <c r="G43" s="823"/>
      <c r="H43" s="823"/>
      <c r="I43" s="823"/>
      <c r="J43" s="823"/>
      <c r="K43" s="823"/>
      <c r="L43" s="823"/>
      <c r="M43" s="824"/>
      <c r="N43" s="394">
        <f>SUM(N36:N42)</f>
        <v>280120.5003138418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35765.997142857137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341610.72584696679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68322.145169393363</v>
      </c>
      <c r="M83" s="858"/>
      <c r="N83" s="51"/>
    </row>
    <row r="84" spans="1:14">
      <c r="B84" s="89" t="s">
        <v>973</v>
      </c>
      <c r="C84" s="90"/>
      <c r="D84" s="90"/>
      <c r="E84" s="90"/>
      <c r="F84" s="90"/>
      <c r="G84" s="90"/>
      <c r="H84" s="90"/>
      <c r="I84" s="87"/>
      <c r="J84" s="88"/>
      <c r="K84" s="304">
        <v>0.05</v>
      </c>
      <c r="L84" s="857">
        <f>N78*K84</f>
        <v>17080.536292348341</v>
      </c>
      <c r="M84" s="858"/>
      <c r="N84" s="51"/>
    </row>
    <row r="85" spans="1:14" ht="15.75" thickBot="1">
      <c r="B85" s="91" t="s">
        <v>974</v>
      </c>
      <c r="C85" s="92"/>
      <c r="D85" s="92"/>
      <c r="E85" s="92"/>
      <c r="F85" s="92"/>
      <c r="G85" s="92"/>
      <c r="H85" s="92"/>
      <c r="I85" s="93"/>
      <c r="J85" s="94"/>
      <c r="K85" s="305">
        <v>0.05</v>
      </c>
      <c r="L85" s="859">
        <f>N78*K85</f>
        <v>17080.536292348341</v>
      </c>
      <c r="M85" s="860"/>
      <c r="N85" s="51"/>
    </row>
    <row r="86" spans="1:14" ht="15.75" thickBot="1">
      <c r="B86" s="822" t="s">
        <v>953</v>
      </c>
      <c r="C86" s="823"/>
      <c r="D86" s="823"/>
      <c r="E86" s="823"/>
      <c r="F86" s="823"/>
      <c r="G86" s="823"/>
      <c r="H86" s="823"/>
      <c r="I86" s="823"/>
      <c r="J86" s="823"/>
      <c r="K86" s="823"/>
      <c r="L86" s="823"/>
      <c r="M86" s="824"/>
      <c r="N86" s="52">
        <f>L83+L84+L85</f>
        <v>102483.21775409006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444093.94360105682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133658.84830780484</v>
      </c>
      <c r="L36" s="270"/>
      <c r="M36" s="271">
        <v>0.75</v>
      </c>
      <c r="N36" s="272">
        <f>K36/M36</f>
        <v>178211.79774373979</v>
      </c>
    </row>
    <row r="37" spans="1:14">
      <c r="A37" s="108" t="s">
        <v>241</v>
      </c>
      <c r="B37" s="871" t="str">
        <f>VLOOKUP(A37,EQUIPOS!A7:D154,3,FALSE)</f>
        <v>Grúa (capacidad 15 ton)</v>
      </c>
      <c r="C37" s="872"/>
      <c r="D37" s="872"/>
      <c r="E37" s="872"/>
      <c r="F37" s="872"/>
      <c r="G37" s="872"/>
      <c r="H37" s="873"/>
      <c r="I37" s="267"/>
      <c r="J37" s="268"/>
      <c r="K37" s="269">
        <f>VLOOKUP(A37,EQUIPOS!A7:D164,4,FALSE)</f>
        <v>109881.82709180673</v>
      </c>
      <c r="L37" s="270"/>
      <c r="M37" s="271">
        <v>0.75</v>
      </c>
      <c r="N37" s="272">
        <f>K37/M37</f>
        <v>146509.10278907564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2086.3498333333332</v>
      </c>
    </row>
    <row r="43" spans="1:14" ht="15.75" thickBot="1">
      <c r="B43" s="822" t="s">
        <v>953</v>
      </c>
      <c r="C43" s="823"/>
      <c r="D43" s="823"/>
      <c r="E43" s="823"/>
      <c r="F43" s="823"/>
      <c r="G43" s="823"/>
      <c r="H43" s="823"/>
      <c r="I43" s="823"/>
      <c r="J43" s="823"/>
      <c r="K43" s="823"/>
      <c r="L43" s="823"/>
      <c r="M43" s="824"/>
      <c r="N43" s="394">
        <f>SUM(N36:N42)</f>
        <v>326807.25036614877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41726.996666666666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394258.47542308329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78851.695084616658</v>
      </c>
      <c r="M83" s="858"/>
      <c r="N83" s="51"/>
    </row>
    <row r="84" spans="1:14">
      <c r="B84" s="89" t="s">
        <v>973</v>
      </c>
      <c r="C84" s="90"/>
      <c r="D84" s="90"/>
      <c r="E84" s="90"/>
      <c r="F84" s="90"/>
      <c r="G84" s="90"/>
      <c r="H84" s="90"/>
      <c r="I84" s="87"/>
      <c r="J84" s="88"/>
      <c r="K84" s="304">
        <v>0.05</v>
      </c>
      <c r="L84" s="857">
        <f>N78*K84</f>
        <v>19712.923771154165</v>
      </c>
      <c r="M84" s="858"/>
      <c r="N84" s="51"/>
    </row>
    <row r="85" spans="1:14" ht="15.75" thickBot="1">
      <c r="B85" s="91" t="s">
        <v>974</v>
      </c>
      <c r="C85" s="92"/>
      <c r="D85" s="92"/>
      <c r="E85" s="92"/>
      <c r="F85" s="92"/>
      <c r="G85" s="92"/>
      <c r="H85" s="92"/>
      <c r="I85" s="93"/>
      <c r="J85" s="94"/>
      <c r="K85" s="305">
        <v>0.05</v>
      </c>
      <c r="L85" s="859">
        <f>N78*K85</f>
        <v>19712.923771154165</v>
      </c>
      <c r="M85" s="860"/>
      <c r="N85" s="51"/>
    </row>
    <row r="86" spans="1:14" ht="15.75" thickBot="1">
      <c r="B86" s="822" t="s">
        <v>953</v>
      </c>
      <c r="C86" s="823"/>
      <c r="D86" s="823"/>
      <c r="E86" s="823"/>
      <c r="F86" s="823"/>
      <c r="G86" s="823"/>
      <c r="H86" s="823"/>
      <c r="I86" s="823"/>
      <c r="J86" s="823"/>
      <c r="K86" s="823"/>
      <c r="L86" s="823"/>
      <c r="M86" s="824"/>
      <c r="N86" s="52">
        <f>L83+L84+L85</f>
        <v>118277.54262692499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512536.01805000828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133658.84830780484</v>
      </c>
      <c r="L36" s="270"/>
      <c r="M36" s="271">
        <v>0.6875</v>
      </c>
      <c r="N36" s="272">
        <f>K36/M36</f>
        <v>194412.87026589795</v>
      </c>
    </row>
    <row r="37" spans="1:14">
      <c r="A37" s="108" t="s">
        <v>241</v>
      </c>
      <c r="B37" s="871" t="str">
        <f>VLOOKUP(A37,EQUIPOS!A7:D154,3,FALSE)</f>
        <v>Grúa (capacidad 15 ton)</v>
      </c>
      <c r="C37" s="872"/>
      <c r="D37" s="872"/>
      <c r="E37" s="872"/>
      <c r="F37" s="872"/>
      <c r="G37" s="872"/>
      <c r="H37" s="873"/>
      <c r="I37" s="267"/>
      <c r="J37" s="268"/>
      <c r="K37" s="269">
        <f>VLOOKUP(A37,EQUIPOS!A7:D164,4,FALSE)</f>
        <v>109881.82709180673</v>
      </c>
      <c r="L37" s="270"/>
      <c r="M37" s="271">
        <v>0.6875</v>
      </c>
      <c r="N37" s="272">
        <f>K37/M37</f>
        <v>159828.11213353707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2276.0179999999996</v>
      </c>
    </row>
    <row r="43" spans="1:14" ht="15.75" thickBot="1">
      <c r="B43" s="822" t="s">
        <v>953</v>
      </c>
      <c r="C43" s="823"/>
      <c r="D43" s="823"/>
      <c r="E43" s="823"/>
      <c r="F43" s="823"/>
      <c r="G43" s="823"/>
      <c r="H43" s="823"/>
      <c r="I43" s="823"/>
      <c r="J43" s="823"/>
      <c r="K43" s="823"/>
      <c r="L43" s="823"/>
      <c r="M43" s="824"/>
      <c r="N43" s="394">
        <f>SUM(N36:N42)</f>
        <v>356517.000399435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45520.359999999993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427761.58878970286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85552.317757940575</v>
      </c>
      <c r="M83" s="858"/>
      <c r="N83" s="51"/>
    </row>
    <row r="84" spans="1:14">
      <c r="B84" s="89" t="s">
        <v>973</v>
      </c>
      <c r="C84" s="90"/>
      <c r="D84" s="90"/>
      <c r="E84" s="90"/>
      <c r="F84" s="90"/>
      <c r="G84" s="90"/>
      <c r="H84" s="90"/>
      <c r="I84" s="87"/>
      <c r="J84" s="88"/>
      <c r="K84" s="304">
        <v>0.05</v>
      </c>
      <c r="L84" s="857">
        <f>N78*K84</f>
        <v>21388.079439485144</v>
      </c>
      <c r="M84" s="858"/>
      <c r="N84" s="51"/>
    </row>
    <row r="85" spans="1:14" ht="15.75" thickBot="1">
      <c r="B85" s="91" t="s">
        <v>974</v>
      </c>
      <c r="C85" s="92"/>
      <c r="D85" s="92"/>
      <c r="E85" s="92"/>
      <c r="F85" s="92"/>
      <c r="G85" s="92"/>
      <c r="H85" s="92"/>
      <c r="I85" s="93"/>
      <c r="J85" s="94"/>
      <c r="K85" s="305">
        <v>0.05</v>
      </c>
      <c r="L85" s="859">
        <f>N78*K85</f>
        <v>21388.079439485144</v>
      </c>
      <c r="M85" s="860"/>
      <c r="N85" s="51"/>
    </row>
    <row r="86" spans="1:14" ht="15.75" thickBot="1">
      <c r="B86" s="822" t="s">
        <v>953</v>
      </c>
      <c r="C86" s="823"/>
      <c r="D86" s="823"/>
      <c r="E86" s="823"/>
      <c r="F86" s="823"/>
      <c r="G86" s="823"/>
      <c r="H86" s="823"/>
      <c r="I86" s="823"/>
      <c r="J86" s="823"/>
      <c r="K86" s="823"/>
      <c r="L86" s="823"/>
      <c r="M86" s="824"/>
      <c r="N86" s="52">
        <f>L83+L84+L85</f>
        <v>128328.47663691085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556090.06542661367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109881.82709180673</v>
      </c>
      <c r="L36" s="270"/>
      <c r="M36" s="396">
        <v>1.125</v>
      </c>
      <c r="N36" s="272">
        <f>K36/M36</f>
        <v>97672.735192717097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1390.8998888888889</v>
      </c>
    </row>
    <row r="43" spans="1:14" ht="15.75" thickBot="1">
      <c r="B43" s="822" t="s">
        <v>953</v>
      </c>
      <c r="C43" s="823"/>
      <c r="D43" s="823"/>
      <c r="E43" s="823"/>
      <c r="F43" s="823"/>
      <c r="G43" s="823"/>
      <c r="H43" s="823"/>
      <c r="I43" s="823"/>
      <c r="J43" s="823"/>
      <c r="K43" s="823"/>
      <c r="L43" s="823"/>
      <c r="M43" s="824"/>
      <c r="N43" s="394">
        <f>SUM(N36:N42)</f>
        <v>99063.635081605986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559.57651184361043</v>
      </c>
      <c r="N48" s="272">
        <f>K48*M48</f>
        <v>5595.7651184361039</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1575.319796142132</v>
      </c>
      <c r="N49" s="272">
        <f>K49*M49</f>
        <v>1575.319796142132</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18553.143475689645</v>
      </c>
      <c r="N50" s="272">
        <f>K50*M50</f>
        <v>18553.143475689645</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27817.997777777775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152605.86124965164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30521.172249930329</v>
      </c>
      <c r="M83" s="858"/>
      <c r="N83" s="51"/>
    </row>
    <row r="84" spans="1:14">
      <c r="B84" s="89" t="s">
        <v>973</v>
      </c>
      <c r="C84" s="90"/>
      <c r="D84" s="90"/>
      <c r="E84" s="90"/>
      <c r="F84" s="90"/>
      <c r="G84" s="90"/>
      <c r="H84" s="90"/>
      <c r="I84" s="87"/>
      <c r="J84" s="88"/>
      <c r="K84" s="304">
        <v>0.05</v>
      </c>
      <c r="L84" s="857">
        <f>N78*K84</f>
        <v>7630.2930624825822</v>
      </c>
      <c r="M84" s="858"/>
      <c r="N84" s="51"/>
    </row>
    <row r="85" spans="1:14" ht="15.75" thickBot="1">
      <c r="B85" s="91" t="s">
        <v>974</v>
      </c>
      <c r="C85" s="92"/>
      <c r="D85" s="92"/>
      <c r="E85" s="92"/>
      <c r="F85" s="92"/>
      <c r="G85" s="92"/>
      <c r="H85" s="92"/>
      <c r="I85" s="93"/>
      <c r="J85" s="94"/>
      <c r="K85" s="305">
        <v>0.05</v>
      </c>
      <c r="L85" s="859">
        <f>N78*K85</f>
        <v>7630.2930624825822</v>
      </c>
      <c r="M85" s="860"/>
      <c r="N85" s="51"/>
    </row>
    <row r="86" spans="1:14" ht="15.75" thickBot="1">
      <c r="B86" s="822" t="s">
        <v>953</v>
      </c>
      <c r="C86" s="823"/>
      <c r="D86" s="823"/>
      <c r="E86" s="823"/>
      <c r="F86" s="823"/>
      <c r="G86" s="823"/>
      <c r="H86" s="823"/>
      <c r="I86" s="823"/>
      <c r="J86" s="823"/>
      <c r="K86" s="823"/>
      <c r="L86" s="823"/>
      <c r="M86" s="824"/>
      <c r="N86" s="52">
        <f>L83+L84+L85</f>
        <v>45781.758374895493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198387.61962454714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109881.82709180673</v>
      </c>
      <c r="L36" s="270"/>
      <c r="M36" s="462">
        <v>1</v>
      </c>
      <c r="N36" s="272">
        <f>K36/M36</f>
        <v>109881.82709180673</v>
      </c>
    </row>
    <row r="37" spans="1:14">
      <c r="A37" s="155" t="s">
        <v>373</v>
      </c>
      <c r="B37" s="871" t="str">
        <f>VLOOKUP(A37,EQUIPOS!A7:D154,3,FALSE)</f>
        <v>Volqueta 6 m3</v>
      </c>
      <c r="C37" s="872"/>
      <c r="D37" s="872"/>
      <c r="E37" s="872"/>
      <c r="F37" s="872"/>
      <c r="G37" s="872"/>
      <c r="H37" s="873"/>
      <c r="I37" s="267"/>
      <c r="J37" s="268"/>
      <c r="K37" s="269">
        <f>VLOOKUP(A37,EQUIPOS!A7:D164,4,FALSE)</f>
        <v>87631.912971274782</v>
      </c>
      <c r="L37" s="270"/>
      <c r="M37" s="463">
        <v>1</v>
      </c>
      <c r="N37" s="272">
        <f>K37/M37</f>
        <v>87631.912971274782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1564.762375</v>
      </c>
    </row>
    <row r="43" spans="1:14" ht="15.75" thickBot="1">
      <c r="B43" s="822" t="s">
        <v>953</v>
      </c>
      <c r="C43" s="823"/>
      <c r="D43" s="823"/>
      <c r="E43" s="823"/>
      <c r="F43" s="823"/>
      <c r="G43" s="823"/>
      <c r="H43" s="823"/>
      <c r="I43" s="823"/>
      <c r="J43" s="823"/>
      <c r="K43" s="823"/>
      <c r="L43" s="823"/>
      <c r="M43" s="824"/>
      <c r="N43" s="394">
        <f>SUM(N36:N42)</f>
        <v>199078.50243808149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559.57651184361043</v>
      </c>
      <c r="N48" s="272">
        <f>K48*M48</f>
        <v>5595.7651184361039</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1575.319796142132</v>
      </c>
      <c r="N49" s="272">
        <f>K49*M49</f>
        <v>1575.319796142132</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18553.143475689645</v>
      </c>
      <c r="N50" s="272">
        <f>K50*M50</f>
        <v>18553.143475689645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31295.247499999998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256097.97832834936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51219.595665669876</v>
      </c>
      <c r="M83" s="858"/>
      <c r="N83" s="51"/>
    </row>
    <row r="84" spans="1:14">
      <c r="B84" s="89" t="s">
        <v>973</v>
      </c>
      <c r="C84" s="90"/>
      <c r="D84" s="90"/>
      <c r="E84" s="90"/>
      <c r="F84" s="90"/>
      <c r="G84" s="90"/>
      <c r="H84" s="90"/>
      <c r="I84" s="87"/>
      <c r="J84" s="88"/>
      <c r="K84" s="304">
        <v>0.05</v>
      </c>
      <c r="L84" s="857">
        <f>N78*K84</f>
        <v>12804.898916417469</v>
      </c>
      <c r="M84" s="858"/>
      <c r="N84" s="51"/>
    </row>
    <row r="85" spans="1:14" ht="15.75" thickBot="1">
      <c r="B85" s="91" t="s">
        <v>974</v>
      </c>
      <c r="C85" s="92"/>
      <c r="D85" s="92"/>
      <c r="E85" s="92"/>
      <c r="F85" s="92"/>
      <c r="G85" s="92"/>
      <c r="H85" s="92"/>
      <c r="I85" s="93"/>
      <c r="J85" s="94"/>
      <c r="K85" s="305">
        <v>0.05</v>
      </c>
      <c r="L85" s="859">
        <f>N78*K85</f>
        <v>12804.898916417469</v>
      </c>
      <c r="M85" s="860"/>
      <c r="N85" s="51"/>
    </row>
    <row r="86" spans="1:14" ht="15.75" thickBot="1">
      <c r="B86" s="822" t="s">
        <v>953</v>
      </c>
      <c r="C86" s="823"/>
      <c r="D86" s="823"/>
      <c r="E86" s="823"/>
      <c r="F86" s="823"/>
      <c r="G86" s="823"/>
      <c r="H86" s="823"/>
      <c r="I86" s="823"/>
      <c r="J86" s="823"/>
      <c r="K86" s="823"/>
      <c r="L86" s="823"/>
      <c r="M86" s="824"/>
      <c r="N86" s="52">
        <f>L83+L84+L85</f>
        <v>76829.393498504811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332927.37182685419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109881.82709180673</v>
      </c>
      <c r="L36" s="270"/>
      <c r="M36" s="271">
        <v>0.9375</v>
      </c>
      <c r="N36" s="272">
        <f>K36/M36</f>
        <v>117207.28223126051</v>
      </c>
    </row>
    <row r="37" spans="1:14">
      <c r="A37" s="144" t="s">
        <v>373</v>
      </c>
      <c r="B37" s="871" t="str">
        <f>VLOOKUP(A37,EQUIPOS!A7:D154,3,FALSE)</f>
        <v>Volqueta 6 m3</v>
      </c>
      <c r="C37" s="872"/>
      <c r="D37" s="872"/>
      <c r="E37" s="872"/>
      <c r="F37" s="872"/>
      <c r="G37" s="872"/>
      <c r="H37" s="873"/>
      <c r="I37" s="267"/>
      <c r="J37" s="268"/>
      <c r="K37" s="269">
        <f>VLOOKUP(A37,EQUIPOS!A7:D164,4,FALSE)</f>
        <v>87631.912971274782</v>
      </c>
      <c r="L37" s="270"/>
      <c r="M37" s="271">
        <v>0.9375</v>
      </c>
      <c r="N37" s="272">
        <f>K37/M37</f>
        <v>93474.040502693097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1669.0798666666667</v>
      </c>
    </row>
    <row r="43" spans="1:14" ht="15.75" thickBot="1">
      <c r="B43" s="822" t="s">
        <v>953</v>
      </c>
      <c r="C43" s="823"/>
      <c r="D43" s="823"/>
      <c r="E43" s="823"/>
      <c r="F43" s="823"/>
      <c r="G43" s="823"/>
      <c r="H43" s="823"/>
      <c r="I43" s="823"/>
      <c r="J43" s="823"/>
      <c r="K43" s="823"/>
      <c r="L43" s="823"/>
      <c r="M43" s="824"/>
      <c r="N43" s="394">
        <f>SUM(N36:N42)</f>
        <v>212350.40260062026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18553.143475689645</v>
      </c>
      <c r="N49" s="272">
        <f>K49*M49</f>
        <v>18553.143475689645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33381.597333333331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271456.22832422145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54291.245664844289</v>
      </c>
      <c r="M83" s="858"/>
      <c r="N83" s="51"/>
    </row>
    <row r="84" spans="1:14">
      <c r="B84" s="89" t="s">
        <v>973</v>
      </c>
      <c r="C84" s="90"/>
      <c r="D84" s="90"/>
      <c r="E84" s="90"/>
      <c r="F84" s="90"/>
      <c r="G84" s="90"/>
      <c r="H84" s="90"/>
      <c r="I84" s="87"/>
      <c r="J84" s="88"/>
      <c r="K84" s="304">
        <v>0.05</v>
      </c>
      <c r="L84" s="857">
        <f>N78*K84</f>
        <v>13572.811416211072</v>
      </c>
      <c r="M84" s="858"/>
      <c r="N84" s="51"/>
    </row>
    <row r="85" spans="1:14" ht="15.75" thickBot="1">
      <c r="B85" s="91" t="s">
        <v>974</v>
      </c>
      <c r="C85" s="92"/>
      <c r="D85" s="92"/>
      <c r="E85" s="92"/>
      <c r="F85" s="92"/>
      <c r="G85" s="92"/>
      <c r="H85" s="92"/>
      <c r="I85" s="93"/>
      <c r="J85" s="94"/>
      <c r="K85" s="305">
        <v>0.05</v>
      </c>
      <c r="L85" s="859">
        <f>N78*K85</f>
        <v>13572.811416211072</v>
      </c>
      <c r="M85" s="860"/>
      <c r="N85" s="51"/>
    </row>
    <row r="86" spans="1:14" ht="15.75" thickBot="1">
      <c r="B86" s="822" t="s">
        <v>953</v>
      </c>
      <c r="C86" s="823"/>
      <c r="D86" s="823"/>
      <c r="E86" s="823"/>
      <c r="F86" s="823"/>
      <c r="G86" s="823"/>
      <c r="H86" s="823"/>
      <c r="I86" s="823"/>
      <c r="J86" s="823"/>
      <c r="K86" s="823"/>
      <c r="L86" s="823"/>
      <c r="M86" s="824"/>
      <c r="N86" s="52">
        <f>L83+L84+L85</f>
        <v>81436.868497266434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352893.09682148788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109881.82709180673</v>
      </c>
      <c r="L36" s="270"/>
      <c r="M36" s="271">
        <v>1.5</v>
      </c>
      <c r="N36" s="272">
        <f>K36/M36</f>
        <v>73254.551394537819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1043.1749166666666</v>
      </c>
    </row>
    <row r="43" spans="1:14" ht="15.75" thickBot="1">
      <c r="B43" s="822" t="s">
        <v>953</v>
      </c>
      <c r="C43" s="823"/>
      <c r="D43" s="823"/>
      <c r="E43" s="823"/>
      <c r="F43" s="823"/>
      <c r="G43" s="823"/>
      <c r="H43" s="823"/>
      <c r="I43" s="823"/>
      <c r="J43" s="823"/>
      <c r="K43" s="823"/>
      <c r="L43" s="823"/>
      <c r="M43" s="824"/>
      <c r="N43" s="394">
        <f>SUM(N36:N42)</f>
        <v>74297.726311204489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18553.143475689645</v>
      </c>
      <c r="N49" s="272">
        <f>K49*M49</f>
        <v>18553.143475689645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120885.4530348057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24177.090606961141</v>
      </c>
      <c r="M83" s="858"/>
      <c r="N83" s="51"/>
    </row>
    <row r="84" spans="1:14">
      <c r="B84" s="89" t="s">
        <v>973</v>
      </c>
      <c r="C84" s="90"/>
      <c r="D84" s="90"/>
      <c r="E84" s="90"/>
      <c r="F84" s="90"/>
      <c r="G84" s="90"/>
      <c r="H84" s="90"/>
      <c r="I84" s="87"/>
      <c r="J84" s="88"/>
      <c r="K84" s="304">
        <v>0.05</v>
      </c>
      <c r="L84" s="857">
        <f>N78*K84</f>
        <v>6044.2726517402853</v>
      </c>
      <c r="M84" s="858"/>
      <c r="N84" s="51"/>
    </row>
    <row r="85" spans="1:14" ht="15.75" thickBot="1">
      <c r="B85" s="91" t="s">
        <v>974</v>
      </c>
      <c r="C85" s="92"/>
      <c r="D85" s="92"/>
      <c r="E85" s="92"/>
      <c r="F85" s="92"/>
      <c r="G85" s="92"/>
      <c r="H85" s="92"/>
      <c r="I85" s="93"/>
      <c r="J85" s="94"/>
      <c r="K85" s="305">
        <v>0.05</v>
      </c>
      <c r="L85" s="859">
        <f>N78*K85</f>
        <v>6044.2726517402853</v>
      </c>
      <c r="M85" s="860"/>
      <c r="N85" s="51"/>
    </row>
    <row r="86" spans="1:14" ht="15.75" thickBot="1">
      <c r="B86" s="822" t="s">
        <v>953</v>
      </c>
      <c r="C86" s="823"/>
      <c r="D86" s="823"/>
      <c r="E86" s="823"/>
      <c r="F86" s="823"/>
      <c r="G86" s="823"/>
      <c r="H86" s="823"/>
      <c r="I86" s="823"/>
      <c r="J86" s="823"/>
      <c r="K86" s="823"/>
      <c r="L86" s="823"/>
      <c r="M86" s="824"/>
      <c r="N86" s="52">
        <f>L83+L84+L85</f>
        <v>36265.635910441713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157151.08894524741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109881.82709180673</v>
      </c>
      <c r="L36" s="270"/>
      <c r="M36" s="271">
        <v>1.375</v>
      </c>
      <c r="N36" s="272">
        <f>K36/M36</f>
        <v>79914.056066768535</v>
      </c>
    </row>
    <row r="37" spans="1:14">
      <c r="A37" s="144" t="s">
        <v>373</v>
      </c>
      <c r="B37" s="871" t="str">
        <f>VLOOKUP(A37,EQUIPOS!A7:D154,3,FALSE)</f>
        <v>Volqueta 6 m3</v>
      </c>
      <c r="C37" s="872"/>
      <c r="D37" s="872"/>
      <c r="E37" s="872"/>
      <c r="F37" s="872"/>
      <c r="G37" s="872"/>
      <c r="H37" s="873"/>
      <c r="I37" s="267"/>
      <c r="J37" s="268"/>
      <c r="K37" s="269">
        <f>VLOOKUP(A37,EQUIPOS!A7:D164,4,FALSE)</f>
        <v>87631.912971274782</v>
      </c>
      <c r="L37" s="270"/>
      <c r="M37" s="271">
        <v>1.375</v>
      </c>
      <c r="N37" s="272">
        <f>K37/M37</f>
        <v>63732.300342745293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1138.0089999999998</v>
      </c>
    </row>
    <row r="43" spans="1:14" ht="15.75" thickBot="1">
      <c r="B43" s="822" t="s">
        <v>953</v>
      </c>
      <c r="C43" s="823"/>
      <c r="D43" s="823"/>
      <c r="E43" s="823"/>
      <c r="F43" s="823"/>
      <c r="G43" s="823"/>
      <c r="H43" s="823"/>
      <c r="I43" s="823"/>
      <c r="J43" s="823"/>
      <c r="K43" s="823"/>
      <c r="L43" s="823"/>
      <c r="M43" s="824"/>
      <c r="N43" s="394">
        <f>SUM(N36:N42)</f>
        <v>144784.36540951382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18553.143475689645</v>
      </c>
      <c r="N49" s="272">
        <f>K49*M49</f>
        <v>18553.143475689645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22760.179999999997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193268.77379978169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38653.75475995634</v>
      </c>
      <c r="M83" s="858"/>
      <c r="N83" s="51"/>
    </row>
    <row r="84" spans="1:14">
      <c r="B84" s="89" t="s">
        <v>973</v>
      </c>
      <c r="C84" s="90"/>
      <c r="D84" s="90"/>
      <c r="E84" s="90"/>
      <c r="F84" s="90"/>
      <c r="G84" s="90"/>
      <c r="H84" s="90"/>
      <c r="I84" s="87"/>
      <c r="J84" s="88"/>
      <c r="K84" s="304">
        <v>0.05</v>
      </c>
      <c r="L84" s="857">
        <f>N78*K84</f>
        <v>9663.4386899890851</v>
      </c>
      <c r="M84" s="858"/>
      <c r="N84" s="51"/>
    </row>
    <row r="85" spans="1:14" ht="15.75" thickBot="1">
      <c r="B85" s="91" t="s">
        <v>974</v>
      </c>
      <c r="C85" s="92"/>
      <c r="D85" s="92"/>
      <c r="E85" s="92"/>
      <c r="F85" s="92"/>
      <c r="G85" s="92"/>
      <c r="H85" s="92"/>
      <c r="I85" s="93"/>
      <c r="J85" s="94"/>
      <c r="K85" s="305">
        <v>0.05</v>
      </c>
      <c r="L85" s="859">
        <f>N78*K85</f>
        <v>9663.4386899890851</v>
      </c>
      <c r="M85" s="860"/>
      <c r="N85" s="51"/>
    </row>
    <row r="86" spans="1:14" ht="15.75" thickBot="1">
      <c r="B86" s="822" t="s">
        <v>953</v>
      </c>
      <c r="C86" s="823"/>
      <c r="D86" s="823"/>
      <c r="E86" s="823"/>
      <c r="F86" s="823"/>
      <c r="G86" s="823"/>
      <c r="H86" s="823"/>
      <c r="I86" s="823"/>
      <c r="J86" s="823"/>
      <c r="K86" s="823"/>
      <c r="L86" s="823"/>
      <c r="M86" s="824"/>
      <c r="N86" s="52">
        <f>L83+L84+L85</f>
        <v>57980.632139934503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251249.40593971621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109881.82709180673</v>
      </c>
      <c r="L36" s="270"/>
      <c r="M36" s="271">
        <v>1.3125</v>
      </c>
      <c r="N36" s="272">
        <f>K36/M36</f>
        <v>83719.487308043215</v>
      </c>
    </row>
    <row r="37" spans="1:14">
      <c r="A37" s="144" t="s">
        <v>373</v>
      </c>
      <c r="B37" s="871" t="str">
        <f>VLOOKUP(A37,EQUIPOS!A7:D154,3,FALSE)</f>
        <v>Volqueta 6 m3</v>
      </c>
      <c r="C37" s="872"/>
      <c r="D37" s="872"/>
      <c r="E37" s="872"/>
      <c r="F37" s="872"/>
      <c r="G37" s="872"/>
      <c r="H37" s="873"/>
      <c r="I37" s="267"/>
      <c r="J37" s="268"/>
      <c r="K37" s="269">
        <f>VLOOKUP(A37,EQUIPOS!A7:D164,4,FALSE)</f>
        <v>87631.912971274782</v>
      </c>
      <c r="L37" s="270"/>
      <c r="M37" s="271">
        <v>1.3125</v>
      </c>
      <c r="N37" s="272">
        <f>K37/M37</f>
        <v>66767.171787637926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1192.1999047619047</v>
      </c>
    </row>
    <row r="43" spans="1:14" ht="15.75" thickBot="1">
      <c r="B43" s="822" t="s">
        <v>953</v>
      </c>
      <c r="C43" s="823"/>
      <c r="D43" s="823"/>
      <c r="E43" s="823"/>
      <c r="F43" s="823"/>
      <c r="G43" s="823"/>
      <c r="H43" s="823"/>
      <c r="I43" s="823"/>
      <c r="J43" s="823"/>
      <c r="K43" s="823"/>
      <c r="L43" s="823"/>
      <c r="M43" s="824"/>
      <c r="N43" s="394">
        <f>SUM(N36:N42)</f>
        <v>151678.85900044307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559.57651184361043</v>
      </c>
      <c r="N48" s="272">
        <f>K48*M48</f>
        <v>5595.7651184361039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18553.143475689645</v>
      </c>
      <c r="N49" s="272">
        <f>K49*M49</f>
        <v>18553.143475689645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1575.319796142132</v>
      </c>
      <c r="N50" s="272">
        <f>K50*M50</f>
        <v>1575.319796142132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25724.228390267883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23843.998095238094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201247.08548594904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40249.417097189813</v>
      </c>
      <c r="M83" s="858"/>
      <c r="N83" s="51"/>
    </row>
    <row r="84" spans="1:14">
      <c r="B84" s="89" t="s">
        <v>973</v>
      </c>
      <c r="C84" s="90"/>
      <c r="D84" s="90"/>
      <c r="E84" s="90"/>
      <c r="F84" s="90"/>
      <c r="G84" s="90"/>
      <c r="H84" s="90"/>
      <c r="I84" s="87"/>
      <c r="J84" s="88"/>
      <c r="K84" s="304">
        <v>0.05</v>
      </c>
      <c r="L84" s="857">
        <f>N78*K84</f>
        <v>10062.354274297453</v>
      </c>
      <c r="M84" s="858"/>
      <c r="N84" s="51"/>
    </row>
    <row r="85" spans="1:14" ht="15.75" thickBot="1">
      <c r="B85" s="91" t="s">
        <v>974</v>
      </c>
      <c r="C85" s="92"/>
      <c r="D85" s="92"/>
      <c r="E85" s="92"/>
      <c r="F85" s="92"/>
      <c r="G85" s="92"/>
      <c r="H85" s="92"/>
      <c r="I85" s="93"/>
      <c r="J85" s="94"/>
      <c r="K85" s="305">
        <v>0.05</v>
      </c>
      <c r="L85" s="859">
        <f>N78*K85</f>
        <v>10062.354274297453</v>
      </c>
      <c r="M85" s="860"/>
      <c r="N85" s="51"/>
    </row>
    <row r="86" spans="1:14" ht="15.75" thickBot="1">
      <c r="B86" s="822" t="s">
        <v>953</v>
      </c>
      <c r="C86" s="823"/>
      <c r="D86" s="823"/>
      <c r="E86" s="823"/>
      <c r="F86" s="823"/>
      <c r="G86" s="823"/>
      <c r="H86" s="823"/>
      <c r="I86" s="823"/>
      <c r="J86" s="823"/>
      <c r="K86" s="823"/>
      <c r="L86" s="823"/>
      <c r="M86" s="824"/>
      <c r="N86" s="52">
        <f>L83+L84+L85</f>
        <v>60374.125645784719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261621.21113173375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66</v>
      </c>
      <c r="N36" s="272">
        <f>K36/M36</f>
        <v>3319.3823620748699</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200300.42230042271</v>
      </c>
      <c r="L37" s="270"/>
      <c r="M37" s="271">
        <v>100</v>
      </c>
      <c r="N37" s="272">
        <f>K37/M37</f>
        <v>2003.004223004227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5323.5720111207638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5230.8232918277736</v>
      </c>
      <c r="N48" s="272">
        <f>K48*M48</f>
        <v>5230.8232918277736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5230.8232918277736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10672.937907115205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2134.5875814230412</v>
      </c>
      <c r="M83" s="858"/>
      <c r="N83" s="51"/>
    </row>
    <row r="84" spans="1:14">
      <c r="B84" s="89" t="s">
        <v>973</v>
      </c>
      <c r="C84" s="90"/>
      <c r="D84" s="90"/>
      <c r="E84" s="90"/>
      <c r="F84" s="90"/>
      <c r="G84" s="90"/>
      <c r="H84" s="90"/>
      <c r="I84" s="87"/>
      <c r="J84" s="88"/>
      <c r="K84" s="304">
        <v>0.05</v>
      </c>
      <c r="L84" s="857">
        <f>N78*K84</f>
        <v>533.64689535576031</v>
      </c>
      <c r="M84" s="858"/>
      <c r="N84" s="51"/>
    </row>
    <row r="85" spans="1:14" ht="15.75" thickBot="1">
      <c r="B85" s="91" t="s">
        <v>974</v>
      </c>
      <c r="C85" s="92"/>
      <c r="D85" s="92"/>
      <c r="E85" s="92"/>
      <c r="F85" s="92"/>
      <c r="G85" s="92"/>
      <c r="H85" s="92"/>
      <c r="I85" s="93"/>
      <c r="J85" s="94"/>
      <c r="K85" s="305">
        <v>0.05</v>
      </c>
      <c r="L85" s="859">
        <f>N78*K85</f>
        <v>533.64689535576031</v>
      </c>
      <c r="M85" s="860"/>
      <c r="N85" s="51"/>
    </row>
    <row r="86" spans="1:14" ht="15.75" thickBot="1">
      <c r="B86" s="822" t="s">
        <v>953</v>
      </c>
      <c r="C86" s="823"/>
      <c r="D86" s="823"/>
      <c r="E86" s="823"/>
      <c r="F86" s="823"/>
      <c r="G86" s="823"/>
      <c r="H86" s="823"/>
      <c r="I86" s="823"/>
      <c r="J86" s="823"/>
      <c r="K86" s="823"/>
      <c r="L86" s="823"/>
      <c r="M86" s="824"/>
      <c r="N86" s="52">
        <f>L83+L84+L85</f>
        <v>3201.8813721345623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13874.819279249768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66</v>
      </c>
      <c r="N36" s="272">
        <f>K36/M36</f>
        <v>3319.3823620748699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3320.5677881165366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3439.1103922832031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687.82207845664061</v>
      </c>
      <c r="M83" s="858"/>
      <c r="N83" s="51"/>
    </row>
    <row r="84" spans="1:14">
      <c r="B84" s="89" t="s">
        <v>973</v>
      </c>
      <c r="C84" s="90"/>
      <c r="D84" s="90"/>
      <c r="E84" s="90"/>
      <c r="F84" s="90"/>
      <c r="G84" s="90"/>
      <c r="H84" s="90"/>
      <c r="I84" s="87"/>
      <c r="J84" s="88"/>
      <c r="K84" s="304">
        <v>0.05</v>
      </c>
      <c r="L84" s="857">
        <f>N78*K84</f>
        <v>171.95551961416015</v>
      </c>
      <c r="M84" s="858"/>
      <c r="N84" s="51"/>
    </row>
    <row r="85" spans="1:14" ht="15.75" thickBot="1">
      <c r="B85" s="91" t="s">
        <v>974</v>
      </c>
      <c r="C85" s="92"/>
      <c r="D85" s="92"/>
      <c r="E85" s="92"/>
      <c r="F85" s="92"/>
      <c r="G85" s="92"/>
      <c r="H85" s="92"/>
      <c r="I85" s="93"/>
      <c r="J85" s="94"/>
      <c r="K85" s="305">
        <v>0.05</v>
      </c>
      <c r="L85" s="859">
        <f>N78*K85</f>
        <v>171.95551961416015</v>
      </c>
      <c r="M85" s="860"/>
      <c r="N85" s="51"/>
    </row>
    <row r="86" spans="1:14" ht="15.75" thickBot="1">
      <c r="B86" s="822" t="s">
        <v>953</v>
      </c>
      <c r="C86" s="823"/>
      <c r="D86" s="823"/>
      <c r="E86" s="823"/>
      <c r="F86" s="823"/>
      <c r="G86" s="823"/>
      <c r="H86" s="823"/>
      <c r="I86" s="823"/>
      <c r="J86" s="823"/>
      <c r="K86" s="823"/>
      <c r="L86" s="823"/>
      <c r="M86" s="824"/>
      <c r="N86" s="52">
        <f>L83+L84+L85</f>
        <v>1031.7331176849609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4470.8435099681637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14" sqref="N1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112669.60239163898</v>
      </c>
      <c r="L36" s="270"/>
      <c r="M36" s="271">
        <v>66</v>
      </c>
      <c r="N36" s="272">
        <f>K36/M36</f>
        <v>1707.1151877521058</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200300.42230042271</v>
      </c>
      <c r="L37" s="270"/>
      <c r="M37" s="271">
        <v>100</v>
      </c>
      <c r="N37" s="272">
        <f>K37/M37</f>
        <v>2003.004223004227</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219079.23589694142</v>
      </c>
      <c r="L38" s="270"/>
      <c r="M38" s="271">
        <v>66</v>
      </c>
      <c r="N38" s="272">
        <f>K38/M38</f>
        <v>3319.3823620748699</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6.4119976747881813</v>
      </c>
    </row>
    <row r="43" spans="1:14" ht="15.75" thickBot="1">
      <c r="B43" s="822" t="s">
        <v>953</v>
      </c>
      <c r="C43" s="823"/>
      <c r="D43" s="823"/>
      <c r="E43" s="823"/>
      <c r="F43" s="823"/>
      <c r="G43" s="823"/>
      <c r="H43" s="823"/>
      <c r="I43" s="823"/>
      <c r="J43" s="823"/>
      <c r="K43" s="823"/>
      <c r="L43" s="823"/>
      <c r="M43" s="824"/>
      <c r="N43" s="394">
        <f>SUM(N36:N42)</f>
        <v>7035.9137705059911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6459.9827727010406</v>
      </c>
      <c r="N48" s="272">
        <f>K48*M48</f>
        <v>1291.9965545402083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1645.7168402022828</v>
      </c>
      <c r="N49" s="272">
        <f t="shared" ref="N49:N54" si="0">K49*M49</f>
        <v>4937.1505206068487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9599.546252207374</v>
      </c>
      <c r="N50" s="272">
        <f t="shared" si="0"/>
        <v>2879.8638756622122</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1288.8869748098593</v>
      </c>
      <c r="N51" s="272">
        <f t="shared" si="0"/>
        <v>257.77739496197188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981.16384761558948</v>
      </c>
      <c r="N52" s="272">
        <f t="shared" si="0"/>
        <v>490.58192380779474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5230.8232918277736</v>
      </c>
      <c r="N54" s="272">
        <f t="shared" si="0"/>
        <v>5230.8232918277736</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15088.193561406808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320.59988373940905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22444.707215652204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4488.9414431304413</v>
      </c>
      <c r="M85" s="858"/>
      <c r="N85" s="51"/>
    </row>
    <row r="86" spans="1:14">
      <c r="B86" s="89" t="s">
        <v>973</v>
      </c>
      <c r="C86" s="90"/>
      <c r="D86" s="90"/>
      <c r="E86" s="90"/>
      <c r="F86" s="90"/>
      <c r="G86" s="90"/>
      <c r="H86" s="90"/>
      <c r="I86" s="87"/>
      <c r="J86" s="88"/>
      <c r="K86" s="304">
        <v>0.05</v>
      </c>
      <c r="L86" s="857">
        <f>N80*K86</f>
        <v>1122.2353607826103</v>
      </c>
      <c r="M86" s="858"/>
      <c r="N86" s="51"/>
    </row>
    <row r="87" spans="1:14" ht="15.75" thickBot="1">
      <c r="B87" s="91" t="s">
        <v>974</v>
      </c>
      <c r="C87" s="92"/>
      <c r="D87" s="92"/>
      <c r="E87" s="92"/>
      <c r="F87" s="92"/>
      <c r="G87" s="92"/>
      <c r="H87" s="92"/>
      <c r="I87" s="93"/>
      <c r="J87" s="94"/>
      <c r="K87" s="305">
        <v>0.05</v>
      </c>
      <c r="L87" s="859">
        <f>N80*K87</f>
        <v>1122.2353607826103</v>
      </c>
      <c r="M87" s="860"/>
      <c r="N87" s="51"/>
    </row>
    <row r="88" spans="1:14" ht="15.75" thickBot="1">
      <c r="B88" s="822" t="s">
        <v>953</v>
      </c>
      <c r="C88" s="823"/>
      <c r="D88" s="823"/>
      <c r="E88" s="823"/>
      <c r="F88" s="823"/>
      <c r="G88" s="823"/>
      <c r="H88" s="823"/>
      <c r="I88" s="823"/>
      <c r="J88" s="823"/>
      <c r="K88" s="823"/>
      <c r="L88" s="823"/>
      <c r="M88" s="824"/>
      <c r="N88" s="52">
        <f>L85+L86+L87</f>
        <v>6733.412164695661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29178.119380347867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66</v>
      </c>
      <c r="N36" s="272">
        <f>K36/M36</f>
        <v>3319.3823620748699</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200300.42230042271</v>
      </c>
      <c r="L37" s="270"/>
      <c r="M37" s="271">
        <v>100</v>
      </c>
      <c r="N37" s="272">
        <f>K37/M37</f>
        <v>2003.004223004227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5323.5720111207638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5230.8232918277736</v>
      </c>
      <c r="N48" s="272">
        <f>K48*M48</f>
        <v>5230.8232918277736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5230.8232918277736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10672.937907115205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2134.5875814230412</v>
      </c>
      <c r="M83" s="858"/>
      <c r="N83" s="51"/>
    </row>
    <row r="84" spans="1:14">
      <c r="B84" s="89" t="s">
        <v>973</v>
      </c>
      <c r="C84" s="90"/>
      <c r="D84" s="90"/>
      <c r="E84" s="90"/>
      <c r="F84" s="90"/>
      <c r="G84" s="90"/>
      <c r="H84" s="90"/>
      <c r="I84" s="87"/>
      <c r="J84" s="88"/>
      <c r="K84" s="304">
        <v>0.05</v>
      </c>
      <c r="L84" s="857">
        <f>N78*K84</f>
        <v>533.64689535576031</v>
      </c>
      <c r="M84" s="858"/>
      <c r="N84" s="51"/>
    </row>
    <row r="85" spans="1:14" ht="15.75" thickBot="1">
      <c r="B85" s="91" t="s">
        <v>974</v>
      </c>
      <c r="C85" s="92"/>
      <c r="D85" s="92"/>
      <c r="E85" s="92"/>
      <c r="F85" s="92"/>
      <c r="G85" s="92"/>
      <c r="H85" s="92"/>
      <c r="I85" s="93"/>
      <c r="J85" s="94"/>
      <c r="K85" s="305">
        <v>0.05</v>
      </c>
      <c r="L85" s="859">
        <f>N78*K85</f>
        <v>533.64689535576031</v>
      </c>
      <c r="M85" s="860"/>
      <c r="N85" s="51"/>
    </row>
    <row r="86" spans="1:14" ht="15.75" thickBot="1">
      <c r="B86" s="822" t="s">
        <v>953</v>
      </c>
      <c r="C86" s="823"/>
      <c r="D86" s="823"/>
      <c r="E86" s="823"/>
      <c r="F86" s="823"/>
      <c r="G86" s="823"/>
      <c r="H86" s="823"/>
      <c r="I86" s="823"/>
      <c r="J86" s="823"/>
      <c r="K86" s="823"/>
      <c r="L86" s="823"/>
      <c r="M86" s="824"/>
      <c r="N86" s="52">
        <f>L83+L84+L85</f>
        <v>3201.8813721345623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13874.819279249768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3" sqref="O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66</v>
      </c>
      <c r="N36" s="272">
        <f>K36/M36</f>
        <v>3319.3823620748699</v>
      </c>
    </row>
    <row r="37" spans="1:14">
      <c r="A37" s="108" t="s">
        <v>180</v>
      </c>
      <c r="B37" s="871" t="str">
        <f>VLOOKUP(A37,EQUIPOS!A7:D154,3,FALSE)</f>
        <v>Compresor 120 HP, con martillo.</v>
      </c>
      <c r="C37" s="872"/>
      <c r="D37" s="872"/>
      <c r="E37" s="872"/>
      <c r="F37" s="872"/>
      <c r="G37" s="872"/>
      <c r="H37" s="873"/>
      <c r="I37" s="267"/>
      <c r="J37" s="268"/>
      <c r="K37" s="269">
        <f>VLOOKUP(A37,EQUIPOS!A7:D164,4,FALSE)</f>
        <v>112669.60239163898</v>
      </c>
      <c r="L37" s="270"/>
      <c r="M37" s="271">
        <v>66</v>
      </c>
      <c r="N37" s="272">
        <f>K37/M37</f>
        <v>1707.1151877521058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6.4119976747881813</v>
      </c>
    </row>
    <row r="43" spans="1:14" ht="15.75" thickBot="1">
      <c r="B43" s="822" t="s">
        <v>953</v>
      </c>
      <c r="C43" s="823"/>
      <c r="D43" s="823"/>
      <c r="E43" s="823"/>
      <c r="F43" s="823"/>
      <c r="G43" s="823"/>
      <c r="H43" s="823"/>
      <c r="I43" s="823"/>
      <c r="J43" s="823"/>
      <c r="K43" s="823"/>
      <c r="L43" s="823"/>
      <c r="M43" s="824"/>
      <c r="N43" s="394">
        <f>SUM(N36:N42)</f>
        <v>5032.9095475017639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6459.9827727010406</v>
      </c>
      <c r="N48" s="272">
        <f t="shared" ref="N48:N52" si="0">K48*M48</f>
        <v>1291.9965545402083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1645.7168402022828</v>
      </c>
      <c r="N49" s="272">
        <f t="shared" si="0"/>
        <v>4937.1505206068487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9599.546252207374</v>
      </c>
      <c r="N50" s="272">
        <f t="shared" si="0"/>
        <v>2879.8638756622122</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1288.8869748098593</v>
      </c>
      <c r="N51" s="272">
        <f t="shared" si="0"/>
        <v>257.77739496197188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981.16384761558948</v>
      </c>
      <c r="N52" s="272">
        <f t="shared" si="0"/>
        <v>490.58192380779474</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9857.3702695790344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320.59988373940905</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15210.879700820207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3042.1759401640415</v>
      </c>
      <c r="M86" s="858"/>
      <c r="N86" s="51"/>
    </row>
    <row r="87" spans="1:14">
      <c r="B87" s="89" t="s">
        <v>973</v>
      </c>
      <c r="C87" s="90"/>
      <c r="D87" s="90"/>
      <c r="E87" s="90"/>
      <c r="F87" s="90"/>
      <c r="G87" s="90"/>
      <c r="H87" s="90"/>
      <c r="I87" s="87"/>
      <c r="J87" s="88"/>
      <c r="K87" s="304">
        <v>0.05</v>
      </c>
      <c r="L87" s="857">
        <f>N81*K87</f>
        <v>760.54398504101039</v>
      </c>
      <c r="M87" s="858"/>
      <c r="N87" s="51"/>
    </row>
    <row r="88" spans="1:14" ht="15.75" thickBot="1">
      <c r="B88" s="91" t="s">
        <v>974</v>
      </c>
      <c r="C88" s="92"/>
      <c r="D88" s="92"/>
      <c r="E88" s="92"/>
      <c r="F88" s="92"/>
      <c r="G88" s="92"/>
      <c r="H88" s="92"/>
      <c r="I88" s="93"/>
      <c r="J88" s="94"/>
      <c r="K88" s="305">
        <v>0.05</v>
      </c>
      <c r="L88" s="859">
        <f>N81*K88</f>
        <v>760.54398504101039</v>
      </c>
      <c r="M88" s="860"/>
      <c r="N88" s="51"/>
    </row>
    <row r="89" spans="1:14" ht="15.75" thickBot="1">
      <c r="B89" s="822" t="s">
        <v>953</v>
      </c>
      <c r="C89" s="823"/>
      <c r="D89" s="823"/>
      <c r="E89" s="823"/>
      <c r="F89" s="823"/>
      <c r="G89" s="823"/>
      <c r="H89" s="823"/>
      <c r="I89" s="823"/>
      <c r="J89" s="823"/>
      <c r="K89" s="823"/>
      <c r="L89" s="823"/>
      <c r="M89" s="824"/>
      <c r="N89" s="52">
        <f>L86+L87+L88</f>
        <v>4563.2639102460626</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19774.143611066269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219079.23589694142</v>
      </c>
      <c r="L36" s="270"/>
      <c r="M36" s="271">
        <v>66</v>
      </c>
      <c r="N36" s="272">
        <f>K36/M36</f>
        <v>3319.3823620748699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3320.5677881165366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3439.1103922832031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687.82207845664061</v>
      </c>
      <c r="M83" s="858"/>
      <c r="N83" s="51"/>
    </row>
    <row r="84" spans="1:14">
      <c r="B84" s="89" t="s">
        <v>973</v>
      </c>
      <c r="C84" s="90"/>
      <c r="D84" s="90"/>
      <c r="E84" s="90"/>
      <c r="F84" s="90"/>
      <c r="G84" s="90"/>
      <c r="H84" s="90"/>
      <c r="I84" s="87"/>
      <c r="J84" s="88"/>
      <c r="K84" s="304">
        <v>0.05</v>
      </c>
      <c r="L84" s="857">
        <f>N78*K84</f>
        <v>171.95551961416015</v>
      </c>
      <c r="M84" s="858"/>
      <c r="N84" s="51"/>
    </row>
    <row r="85" spans="1:14" ht="15.75" thickBot="1">
      <c r="B85" s="91" t="s">
        <v>974</v>
      </c>
      <c r="C85" s="92"/>
      <c r="D85" s="92"/>
      <c r="E85" s="92"/>
      <c r="F85" s="92"/>
      <c r="G85" s="92"/>
      <c r="H85" s="92"/>
      <c r="I85" s="93"/>
      <c r="J85" s="94"/>
      <c r="K85" s="305">
        <v>0.05</v>
      </c>
      <c r="L85" s="859">
        <f>N78*K85</f>
        <v>171.95551961416015</v>
      </c>
      <c r="M85" s="860"/>
      <c r="N85" s="51"/>
    </row>
    <row r="86" spans="1:14" ht="15.75" thickBot="1">
      <c r="B86" s="822" t="s">
        <v>953</v>
      </c>
      <c r="C86" s="823"/>
      <c r="D86" s="823"/>
      <c r="E86" s="823"/>
      <c r="F86" s="823"/>
      <c r="G86" s="823"/>
      <c r="H86" s="823"/>
      <c r="I86" s="823"/>
      <c r="J86" s="823"/>
      <c r="K86" s="823"/>
      <c r="L86" s="823"/>
      <c r="M86" s="824"/>
      <c r="N86" s="52">
        <f>L83+L84+L85</f>
        <v>1031.7331176849609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4470.8435099681637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137706.19874951214</v>
      </c>
      <c r="L36" s="270"/>
      <c r="M36" s="271">
        <v>66</v>
      </c>
      <c r="N36" s="272">
        <f>K36/M36</f>
        <v>2086.4575568107903</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200300.42230042271</v>
      </c>
      <c r="L37" s="270"/>
      <c r="M37" s="271">
        <v>100</v>
      </c>
      <c r="N37" s="272">
        <f>K37/M37</f>
        <v>2003.004223004227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2.3708520833333333</v>
      </c>
    </row>
    <row r="43" spans="1:14" ht="15.75" thickBot="1">
      <c r="B43" s="822" t="s">
        <v>953</v>
      </c>
      <c r="C43" s="823"/>
      <c r="D43" s="823"/>
      <c r="E43" s="823"/>
      <c r="F43" s="823"/>
      <c r="G43" s="823"/>
      <c r="H43" s="823"/>
      <c r="I43" s="823"/>
      <c r="J43" s="823"/>
      <c r="K43" s="823"/>
      <c r="L43" s="823"/>
      <c r="M43" s="824"/>
      <c r="N43" s="394">
        <f>SUM(N36:N42)</f>
        <v>4091.8326318983509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3267.5930765589251</v>
      </c>
      <c r="N48" s="272">
        <f>K48*M48</f>
        <v>3267.5930765589251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3267.5930765589251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237.08520833333333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7596.5109167906094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1519.302183358122</v>
      </c>
      <c r="M83" s="858"/>
      <c r="N83" s="51"/>
    </row>
    <row r="84" spans="1:14">
      <c r="B84" s="89" t="s">
        <v>973</v>
      </c>
      <c r="C84" s="90"/>
      <c r="D84" s="90"/>
      <c r="E84" s="90"/>
      <c r="F84" s="90"/>
      <c r="G84" s="90"/>
      <c r="H84" s="90"/>
      <c r="I84" s="87"/>
      <c r="J84" s="88"/>
      <c r="K84" s="304">
        <v>0.05</v>
      </c>
      <c r="L84" s="857">
        <f>N78*K84</f>
        <v>379.82554583953049</v>
      </c>
      <c r="M84" s="858"/>
      <c r="N84" s="51"/>
    </row>
    <row r="85" spans="1:14" ht="15.75" thickBot="1">
      <c r="B85" s="91" t="s">
        <v>974</v>
      </c>
      <c r="C85" s="92"/>
      <c r="D85" s="92"/>
      <c r="E85" s="92"/>
      <c r="F85" s="92"/>
      <c r="G85" s="92"/>
      <c r="H85" s="92"/>
      <c r="I85" s="93"/>
      <c r="J85" s="94"/>
      <c r="K85" s="305">
        <v>0.05</v>
      </c>
      <c r="L85" s="859">
        <f>N78*K85</f>
        <v>379.82554583953049</v>
      </c>
      <c r="M85" s="860"/>
      <c r="N85" s="51"/>
    </row>
    <row r="86" spans="1:14" ht="15.75" thickBot="1">
      <c r="B86" s="822" t="s">
        <v>953</v>
      </c>
      <c r="C86" s="823"/>
      <c r="D86" s="823"/>
      <c r="E86" s="823"/>
      <c r="F86" s="823"/>
      <c r="G86" s="823"/>
      <c r="H86" s="823"/>
      <c r="I86" s="823"/>
      <c r="J86" s="823"/>
      <c r="K86" s="823"/>
      <c r="L86" s="823"/>
      <c r="M86" s="824"/>
      <c r="N86" s="52">
        <f>L83+L84+L85</f>
        <v>2278.9532750371832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9875.4641918277921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200300.42230042271</v>
      </c>
      <c r="L36" s="464"/>
      <c r="M36" s="283">
        <v>50</v>
      </c>
      <c r="N36" s="272">
        <f>K36/M36</f>
        <v>4006.008446008454</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64963.983031542237</v>
      </c>
      <c r="L37" s="464"/>
      <c r="M37" s="283">
        <v>50</v>
      </c>
      <c r="N37" s="272">
        <f>K37/M37</f>
        <v>1299.2796606308448</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464"/>
      <c r="M38" s="283">
        <v>50</v>
      </c>
      <c r="N38" s="272">
        <f>K38/M38</f>
        <v>3358.0928878552995</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137706.19874951214</v>
      </c>
      <c r="L39" s="952">
        <v>50</v>
      </c>
      <c r="M39" s="953"/>
      <c r="N39" s="272">
        <f>K39/L39</f>
        <v>2754.1239749902429</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11417.50496948484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423.19184653601997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11840.69681602086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2368.1393632041722</v>
      </c>
      <c r="M83" s="858"/>
      <c r="N83" s="51"/>
    </row>
    <row r="84" spans="1:14">
      <c r="B84" s="89" t="s">
        <v>973</v>
      </c>
      <c r="C84" s="90"/>
      <c r="D84" s="90"/>
      <c r="E84" s="90"/>
      <c r="F84" s="90"/>
      <c r="G84" s="90"/>
      <c r="H84" s="90"/>
      <c r="I84" s="87"/>
      <c r="J84" s="88"/>
      <c r="K84" s="304">
        <v>0.05</v>
      </c>
      <c r="L84" s="857">
        <f>N78*K84</f>
        <v>592.03484080104306</v>
      </c>
      <c r="M84" s="858"/>
      <c r="N84" s="51"/>
    </row>
    <row r="85" spans="1:14" ht="15.75" thickBot="1">
      <c r="B85" s="91" t="s">
        <v>974</v>
      </c>
      <c r="C85" s="92"/>
      <c r="D85" s="92"/>
      <c r="E85" s="92"/>
      <c r="F85" s="92"/>
      <c r="G85" s="92"/>
      <c r="H85" s="92"/>
      <c r="I85" s="93"/>
      <c r="J85" s="94"/>
      <c r="K85" s="305">
        <v>0.05</v>
      </c>
      <c r="L85" s="859">
        <f>N78*K85</f>
        <v>592.03484080104306</v>
      </c>
      <c r="M85" s="860"/>
      <c r="N85" s="51"/>
    </row>
    <row r="86" spans="1:14" ht="15.75" thickBot="1">
      <c r="B86" s="822" t="s">
        <v>953</v>
      </c>
      <c r="C86" s="823"/>
      <c r="D86" s="823"/>
      <c r="E86" s="823"/>
      <c r="F86" s="823"/>
      <c r="G86" s="823"/>
      <c r="H86" s="823"/>
      <c r="I86" s="823"/>
      <c r="J86" s="823"/>
      <c r="K86" s="823"/>
      <c r="L86" s="823"/>
      <c r="M86" s="824"/>
      <c r="N86" s="52">
        <f>L83+L84+L85</f>
        <v>3552.2090448062586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15392.905860827119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200300.42230042271</v>
      </c>
      <c r="L36" s="270"/>
      <c r="M36" s="271">
        <v>40</v>
      </c>
      <c r="N36" s="272">
        <f>K36/M36</f>
        <v>5007.5105575105681</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137706.19874951214</v>
      </c>
      <c r="L37" s="270"/>
      <c r="M37" s="271">
        <v>40</v>
      </c>
      <c r="N37" s="272">
        <f>K37/M37</f>
        <v>3442.6549687378038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8450.1655262483728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8979.1553344183976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1795.8310668836796</v>
      </c>
      <c r="M83" s="858"/>
      <c r="N83" s="51"/>
    </row>
    <row r="84" spans="1:14">
      <c r="B84" s="89" t="s">
        <v>973</v>
      </c>
      <c r="C84" s="90"/>
      <c r="D84" s="90"/>
      <c r="E84" s="90"/>
      <c r="F84" s="90"/>
      <c r="G84" s="90"/>
      <c r="H84" s="90"/>
      <c r="I84" s="87"/>
      <c r="J84" s="88"/>
      <c r="K84" s="304">
        <v>0.05</v>
      </c>
      <c r="L84" s="857">
        <f>N78*K84</f>
        <v>448.95776672091989</v>
      </c>
      <c r="M84" s="858"/>
      <c r="N84" s="51"/>
    </row>
    <row r="85" spans="1:14" ht="15.75" thickBot="1">
      <c r="B85" s="91" t="s">
        <v>974</v>
      </c>
      <c r="C85" s="92"/>
      <c r="D85" s="92"/>
      <c r="E85" s="92"/>
      <c r="F85" s="92"/>
      <c r="G85" s="92"/>
      <c r="H85" s="92"/>
      <c r="I85" s="93"/>
      <c r="J85" s="94"/>
      <c r="K85" s="305">
        <v>0.05</v>
      </c>
      <c r="L85" s="859">
        <f>N78*K85</f>
        <v>448.95776672091989</v>
      </c>
      <c r="M85" s="860"/>
      <c r="N85" s="51"/>
    </row>
    <row r="86" spans="1:14" ht="15.75" thickBot="1">
      <c r="B86" s="822" t="s">
        <v>953</v>
      </c>
      <c r="C86" s="823"/>
      <c r="D86" s="823"/>
      <c r="E86" s="823"/>
      <c r="F86" s="823"/>
      <c r="G86" s="823"/>
      <c r="H86" s="823"/>
      <c r="I86" s="823"/>
      <c r="J86" s="823"/>
      <c r="K86" s="823"/>
      <c r="L86" s="823"/>
      <c r="M86" s="824"/>
      <c r="N86" s="52">
        <f>L83+L84+L85</f>
        <v>2693.7466003255195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11672.901934743917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200300.42230042271</v>
      </c>
      <c r="L36" s="270"/>
      <c r="M36" s="271">
        <v>40</v>
      </c>
      <c r="N36" s="272">
        <f>K36/M36</f>
        <v>5007.5105575105681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5007.5105575105681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5536.5003656805929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1107.3000731361187</v>
      </c>
      <c r="M83" s="858"/>
      <c r="N83" s="51"/>
    </row>
    <row r="84" spans="1:14">
      <c r="B84" s="89" t="s">
        <v>973</v>
      </c>
      <c r="C84" s="90"/>
      <c r="D84" s="90"/>
      <c r="E84" s="90"/>
      <c r="F84" s="90"/>
      <c r="G84" s="90"/>
      <c r="H84" s="90"/>
      <c r="I84" s="87"/>
      <c r="J84" s="88"/>
      <c r="K84" s="304">
        <v>0.05</v>
      </c>
      <c r="L84" s="857">
        <f>N78*K84</f>
        <v>276.82501828402968</v>
      </c>
      <c r="M84" s="858"/>
      <c r="N84" s="51"/>
    </row>
    <row r="85" spans="1:14" ht="15.75" thickBot="1">
      <c r="B85" s="91" t="s">
        <v>974</v>
      </c>
      <c r="C85" s="92"/>
      <c r="D85" s="92"/>
      <c r="E85" s="92"/>
      <c r="F85" s="92"/>
      <c r="G85" s="92"/>
      <c r="H85" s="92"/>
      <c r="I85" s="93"/>
      <c r="J85" s="94"/>
      <c r="K85" s="305">
        <v>0.05</v>
      </c>
      <c r="L85" s="859">
        <f>N78*K85</f>
        <v>276.82501828402968</v>
      </c>
      <c r="M85" s="860"/>
      <c r="N85" s="51"/>
    </row>
    <row r="86" spans="1:14" ht="15.75" thickBot="1">
      <c r="B86" s="822" t="s">
        <v>953</v>
      </c>
      <c r="C86" s="823"/>
      <c r="D86" s="823"/>
      <c r="E86" s="823"/>
      <c r="F86" s="823"/>
      <c r="G86" s="823"/>
      <c r="H86" s="823"/>
      <c r="I86" s="823"/>
      <c r="J86" s="823"/>
      <c r="K86" s="823"/>
      <c r="L86" s="823"/>
      <c r="M86" s="824"/>
      <c r="N86" s="52">
        <f>L83+L84+L85</f>
        <v>1660.9501097041782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7197.4504753847714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2.31867233614408</v>
      </c>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6003.4145289439202</v>
      </c>
      <c r="N48" s="272">
        <f>K48*M48</f>
        <v>7804.4388876270968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7804.4388876270968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8038.6247935776491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1607.72495871553</v>
      </c>
      <c r="M83" s="858"/>
      <c r="N83" s="51"/>
    </row>
    <row r="84" spans="1:14">
      <c r="B84" s="89" t="s">
        <v>973</v>
      </c>
      <c r="C84" s="90"/>
      <c r="D84" s="90"/>
      <c r="E84" s="90"/>
      <c r="F84" s="90"/>
      <c r="G84" s="90"/>
      <c r="H84" s="90"/>
      <c r="I84" s="87"/>
      <c r="J84" s="88"/>
      <c r="K84" s="304">
        <v>0.05</v>
      </c>
      <c r="L84" s="857">
        <f>N78*K84</f>
        <v>401.93123967888249</v>
      </c>
      <c r="M84" s="858"/>
      <c r="N84" s="51"/>
    </row>
    <row r="85" spans="1:14" ht="15.75" thickBot="1">
      <c r="B85" s="91" t="s">
        <v>974</v>
      </c>
      <c r="C85" s="92"/>
      <c r="D85" s="92"/>
      <c r="E85" s="92"/>
      <c r="F85" s="92"/>
      <c r="G85" s="92"/>
      <c r="H85" s="92"/>
      <c r="I85" s="93"/>
      <c r="J85" s="94"/>
      <c r="K85" s="305">
        <v>0.05</v>
      </c>
      <c r="L85" s="859">
        <f>N78*K85</f>
        <v>401.93123967888249</v>
      </c>
      <c r="M85" s="860"/>
      <c r="N85" s="51"/>
    </row>
    <row r="86" spans="1:14" ht="15.75" thickBot="1">
      <c r="B86" s="822" t="s">
        <v>953</v>
      </c>
      <c r="C86" s="823"/>
      <c r="D86" s="823"/>
      <c r="E86" s="823"/>
      <c r="F86" s="823"/>
      <c r="G86" s="823"/>
      <c r="H86" s="823"/>
      <c r="I86" s="823"/>
      <c r="J86" s="823"/>
      <c r="K86" s="823"/>
      <c r="L86" s="823"/>
      <c r="M86" s="824"/>
      <c r="N86" s="52">
        <f>L83+L84+L85</f>
        <v>2411.5874380732948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10450.212231650945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2.31867233614408</v>
      </c>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13503.430980117486</v>
      </c>
      <c r="N48" s="272">
        <f>K48*M48</f>
        <v>16204.117176140982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16204.117176140982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16438.303082091534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3287.6606164183067</v>
      </c>
      <c r="M83" s="858"/>
      <c r="N83" s="51"/>
    </row>
    <row r="84" spans="1:14">
      <c r="B84" s="89" t="s">
        <v>973</v>
      </c>
      <c r="C84" s="90"/>
      <c r="D84" s="90"/>
      <c r="E84" s="90"/>
      <c r="F84" s="90"/>
      <c r="G84" s="90"/>
      <c r="H84" s="90"/>
      <c r="I84" s="87"/>
      <c r="J84" s="88"/>
      <c r="K84" s="304">
        <v>0.05</v>
      </c>
      <c r="L84" s="857">
        <f>N78*K84</f>
        <v>821.91515410457669</v>
      </c>
      <c r="M84" s="858"/>
      <c r="N84" s="51"/>
    </row>
    <row r="85" spans="1:14" ht="15.75" thickBot="1">
      <c r="B85" s="91" t="s">
        <v>974</v>
      </c>
      <c r="C85" s="92"/>
      <c r="D85" s="92"/>
      <c r="E85" s="92"/>
      <c r="F85" s="92"/>
      <c r="G85" s="92"/>
      <c r="H85" s="92"/>
      <c r="I85" s="93"/>
      <c r="J85" s="94"/>
      <c r="K85" s="305">
        <v>0.05</v>
      </c>
      <c r="L85" s="859">
        <f>N78*K85</f>
        <v>821.91515410457669</v>
      </c>
      <c r="M85" s="860"/>
      <c r="N85" s="51"/>
    </row>
    <row r="86" spans="1:14" ht="15.75" thickBot="1">
      <c r="B86" s="822" t="s">
        <v>953</v>
      </c>
      <c r="C86" s="823"/>
      <c r="D86" s="823"/>
      <c r="E86" s="823"/>
      <c r="F86" s="823"/>
      <c r="G86" s="823"/>
      <c r="H86" s="823"/>
      <c r="I86" s="823"/>
      <c r="J86" s="823"/>
      <c r="K86" s="823"/>
      <c r="L86" s="823"/>
      <c r="M86" s="824"/>
      <c r="N86" s="52">
        <f>L83+L84+L85</f>
        <v>4931.4909246274601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21369.794006718992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200300.42230042271</v>
      </c>
      <c r="L36" s="270"/>
      <c r="M36" s="271">
        <v>45</v>
      </c>
      <c r="N36" s="272">
        <f>K36/M36</f>
        <v>4451.1204955649491</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64963.983031542237</v>
      </c>
      <c r="L37" s="270"/>
      <c r="M37" s="271">
        <v>45</v>
      </c>
      <c r="N37" s="272">
        <f>K37/M37</f>
        <v>1443.6440673676052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167904.64439276498</v>
      </c>
      <c r="L38" s="270"/>
      <c r="M38" s="271">
        <v>45</v>
      </c>
      <c r="N38" s="272">
        <f>K38/M38</f>
        <v>3731.2143198392218</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137706.19874951214</v>
      </c>
      <c r="L39" s="876">
        <v>45</v>
      </c>
      <c r="M39" s="877"/>
      <c r="N39" s="272">
        <f>K39/L39</f>
        <v>3060.1377499891587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12698.998145739513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25041.821940890572</v>
      </c>
      <c r="N48" s="272">
        <f>K48*M48</f>
        <v>31302.277426113214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31302.277426113214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1315.0647969912638</v>
      </c>
      <c r="M59" s="910"/>
      <c r="N59" s="291">
        <f>K59*L59</f>
        <v>1643.8309962390799</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46289.182217020716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9257.8364434041432</v>
      </c>
      <c r="M83" s="858"/>
      <c r="N83" s="51"/>
    </row>
    <row r="84" spans="1:14">
      <c r="B84" s="89" t="s">
        <v>973</v>
      </c>
      <c r="C84" s="90"/>
      <c r="D84" s="90"/>
      <c r="E84" s="90"/>
      <c r="F84" s="90"/>
      <c r="G84" s="90"/>
      <c r="H84" s="90"/>
      <c r="I84" s="87"/>
      <c r="J84" s="88"/>
      <c r="K84" s="304">
        <v>0.05</v>
      </c>
      <c r="L84" s="857">
        <f>N78*K84</f>
        <v>2314.4591108510358</v>
      </c>
      <c r="M84" s="858"/>
      <c r="N84" s="51"/>
    </row>
    <row r="85" spans="1:14" ht="15.75" thickBot="1">
      <c r="B85" s="91" t="s">
        <v>974</v>
      </c>
      <c r="C85" s="92"/>
      <c r="D85" s="92"/>
      <c r="E85" s="92"/>
      <c r="F85" s="92"/>
      <c r="G85" s="92"/>
      <c r="H85" s="92"/>
      <c r="I85" s="93"/>
      <c r="J85" s="94"/>
      <c r="K85" s="305">
        <v>0.05</v>
      </c>
      <c r="L85" s="859">
        <f>N78*K85</f>
        <v>2314.4591108510358</v>
      </c>
      <c r="M85" s="860"/>
      <c r="N85" s="51"/>
    </row>
    <row r="86" spans="1:14" ht="15.75" thickBot="1">
      <c r="B86" s="822" t="s">
        <v>953</v>
      </c>
      <c r="C86" s="823"/>
      <c r="D86" s="823"/>
      <c r="E86" s="823"/>
      <c r="F86" s="823"/>
      <c r="G86" s="823"/>
      <c r="H86" s="823"/>
      <c r="I86" s="823"/>
      <c r="J86" s="823"/>
      <c r="K86" s="823"/>
      <c r="L86" s="823"/>
      <c r="M86" s="824"/>
      <c r="N86" s="52">
        <f>L83+L84+L85</f>
        <v>13886.754665106215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60176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200300.42230042271</v>
      </c>
      <c r="L36" s="270"/>
      <c r="M36" s="271">
        <v>45</v>
      </c>
      <c r="N36" s="272">
        <f>K36/M36</f>
        <v>4451.1204955649491</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64963.983031542237</v>
      </c>
      <c r="L37" s="270"/>
      <c r="M37" s="271">
        <v>45</v>
      </c>
      <c r="N37" s="272">
        <f>K37/M37</f>
        <v>1443.6440673676052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167904.64439276498</v>
      </c>
      <c r="L38" s="270"/>
      <c r="M38" s="271">
        <v>45</v>
      </c>
      <c r="N38" s="272">
        <f>K38/M38</f>
        <v>3731.2143198392218</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137706.19874951214</v>
      </c>
      <c r="L39" s="876">
        <v>45</v>
      </c>
      <c r="M39" s="877"/>
      <c r="N39" s="272">
        <f>K39/L39</f>
        <v>3060.1377499891587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12698.998145739513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66163.431437969542</v>
      </c>
      <c r="N48" s="272">
        <f>K48*M48</f>
        <v>82704.289297461932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82704.289297461932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1315.0647969912638</v>
      </c>
      <c r="M59" s="910"/>
      <c r="N59" s="291">
        <f>K59*L59</f>
        <v>1643.8309962390799</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97691.194088369433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19538.238817673886</v>
      </c>
      <c r="M83" s="858"/>
      <c r="N83" s="51"/>
    </row>
    <row r="84" spans="1:14">
      <c r="B84" s="89" t="s">
        <v>973</v>
      </c>
      <c r="C84" s="90"/>
      <c r="D84" s="90"/>
      <c r="E84" s="90"/>
      <c r="F84" s="90"/>
      <c r="G84" s="90"/>
      <c r="H84" s="90"/>
      <c r="I84" s="87"/>
      <c r="J84" s="88"/>
      <c r="K84" s="304">
        <v>0.05</v>
      </c>
      <c r="L84" s="857">
        <f>N78*K84</f>
        <v>4884.5597044184715</v>
      </c>
      <c r="M84" s="858"/>
      <c r="N84" s="51"/>
    </row>
    <row r="85" spans="1:14" ht="15.75" thickBot="1">
      <c r="B85" s="91" t="s">
        <v>974</v>
      </c>
      <c r="C85" s="92"/>
      <c r="D85" s="92"/>
      <c r="E85" s="92"/>
      <c r="F85" s="92"/>
      <c r="G85" s="92"/>
      <c r="H85" s="92"/>
      <c r="I85" s="93"/>
      <c r="J85" s="94"/>
      <c r="K85" s="305">
        <v>0.05</v>
      </c>
      <c r="L85" s="859">
        <f>N78*K85</f>
        <v>4884.5597044184715</v>
      </c>
      <c r="M85" s="860"/>
      <c r="N85" s="51"/>
    </row>
    <row r="86" spans="1:14" ht="15.75" thickBot="1">
      <c r="B86" s="822" t="s">
        <v>953</v>
      </c>
      <c r="C86" s="823"/>
      <c r="D86" s="823"/>
      <c r="E86" s="823"/>
      <c r="F86" s="823"/>
      <c r="G86" s="823"/>
      <c r="H86" s="823"/>
      <c r="I86" s="823"/>
      <c r="J86" s="823"/>
      <c r="K86" s="823"/>
      <c r="L86" s="823"/>
      <c r="M86" s="824"/>
      <c r="N86" s="52">
        <f>L83+L84+L85</f>
        <v>29307.358226510831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126998.55231488026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200300.42230042271</v>
      </c>
      <c r="L36" s="270"/>
      <c r="M36" s="271">
        <v>45</v>
      </c>
      <c r="N36" s="272">
        <f>K36/M36</f>
        <v>4451.1204955649491</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64963.983031542237</v>
      </c>
      <c r="L37" s="270"/>
      <c r="M37" s="271">
        <v>45</v>
      </c>
      <c r="N37" s="272">
        <f>K37/M37</f>
        <v>1443.6440673676052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167904.64439276498</v>
      </c>
      <c r="L38" s="270"/>
      <c r="M38" s="271">
        <v>45</v>
      </c>
      <c r="N38" s="272">
        <f>K38/M38</f>
        <v>3731.2143198392218</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137706.19874951214</v>
      </c>
      <c r="L39" s="876">
        <v>45</v>
      </c>
      <c r="M39" s="877"/>
      <c r="N39" s="272">
        <f>K39/L39</f>
        <v>3060.1377499891587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12698.998145739513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68231.03867040608</v>
      </c>
      <c r="N48" s="272">
        <f>K48*M48</f>
        <v>85288.798338007604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85288.798338007604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1315.0647969912638</v>
      </c>
      <c r="M59" s="910"/>
      <c r="N59" s="291">
        <f>K59*L59</f>
        <v>1643.8309962390799</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100275.70312891511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20055.140625783024</v>
      </c>
      <c r="M83" s="858"/>
      <c r="N83" s="51"/>
    </row>
    <row r="84" spans="1:14">
      <c r="B84" s="89" t="s">
        <v>973</v>
      </c>
      <c r="C84" s="90"/>
      <c r="D84" s="90"/>
      <c r="E84" s="90"/>
      <c r="F84" s="90"/>
      <c r="G84" s="90"/>
      <c r="H84" s="90"/>
      <c r="I84" s="87"/>
      <c r="J84" s="88"/>
      <c r="K84" s="304">
        <v>0.05</v>
      </c>
      <c r="L84" s="857">
        <f>N78*K84</f>
        <v>5013.785156445756</v>
      </c>
      <c r="M84" s="858"/>
      <c r="N84" s="51"/>
    </row>
    <row r="85" spans="1:14" ht="15.75" thickBot="1">
      <c r="B85" s="91" t="s">
        <v>974</v>
      </c>
      <c r="C85" s="92"/>
      <c r="D85" s="92"/>
      <c r="E85" s="92"/>
      <c r="F85" s="92"/>
      <c r="G85" s="92"/>
      <c r="H85" s="92"/>
      <c r="I85" s="93"/>
      <c r="J85" s="94"/>
      <c r="K85" s="305">
        <v>0.05</v>
      </c>
      <c r="L85" s="859">
        <f>N78*K85</f>
        <v>5013.785156445756</v>
      </c>
      <c r="M85" s="860"/>
      <c r="N85" s="51"/>
    </row>
    <row r="86" spans="1:14" ht="15.75" thickBot="1">
      <c r="B86" s="822" t="s">
        <v>953</v>
      </c>
      <c r="C86" s="823"/>
      <c r="D86" s="823"/>
      <c r="E86" s="823"/>
      <c r="F86" s="823"/>
      <c r="G86" s="823"/>
      <c r="H86" s="823"/>
      <c r="I86" s="823"/>
      <c r="J86" s="823"/>
      <c r="K86" s="823"/>
      <c r="L86" s="823"/>
      <c r="M86" s="824"/>
      <c r="N86" s="52">
        <f>L83+L84+L85</f>
        <v>30082.710938674536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130358.41406758965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200300.42230042271</v>
      </c>
      <c r="L36" s="270"/>
      <c r="M36" s="271">
        <v>400</v>
      </c>
      <c r="N36" s="272">
        <f>K36/M36</f>
        <v>500.75105575105675</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64963.983031542237</v>
      </c>
      <c r="L37" s="270"/>
      <c r="M37" s="271">
        <v>200</v>
      </c>
      <c r="N37" s="272">
        <f>K37/M37</f>
        <v>324.81991515771119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200</v>
      </c>
      <c r="N38" s="272">
        <f>K38/M38</f>
        <v>839.52322196382488</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137706.19874951214</v>
      </c>
      <c r="L39" s="876">
        <v>200</v>
      </c>
      <c r="M39" s="877"/>
      <c r="N39" s="272">
        <f>K39/L39</f>
        <v>688.53099374756073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2.8983404201801002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2356.5235270403336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144.917021009005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2501.4405480493388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500.28810960986777</v>
      </c>
      <c r="M83" s="858"/>
      <c r="N83" s="51"/>
    </row>
    <row r="84" spans="1:14">
      <c r="B84" s="89" t="s">
        <v>973</v>
      </c>
      <c r="C84" s="90"/>
      <c r="D84" s="90"/>
      <c r="E84" s="90"/>
      <c r="F84" s="90"/>
      <c r="G84" s="90"/>
      <c r="H84" s="90"/>
      <c r="I84" s="87"/>
      <c r="J84" s="88"/>
      <c r="K84" s="304">
        <v>0.05</v>
      </c>
      <c r="L84" s="857">
        <f>N78*K84</f>
        <v>125.07202740246694</v>
      </c>
      <c r="M84" s="858"/>
      <c r="N84" s="51"/>
    </row>
    <row r="85" spans="1:14" ht="15.75" thickBot="1">
      <c r="B85" s="91" t="s">
        <v>974</v>
      </c>
      <c r="C85" s="92"/>
      <c r="D85" s="92"/>
      <c r="E85" s="92"/>
      <c r="F85" s="92"/>
      <c r="G85" s="92"/>
      <c r="H85" s="92"/>
      <c r="I85" s="93"/>
      <c r="J85" s="94"/>
      <c r="K85" s="305">
        <v>0.05</v>
      </c>
      <c r="L85" s="859">
        <f>N78*K85</f>
        <v>125.07202740246694</v>
      </c>
      <c r="M85" s="860"/>
      <c r="N85" s="51"/>
    </row>
    <row r="86" spans="1:14" ht="15.75" thickBot="1">
      <c r="B86" s="822" t="s">
        <v>953</v>
      </c>
      <c r="C86" s="823"/>
      <c r="D86" s="823"/>
      <c r="E86" s="823"/>
      <c r="F86" s="823"/>
      <c r="G86" s="823"/>
      <c r="H86" s="823"/>
      <c r="I86" s="823"/>
      <c r="J86" s="823"/>
      <c r="K86" s="823"/>
      <c r="L86" s="823"/>
      <c r="M86" s="824"/>
      <c r="N86" s="52">
        <f>L83+L84+L85</f>
        <v>750.4321644148016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3251.8727124641405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7573.9016623939769</v>
      </c>
      <c r="N48" s="272">
        <f>K48*M48</f>
        <v>9088.6819948727716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9088.6819948727716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9322.867900823323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1864.5735801646647</v>
      </c>
      <c r="M83" s="858"/>
      <c r="N83" s="51"/>
    </row>
    <row r="84" spans="1:14">
      <c r="B84" s="89" t="s">
        <v>973</v>
      </c>
      <c r="C84" s="90"/>
      <c r="D84" s="90"/>
      <c r="E84" s="90"/>
      <c r="F84" s="90"/>
      <c r="G84" s="90"/>
      <c r="H84" s="90"/>
      <c r="I84" s="87"/>
      <c r="J84" s="88"/>
      <c r="K84" s="304">
        <v>0.05</v>
      </c>
      <c r="L84" s="857">
        <f>N78*K84</f>
        <v>466.14339504116617</v>
      </c>
      <c r="M84" s="858"/>
      <c r="N84" s="51"/>
    </row>
    <row r="85" spans="1:14" ht="15.75" thickBot="1">
      <c r="B85" s="91" t="s">
        <v>974</v>
      </c>
      <c r="C85" s="92"/>
      <c r="D85" s="92"/>
      <c r="E85" s="92"/>
      <c r="F85" s="92"/>
      <c r="G85" s="92"/>
      <c r="H85" s="92"/>
      <c r="I85" s="93"/>
      <c r="J85" s="94"/>
      <c r="K85" s="305">
        <v>0.05</v>
      </c>
      <c r="L85" s="859">
        <f>N78*K85</f>
        <v>466.14339504116617</v>
      </c>
      <c r="M85" s="860"/>
      <c r="N85" s="51"/>
    </row>
    <row r="86" spans="1:14" ht="15.75" thickBot="1">
      <c r="B86" s="822" t="s">
        <v>953</v>
      </c>
      <c r="C86" s="823"/>
      <c r="D86" s="823"/>
      <c r="E86" s="823"/>
      <c r="F86" s="823"/>
      <c r="G86" s="823"/>
      <c r="H86" s="823"/>
      <c r="I86" s="823"/>
      <c r="J86" s="823"/>
      <c r="K86" s="823"/>
      <c r="L86" s="823"/>
      <c r="M86" s="824"/>
      <c r="N86" s="52">
        <f>L83+L84+L85</f>
        <v>2796.8603702469968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12119.72827107032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1163.9091811901105</v>
      </c>
      <c r="M83" s="858"/>
      <c r="N83" s="51"/>
    </row>
    <row r="84" spans="1:14">
      <c r="B84" s="89" t="s">
        <v>973</v>
      </c>
      <c r="C84" s="90"/>
      <c r="D84" s="90"/>
      <c r="E84" s="90"/>
      <c r="F84" s="90"/>
      <c r="G84" s="90"/>
      <c r="H84" s="90"/>
      <c r="I84" s="87"/>
      <c r="J84" s="88"/>
      <c r="K84" s="304">
        <v>0.05</v>
      </c>
      <c r="L84" s="857">
        <f>N78*K84</f>
        <v>290.97729529752763</v>
      </c>
      <c r="M84" s="858"/>
      <c r="N84" s="51"/>
    </row>
    <row r="85" spans="1:14" ht="15.75" thickBot="1">
      <c r="B85" s="91" t="s">
        <v>974</v>
      </c>
      <c r="C85" s="92"/>
      <c r="D85" s="92"/>
      <c r="E85" s="92"/>
      <c r="F85" s="92"/>
      <c r="G85" s="92"/>
      <c r="H85" s="92"/>
      <c r="I85" s="93"/>
      <c r="J85" s="94"/>
      <c r="K85" s="305">
        <v>0.05</v>
      </c>
      <c r="L85" s="859">
        <f>N78*K85</f>
        <v>290.97729529752763</v>
      </c>
      <c r="M85" s="860"/>
      <c r="N85" s="51"/>
    </row>
    <row r="86" spans="1:14" ht="15.75" thickBot="1">
      <c r="B86" s="822" t="s">
        <v>953</v>
      </c>
      <c r="C86" s="823"/>
      <c r="D86" s="823"/>
      <c r="E86" s="823"/>
      <c r="F86" s="823"/>
      <c r="G86" s="823"/>
      <c r="H86" s="823"/>
      <c r="I86" s="823"/>
      <c r="J86" s="823"/>
      <c r="K86" s="823"/>
      <c r="L86" s="823"/>
      <c r="M86" s="824"/>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10218.840769394936</v>
      </c>
      <c r="N48" s="272">
        <f>K48*M48</f>
        <v>12262.608923273923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12262.608923273923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12496.794829224475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2499.358965844895</v>
      </c>
      <c r="M83" s="858"/>
      <c r="N83" s="51"/>
    </row>
    <row r="84" spans="1:14">
      <c r="B84" s="89" t="s">
        <v>973</v>
      </c>
      <c r="C84" s="90"/>
      <c r="D84" s="90"/>
      <c r="E84" s="90"/>
      <c r="F84" s="90"/>
      <c r="G84" s="90"/>
      <c r="H84" s="90"/>
      <c r="I84" s="87"/>
      <c r="J84" s="88"/>
      <c r="K84" s="304">
        <v>0.05</v>
      </c>
      <c r="L84" s="857">
        <f>N78*K84</f>
        <v>624.83974146122375</v>
      </c>
      <c r="M84" s="858"/>
      <c r="N84" s="51"/>
    </row>
    <row r="85" spans="1:14" ht="15.75" thickBot="1">
      <c r="B85" s="91" t="s">
        <v>974</v>
      </c>
      <c r="C85" s="92"/>
      <c r="D85" s="92"/>
      <c r="E85" s="92"/>
      <c r="F85" s="92"/>
      <c r="G85" s="92"/>
      <c r="H85" s="92"/>
      <c r="I85" s="93"/>
      <c r="J85" s="94"/>
      <c r="K85" s="305">
        <v>0.05</v>
      </c>
      <c r="L85" s="859">
        <f>N78*K85</f>
        <v>624.83974146122375</v>
      </c>
      <c r="M85" s="860"/>
      <c r="N85" s="51"/>
    </row>
    <row r="86" spans="1:14" ht="15.75" thickBot="1">
      <c r="B86" s="822" t="s">
        <v>953</v>
      </c>
      <c r="C86" s="823"/>
      <c r="D86" s="823"/>
      <c r="E86" s="823"/>
      <c r="F86" s="823"/>
      <c r="G86" s="823"/>
      <c r="H86" s="823"/>
      <c r="I86" s="823"/>
      <c r="J86" s="823"/>
      <c r="K86" s="823"/>
      <c r="L86" s="823"/>
      <c r="M86" s="824"/>
      <c r="N86" s="52">
        <f>L83+L84+L85</f>
        <v>3749.0384487673423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16245.833277991816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15680.306503360607</v>
      </c>
      <c r="N48" s="272">
        <f>K48*M48</f>
        <v>20384.398454368791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20384.398454368791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20618.584360319343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4123.7168720638683</v>
      </c>
      <c r="M83" s="858"/>
      <c r="N83" s="51"/>
    </row>
    <row r="84" spans="1:14">
      <c r="B84" s="89" t="s">
        <v>973</v>
      </c>
      <c r="C84" s="90"/>
      <c r="D84" s="90"/>
      <c r="E84" s="90"/>
      <c r="F84" s="90"/>
      <c r="G84" s="90"/>
      <c r="H84" s="90"/>
      <c r="I84" s="87"/>
      <c r="J84" s="88"/>
      <c r="K84" s="304">
        <v>0.05</v>
      </c>
      <c r="L84" s="857">
        <f>N78*K84</f>
        <v>1030.9292180159671</v>
      </c>
      <c r="M84" s="858"/>
      <c r="N84" s="51"/>
    </row>
    <row r="85" spans="1:14" ht="15.75" thickBot="1">
      <c r="B85" s="91" t="s">
        <v>974</v>
      </c>
      <c r="C85" s="92"/>
      <c r="D85" s="92"/>
      <c r="E85" s="92"/>
      <c r="F85" s="92"/>
      <c r="G85" s="92"/>
      <c r="H85" s="92"/>
      <c r="I85" s="93"/>
      <c r="J85" s="94"/>
      <c r="K85" s="305">
        <v>0.05</v>
      </c>
      <c r="L85" s="859">
        <f>N78*K85</f>
        <v>1030.9292180159671</v>
      </c>
      <c r="M85" s="860"/>
      <c r="N85" s="51"/>
    </row>
    <row r="86" spans="1:14" ht="15.75" thickBot="1">
      <c r="B86" s="822" t="s">
        <v>953</v>
      </c>
      <c r="C86" s="823"/>
      <c r="D86" s="823"/>
      <c r="E86" s="823"/>
      <c r="F86" s="823"/>
      <c r="G86" s="823"/>
      <c r="H86" s="823"/>
      <c r="I86" s="823"/>
      <c r="J86" s="823"/>
      <c r="K86" s="823"/>
      <c r="L86" s="823"/>
      <c r="M86" s="824"/>
      <c r="N86" s="52">
        <f>L83+L84+L85</f>
        <v>6185.5753080958029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26804.159668415145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90410.19313456575</v>
      </c>
      <c r="L36" s="270"/>
      <c r="M36" s="271">
        <v>250</v>
      </c>
      <c r="N36" s="272">
        <f>K36/M36</f>
        <v>361.64077253826298</v>
      </c>
    </row>
    <row r="37" spans="1:14">
      <c r="A37" s="113" t="s">
        <v>373</v>
      </c>
      <c r="B37" s="871" t="str">
        <f>VLOOKUP(A37,EQUIPOS!A7:D154,3,FALSE)</f>
        <v>Volqueta 6 m3</v>
      </c>
      <c r="C37" s="872"/>
      <c r="D37" s="872"/>
      <c r="E37" s="872"/>
      <c r="F37" s="872"/>
      <c r="G37" s="872"/>
      <c r="H37" s="873"/>
      <c r="I37" s="267"/>
      <c r="J37" s="268"/>
      <c r="K37" s="269">
        <f>VLOOKUP(A37,EQUIPOS!A7:D164,4,FALSE)</f>
        <v>87631.912971274782</v>
      </c>
      <c r="L37" s="270"/>
      <c r="M37" s="271">
        <v>250</v>
      </c>
      <c r="N37" s="272">
        <f>K37/M37</f>
        <v>350.52765188509915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5.7966808403601995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717.96510526372231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115.93361680720399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833.89872207092628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166.77974441418527</v>
      </c>
      <c r="M83" s="858"/>
      <c r="N83" s="51"/>
    </row>
    <row r="84" spans="1:14">
      <c r="B84" s="89" t="s">
        <v>973</v>
      </c>
      <c r="C84" s="90"/>
      <c r="D84" s="90"/>
      <c r="E84" s="90"/>
      <c r="F84" s="90"/>
      <c r="G84" s="90"/>
      <c r="H84" s="90"/>
      <c r="I84" s="87"/>
      <c r="J84" s="88"/>
      <c r="K84" s="304">
        <v>0.05</v>
      </c>
      <c r="L84" s="857">
        <f>N78*K84</f>
        <v>41.694936103546318</v>
      </c>
      <c r="M84" s="858"/>
      <c r="N84" s="51"/>
    </row>
    <row r="85" spans="1:14" ht="15.75" thickBot="1">
      <c r="B85" s="91" t="s">
        <v>974</v>
      </c>
      <c r="C85" s="92"/>
      <c r="D85" s="92"/>
      <c r="E85" s="92"/>
      <c r="F85" s="92"/>
      <c r="G85" s="92"/>
      <c r="H85" s="92"/>
      <c r="I85" s="93"/>
      <c r="J85" s="94"/>
      <c r="K85" s="305">
        <v>0.05</v>
      </c>
      <c r="L85" s="859">
        <f>N78*K85</f>
        <v>41.694936103546318</v>
      </c>
      <c r="M85" s="860"/>
      <c r="N85" s="51"/>
    </row>
    <row r="86" spans="1:14" ht="15.75" thickBot="1">
      <c r="B86" s="822" t="s">
        <v>953</v>
      </c>
      <c r="C86" s="823"/>
      <c r="D86" s="823"/>
      <c r="E86" s="823"/>
      <c r="F86" s="823"/>
      <c r="G86" s="823"/>
      <c r="H86" s="823"/>
      <c r="I86" s="823"/>
      <c r="J86" s="823"/>
      <c r="K86" s="823"/>
      <c r="L86" s="823"/>
      <c r="M86" s="824"/>
      <c r="N86" s="52">
        <f>L83+L84+L85</f>
        <v>250.16961662127792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1084.0683386922042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35</v>
      </c>
      <c r="N36" s="272">
        <f>K36/M36</f>
        <v>1856.1138009012068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35</v>
      </c>
      <c r="N37" s="272">
        <f>K37/M37</f>
        <v>4797.2755540789994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35</v>
      </c>
      <c r="N38" s="272">
        <f>K38/M38</f>
        <v>3934.4628214146328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10604.414121653012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41.699641662585854</v>
      </c>
      <c r="N48" s="272">
        <f>K48*M48</f>
        <v>1042.4910415646464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436.46967923801611</v>
      </c>
      <c r="N49" s="272">
        <f>K49*M49</f>
        <v>34917.57433904129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35960.065380605934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47392.576765167549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9478.5153530335101</v>
      </c>
      <c r="M83" s="858"/>
      <c r="N83" s="51"/>
    </row>
    <row r="84" spans="1:14">
      <c r="B84" s="89" t="s">
        <v>973</v>
      </c>
      <c r="C84" s="90"/>
      <c r="D84" s="90"/>
      <c r="E84" s="90"/>
      <c r="F84" s="90"/>
      <c r="G84" s="90"/>
      <c r="H84" s="90"/>
      <c r="I84" s="87"/>
      <c r="J84" s="88"/>
      <c r="K84" s="304">
        <v>0.05</v>
      </c>
      <c r="L84" s="857">
        <f>N78*K84</f>
        <v>2369.6288382583775</v>
      </c>
      <c r="M84" s="858"/>
      <c r="N84" s="51"/>
    </row>
    <row r="85" spans="1:14" ht="15.75" thickBot="1">
      <c r="B85" s="91" t="s">
        <v>974</v>
      </c>
      <c r="C85" s="92"/>
      <c r="D85" s="92"/>
      <c r="E85" s="92"/>
      <c r="F85" s="92"/>
      <c r="G85" s="92"/>
      <c r="H85" s="92"/>
      <c r="I85" s="93"/>
      <c r="J85" s="94"/>
      <c r="K85" s="305">
        <v>0.05</v>
      </c>
      <c r="L85" s="859">
        <f>N78*K85</f>
        <v>2369.6288382583775</v>
      </c>
      <c r="M85" s="860"/>
      <c r="N85" s="51"/>
    </row>
    <row r="86" spans="1:14" ht="15.75" thickBot="1">
      <c r="B86" s="822" t="s">
        <v>953</v>
      </c>
      <c r="C86" s="823"/>
      <c r="D86" s="823"/>
      <c r="E86" s="823"/>
      <c r="F86" s="823"/>
      <c r="G86" s="823"/>
      <c r="H86" s="823"/>
      <c r="I86" s="823"/>
      <c r="J86" s="823"/>
      <c r="K86" s="823"/>
      <c r="L86" s="823"/>
      <c r="M86" s="824"/>
      <c r="N86" s="52">
        <f>L83+L84+L85</f>
        <v>14217.773029550264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61610.349794717811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35</v>
      </c>
      <c r="N36" s="272">
        <f>K36/M36</f>
        <v>1856.1138009012068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35</v>
      </c>
      <c r="N37" s="272">
        <f>K37/M37</f>
        <v>4797.2755540789994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35</v>
      </c>
      <c r="N38" s="272">
        <f>K38/M38</f>
        <v>3934.4628214146328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10604.414121653012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41.699641662585854</v>
      </c>
      <c r="N48" s="272">
        <f>K48*M48</f>
        <v>1042.4910415646464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1042.4910415646464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12475.002426126259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2495.0004852252519</v>
      </c>
      <c r="M83" s="858"/>
      <c r="N83" s="51"/>
    </row>
    <row r="84" spans="1:14">
      <c r="B84" s="89" t="s">
        <v>973</v>
      </c>
      <c r="C84" s="90"/>
      <c r="D84" s="90"/>
      <c r="E84" s="90"/>
      <c r="F84" s="90"/>
      <c r="G84" s="90"/>
      <c r="H84" s="90"/>
      <c r="I84" s="87"/>
      <c r="J84" s="88"/>
      <c r="K84" s="304">
        <v>0.05</v>
      </c>
      <c r="L84" s="857">
        <f>N78*K84</f>
        <v>623.75012130631296</v>
      </c>
      <c r="M84" s="858"/>
      <c r="N84" s="51"/>
    </row>
    <row r="85" spans="1:14" ht="15.75" thickBot="1">
      <c r="B85" s="91" t="s">
        <v>974</v>
      </c>
      <c r="C85" s="92"/>
      <c r="D85" s="92"/>
      <c r="E85" s="92"/>
      <c r="F85" s="92"/>
      <c r="G85" s="92"/>
      <c r="H85" s="92"/>
      <c r="I85" s="93"/>
      <c r="J85" s="94"/>
      <c r="K85" s="305">
        <v>0.05</v>
      </c>
      <c r="L85" s="859">
        <f>N78*K85</f>
        <v>623.75012130631296</v>
      </c>
      <c r="M85" s="860"/>
      <c r="N85" s="51"/>
    </row>
    <row r="86" spans="1:14" ht="15.75" thickBot="1">
      <c r="B86" s="822" t="s">
        <v>953</v>
      </c>
      <c r="C86" s="823"/>
      <c r="D86" s="823"/>
      <c r="E86" s="823"/>
      <c r="F86" s="823"/>
      <c r="G86" s="823"/>
      <c r="H86" s="823"/>
      <c r="I86" s="823"/>
      <c r="J86" s="823"/>
      <c r="K86" s="823"/>
      <c r="L86" s="823"/>
      <c r="M86" s="824"/>
      <c r="N86" s="52">
        <f>L83+L84+L85</f>
        <v>3742.5007278378775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16217.503153964137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436.46967923801611</v>
      </c>
      <c r="N48" s="272">
        <f>K48*M48</f>
        <v>436.46967923801611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436.46967923801611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436.46967923801611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87.293935847603223</v>
      </c>
      <c r="M83" s="858"/>
      <c r="N83" s="51"/>
    </row>
    <row r="84" spans="1:14">
      <c r="B84" s="89" t="s">
        <v>973</v>
      </c>
      <c r="C84" s="90"/>
      <c r="D84" s="90"/>
      <c r="E84" s="90"/>
      <c r="F84" s="90"/>
      <c r="G84" s="90"/>
      <c r="H84" s="90"/>
      <c r="I84" s="87"/>
      <c r="J84" s="88"/>
      <c r="K84" s="304">
        <v>0.05</v>
      </c>
      <c r="L84" s="857">
        <f>N78*K84</f>
        <v>21.823483961900806</v>
      </c>
      <c r="M84" s="858"/>
      <c r="N84" s="51"/>
    </row>
    <row r="85" spans="1:14" ht="15.75" thickBot="1">
      <c r="B85" s="91" t="s">
        <v>974</v>
      </c>
      <c r="C85" s="92"/>
      <c r="D85" s="92"/>
      <c r="E85" s="92"/>
      <c r="F85" s="92"/>
      <c r="G85" s="92"/>
      <c r="H85" s="92"/>
      <c r="I85" s="93"/>
      <c r="J85" s="94"/>
      <c r="K85" s="305">
        <v>0.05</v>
      </c>
      <c r="L85" s="859">
        <f>N78*K85</f>
        <v>21.823483961900806</v>
      </c>
      <c r="M85" s="860"/>
      <c r="N85" s="51"/>
    </row>
    <row r="86" spans="1:14" ht="15.75" thickBot="1">
      <c r="B86" s="822" t="s">
        <v>953</v>
      </c>
      <c r="C86" s="823"/>
      <c r="D86" s="823"/>
      <c r="E86" s="823"/>
      <c r="F86" s="823"/>
      <c r="G86" s="823"/>
      <c r="H86" s="823"/>
      <c r="I86" s="823"/>
      <c r="J86" s="823"/>
      <c r="K86" s="823"/>
      <c r="L86" s="823"/>
      <c r="M86" s="824"/>
      <c r="N86" s="52">
        <f>L83+L84+L85</f>
        <v>130.94090377140483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567.41058300942098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35</v>
      </c>
      <c r="N36" s="272">
        <f>K36/M36</f>
        <v>1856.1138009012068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35</v>
      </c>
      <c r="N37" s="272">
        <f>K37/M37</f>
        <v>4797.2755540789994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35</v>
      </c>
      <c r="N38" s="272">
        <f>K38/M38</f>
        <v>3934.4628214146328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10604.414121653012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865.6648638220654</v>
      </c>
      <c r="N48" s="272">
        <f>K48*M48</f>
        <v>69253.189105765225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41.699641662585854</v>
      </c>
      <c r="N49" s="272">
        <f>K49*M49</f>
        <v>1042.4910415646464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70295.680147329869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81728.191531891483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16345.638306378298</v>
      </c>
      <c r="M83" s="858"/>
      <c r="N83" s="51"/>
    </row>
    <row r="84" spans="1:14">
      <c r="B84" s="89" t="s">
        <v>973</v>
      </c>
      <c r="C84" s="90"/>
      <c r="D84" s="90"/>
      <c r="E84" s="90"/>
      <c r="F84" s="90"/>
      <c r="G84" s="90"/>
      <c r="H84" s="90"/>
      <c r="I84" s="87"/>
      <c r="J84" s="88"/>
      <c r="K84" s="304">
        <v>0.05</v>
      </c>
      <c r="L84" s="857">
        <f>N78*K84</f>
        <v>4086.4095765945744</v>
      </c>
      <c r="M84" s="858"/>
      <c r="N84" s="51"/>
    </row>
    <row r="85" spans="1:14" ht="15.75" thickBot="1">
      <c r="B85" s="91" t="s">
        <v>974</v>
      </c>
      <c r="C85" s="92"/>
      <c r="D85" s="92"/>
      <c r="E85" s="92"/>
      <c r="F85" s="92"/>
      <c r="G85" s="92"/>
      <c r="H85" s="92"/>
      <c r="I85" s="93"/>
      <c r="J85" s="94"/>
      <c r="K85" s="305">
        <v>0.05</v>
      </c>
      <c r="L85" s="859">
        <f>N78*K85</f>
        <v>4086.4095765945744</v>
      </c>
      <c r="M85" s="860"/>
      <c r="N85" s="51"/>
    </row>
    <row r="86" spans="1:14" ht="15.75" thickBot="1">
      <c r="B86" s="822" t="s">
        <v>953</v>
      </c>
      <c r="C86" s="823"/>
      <c r="D86" s="823"/>
      <c r="E86" s="823"/>
      <c r="F86" s="823"/>
      <c r="G86" s="823"/>
      <c r="H86" s="823"/>
      <c r="I86" s="823"/>
      <c r="J86" s="823"/>
      <c r="K86" s="823"/>
      <c r="L86" s="823"/>
      <c r="M86" s="824"/>
      <c r="N86" s="52">
        <f>L83+L84+L85</f>
        <v>24518.457459567446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106246.64899145893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35</v>
      </c>
      <c r="N36" s="272">
        <f>K36/M36</f>
        <v>1856.1138009012068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35</v>
      </c>
      <c r="N37" s="272">
        <f>K37/M37</f>
        <v>4797.2755540789994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35</v>
      </c>
      <c r="N38" s="272">
        <f>K38/M38</f>
        <v>3934.4628214146328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10604.414121653012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41.699641662585854</v>
      </c>
      <c r="N48" s="272">
        <f>K48*M48</f>
        <v>1042.4910415646464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1042.4910415646464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828.09726290859999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12475.002426126259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2495.0004852252519</v>
      </c>
      <c r="M82" s="858"/>
      <c r="N82" s="51"/>
    </row>
    <row r="83" spans="1:14">
      <c r="B83" s="89" t="s">
        <v>973</v>
      </c>
      <c r="C83" s="90"/>
      <c r="D83" s="90"/>
      <c r="E83" s="90"/>
      <c r="F83" s="90"/>
      <c r="G83" s="90"/>
      <c r="H83" s="90"/>
      <c r="I83" s="87"/>
      <c r="J83" s="88"/>
      <c r="K83" s="304">
        <v>0.05</v>
      </c>
      <c r="L83" s="857">
        <f>N77*K83</f>
        <v>623.75012130631296</v>
      </c>
      <c r="M83" s="858"/>
      <c r="N83" s="51"/>
    </row>
    <row r="84" spans="1:14" ht="15.75" thickBot="1">
      <c r="B84" s="91" t="s">
        <v>974</v>
      </c>
      <c r="C84" s="92"/>
      <c r="D84" s="92"/>
      <c r="E84" s="92"/>
      <c r="F84" s="92"/>
      <c r="G84" s="92"/>
      <c r="H84" s="92"/>
      <c r="I84" s="93"/>
      <c r="J84" s="94"/>
      <c r="K84" s="305">
        <v>0.05</v>
      </c>
      <c r="L84" s="859">
        <f>N77*K84</f>
        <v>623.75012130631296</v>
      </c>
      <c r="M84" s="860"/>
      <c r="N84" s="51"/>
    </row>
    <row r="85" spans="1:14" ht="15.75" thickBot="1">
      <c r="B85" s="822" t="s">
        <v>953</v>
      </c>
      <c r="C85" s="823"/>
      <c r="D85" s="823"/>
      <c r="E85" s="823"/>
      <c r="F85" s="823"/>
      <c r="G85" s="823"/>
      <c r="H85" s="823"/>
      <c r="I85" s="823"/>
      <c r="J85" s="823"/>
      <c r="K85" s="823"/>
      <c r="L85" s="823"/>
      <c r="M85" s="824"/>
      <c r="N85" s="52">
        <f>L82+L83+L84</f>
        <v>3742.5007278378775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16217.503153964137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865.6648638220654</v>
      </c>
      <c r="N48" s="272">
        <f>K48*M48</f>
        <v>865.6648638220654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865.6648638220654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865.6648638220654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173.1329727644131</v>
      </c>
      <c r="M83" s="858"/>
      <c r="N83" s="51"/>
    </row>
    <row r="84" spans="1:14">
      <c r="B84" s="89" t="s">
        <v>973</v>
      </c>
      <c r="C84" s="90"/>
      <c r="D84" s="90"/>
      <c r="E84" s="90"/>
      <c r="F84" s="90"/>
      <c r="G84" s="90"/>
      <c r="H84" s="90"/>
      <c r="I84" s="87"/>
      <c r="J84" s="88"/>
      <c r="K84" s="304">
        <v>0.05</v>
      </c>
      <c r="L84" s="857">
        <f>N78*K84</f>
        <v>43.283243191103274</v>
      </c>
      <c r="M84" s="858"/>
      <c r="N84" s="51"/>
    </row>
    <row r="85" spans="1:14" ht="15.75" thickBot="1">
      <c r="B85" s="91" t="s">
        <v>974</v>
      </c>
      <c r="C85" s="92"/>
      <c r="D85" s="92"/>
      <c r="E85" s="92"/>
      <c r="F85" s="92"/>
      <c r="G85" s="92"/>
      <c r="H85" s="92"/>
      <c r="I85" s="93"/>
      <c r="J85" s="94"/>
      <c r="K85" s="305">
        <v>0.05</v>
      </c>
      <c r="L85" s="859">
        <f>N78*K85</f>
        <v>43.283243191103274</v>
      </c>
      <c r="M85" s="860"/>
      <c r="N85" s="51"/>
    </row>
    <row r="86" spans="1:14" ht="15.75" thickBot="1">
      <c r="B86" s="822" t="s">
        <v>953</v>
      </c>
      <c r="C86" s="823"/>
      <c r="D86" s="823"/>
      <c r="E86" s="823"/>
      <c r="F86" s="823"/>
      <c r="G86" s="823"/>
      <c r="H86" s="823"/>
      <c r="I86" s="823"/>
      <c r="J86" s="823"/>
      <c r="K86" s="823"/>
      <c r="L86" s="823"/>
      <c r="M86" s="824"/>
      <c r="N86" s="52">
        <f>L83+L84+L85</f>
        <v>259.69945914661963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1125.364322968685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600</v>
      </c>
      <c r="N36" s="272">
        <f>K36/M36</f>
        <v>108.27330505257039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600</v>
      </c>
      <c r="N37" s="272">
        <f>K37/M37</f>
        <v>279.84107398794163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600</v>
      </c>
      <c r="N38" s="272">
        <f>K38/M38</f>
        <v>229.51033124918692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0.48305673669668325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618.10776702639555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41.699641662585854</v>
      </c>
      <c r="N48" s="272">
        <f>K48*M48</f>
        <v>125.09892498775756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125.09892498775756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48.305673669668323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791.51236568382137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158.30247313676429</v>
      </c>
      <c r="M82" s="858"/>
      <c r="N82" s="51"/>
    </row>
    <row r="83" spans="1:14">
      <c r="B83" s="89" t="s">
        <v>973</v>
      </c>
      <c r="C83" s="90"/>
      <c r="D83" s="90"/>
      <c r="E83" s="90"/>
      <c r="F83" s="90"/>
      <c r="G83" s="90"/>
      <c r="H83" s="90"/>
      <c r="I83" s="87"/>
      <c r="J83" s="88"/>
      <c r="K83" s="304">
        <v>0.05</v>
      </c>
      <c r="L83" s="857">
        <f>N77*K83</f>
        <v>39.575618284191073</v>
      </c>
      <c r="M83" s="858"/>
      <c r="N83" s="51"/>
    </row>
    <row r="84" spans="1:14" ht="15.75" thickBot="1">
      <c r="B84" s="91" t="s">
        <v>974</v>
      </c>
      <c r="C84" s="92"/>
      <c r="D84" s="92"/>
      <c r="E84" s="92"/>
      <c r="F84" s="92"/>
      <c r="G84" s="92"/>
      <c r="H84" s="92"/>
      <c r="I84" s="93"/>
      <c r="J84" s="94"/>
      <c r="K84" s="305">
        <v>0.05</v>
      </c>
      <c r="L84" s="859">
        <f>N77*K84</f>
        <v>39.575618284191073</v>
      </c>
      <c r="M84" s="860"/>
      <c r="N84" s="51"/>
    </row>
    <row r="85" spans="1:14" ht="15.75" thickBot="1">
      <c r="B85" s="822" t="s">
        <v>953</v>
      </c>
      <c r="C85" s="823"/>
      <c r="D85" s="823"/>
      <c r="E85" s="823"/>
      <c r="F85" s="823"/>
      <c r="G85" s="823"/>
      <c r="H85" s="823"/>
      <c r="I85" s="823"/>
      <c r="J85" s="823"/>
      <c r="K85" s="823"/>
      <c r="L85" s="823"/>
      <c r="M85" s="824"/>
      <c r="N85" s="52">
        <f>L82+L83+L84</f>
        <v>237.45370970514645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1028.9660753889677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12.881512978578222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8247.8776501745633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41.699641662585854</v>
      </c>
      <c r="N48" s="272">
        <f>K48*M48</f>
        <v>1042.4910415646464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21589.454255835757</v>
      </c>
      <c r="N49" s="272">
        <f>K49*M49</f>
        <v>26986.817819794698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28029.308861359343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1315.0647969912638</v>
      </c>
      <c r="M58" s="910"/>
      <c r="N58" s="287">
        <f>K58*L58</f>
        <v>1643.8309962390799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1643.8309962390799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644.07564892891105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38565.093156701892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7713.0186313403792</v>
      </c>
      <c r="M82" s="858"/>
      <c r="N82" s="51"/>
    </row>
    <row r="83" spans="1:14">
      <c r="B83" s="89" t="s">
        <v>973</v>
      </c>
      <c r="C83" s="90"/>
      <c r="D83" s="90"/>
      <c r="E83" s="90"/>
      <c r="F83" s="90"/>
      <c r="G83" s="90"/>
      <c r="H83" s="90"/>
      <c r="I83" s="87"/>
      <c r="J83" s="88"/>
      <c r="K83" s="304">
        <v>0.05</v>
      </c>
      <c r="L83" s="857">
        <f>N77*K83</f>
        <v>1928.2546578350948</v>
      </c>
      <c r="M83" s="858"/>
      <c r="N83" s="51"/>
    </row>
    <row r="84" spans="1:14" ht="15.75" thickBot="1">
      <c r="B84" s="91" t="s">
        <v>974</v>
      </c>
      <c r="C84" s="92"/>
      <c r="D84" s="92"/>
      <c r="E84" s="92"/>
      <c r="F84" s="92"/>
      <c r="G84" s="92"/>
      <c r="H84" s="92"/>
      <c r="I84" s="93"/>
      <c r="J84" s="94"/>
      <c r="K84" s="305">
        <v>0.05</v>
      </c>
      <c r="L84" s="859">
        <f>N77*K84</f>
        <v>1928.2546578350948</v>
      </c>
      <c r="M84" s="860"/>
      <c r="N84" s="51"/>
    </row>
    <row r="85" spans="1:14" ht="15.75" thickBot="1">
      <c r="B85" s="822" t="s">
        <v>953</v>
      </c>
      <c r="C85" s="823"/>
      <c r="D85" s="823"/>
      <c r="E85" s="823"/>
      <c r="F85" s="823"/>
      <c r="G85" s="823"/>
      <c r="H85" s="823"/>
      <c r="I85" s="823"/>
      <c r="J85" s="823"/>
      <c r="K85" s="823"/>
      <c r="L85" s="823"/>
      <c r="M85" s="824"/>
      <c r="N85" s="52">
        <f>L82+L83+L84</f>
        <v>11569.527947010571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50134.621103712459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5942.5702212642509</v>
      </c>
      <c r="N48" s="272">
        <f>K48*M48</f>
        <v>5942.5702212642509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5942.5702212642509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5942.5702212642509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1188.5140442528502</v>
      </c>
      <c r="M83" s="858"/>
      <c r="N83" s="51"/>
    </row>
    <row r="84" spans="1:14">
      <c r="B84" s="89" t="s">
        <v>973</v>
      </c>
      <c r="C84" s="90"/>
      <c r="D84" s="90"/>
      <c r="E84" s="90"/>
      <c r="F84" s="90"/>
      <c r="G84" s="90"/>
      <c r="H84" s="90"/>
      <c r="I84" s="87"/>
      <c r="J84" s="88"/>
      <c r="K84" s="304">
        <v>0.05</v>
      </c>
      <c r="L84" s="857">
        <f>N78*K84</f>
        <v>297.12851106321256</v>
      </c>
      <c r="M84" s="858"/>
      <c r="N84" s="51"/>
    </row>
    <row r="85" spans="1:14" ht="15.75" thickBot="1">
      <c r="B85" s="91" t="s">
        <v>974</v>
      </c>
      <c r="C85" s="92"/>
      <c r="D85" s="92"/>
      <c r="E85" s="92"/>
      <c r="F85" s="92"/>
      <c r="G85" s="92"/>
      <c r="H85" s="92"/>
      <c r="I85" s="93"/>
      <c r="J85" s="94"/>
      <c r="K85" s="305">
        <v>0.05</v>
      </c>
      <c r="L85" s="859">
        <f>N78*K85</f>
        <v>297.12851106321256</v>
      </c>
      <c r="M85" s="860"/>
      <c r="N85" s="51"/>
    </row>
    <row r="86" spans="1:14" ht="15.75" thickBot="1">
      <c r="B86" s="822" t="s">
        <v>953</v>
      </c>
      <c r="C86" s="823"/>
      <c r="D86" s="823"/>
      <c r="E86" s="823"/>
      <c r="F86" s="823"/>
      <c r="G86" s="823"/>
      <c r="H86" s="823"/>
      <c r="I86" s="823"/>
      <c r="J86" s="823"/>
      <c r="K86" s="823"/>
      <c r="L86" s="823"/>
      <c r="M86" s="824"/>
      <c r="N86" s="52">
        <f>L83+L84+L85</f>
        <v>1782.7710663792752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7725.3412876435259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2989.3637327219067</v>
      </c>
      <c r="N48" s="272">
        <f>K48*M48</f>
        <v>2989.3637327219067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2989.3637327219067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2989.3637327219067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597.87274654438136</v>
      </c>
      <c r="M83" s="858"/>
      <c r="N83" s="51"/>
    </row>
    <row r="84" spans="1:14">
      <c r="B84" s="89" t="s">
        <v>973</v>
      </c>
      <c r="C84" s="90"/>
      <c r="D84" s="90"/>
      <c r="E84" s="90"/>
      <c r="F84" s="90"/>
      <c r="G84" s="90"/>
      <c r="H84" s="90"/>
      <c r="I84" s="87"/>
      <c r="J84" s="88"/>
      <c r="K84" s="304">
        <v>0.05</v>
      </c>
      <c r="L84" s="857">
        <f>N78*K84</f>
        <v>149.46818663609534</v>
      </c>
      <c r="M84" s="858"/>
      <c r="N84" s="51"/>
    </row>
    <row r="85" spans="1:14" ht="15.75" thickBot="1">
      <c r="B85" s="91" t="s">
        <v>974</v>
      </c>
      <c r="C85" s="92"/>
      <c r="D85" s="92"/>
      <c r="E85" s="92"/>
      <c r="F85" s="92"/>
      <c r="G85" s="92"/>
      <c r="H85" s="92"/>
      <c r="I85" s="93"/>
      <c r="J85" s="94"/>
      <c r="K85" s="305">
        <v>0.05</v>
      </c>
      <c r="L85" s="859">
        <f>N78*K85</f>
        <v>149.46818663609534</v>
      </c>
      <c r="M85" s="860"/>
      <c r="N85" s="51"/>
    </row>
    <row r="86" spans="1:14" ht="15.75" thickBot="1">
      <c r="B86" s="822" t="s">
        <v>953</v>
      </c>
      <c r="C86" s="823"/>
      <c r="D86" s="823"/>
      <c r="E86" s="823"/>
      <c r="F86" s="823"/>
      <c r="G86" s="823"/>
      <c r="H86" s="823"/>
      <c r="I86" s="823"/>
      <c r="J86" s="823"/>
      <c r="K86" s="823"/>
      <c r="L86" s="823"/>
      <c r="M86" s="824"/>
      <c r="N86" s="52">
        <f>L83+L84+L85</f>
        <v>896.80911981657198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3886.1728525384788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41.699641662585854</v>
      </c>
      <c r="N48" s="272">
        <f>K48*M48</f>
        <v>41.699641662585854</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2989.3637327219067</v>
      </c>
      <c r="N49" s="272">
        <f>K49*M49</f>
        <v>1076.1709437798863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1117.8705854424722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1117.8705854424722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223.57411708849446</v>
      </c>
      <c r="M82" s="858"/>
      <c r="N82" s="51"/>
    </row>
    <row r="83" spans="1:14">
      <c r="B83" s="89" t="s">
        <v>973</v>
      </c>
      <c r="C83" s="90"/>
      <c r="D83" s="90"/>
      <c r="E83" s="90"/>
      <c r="F83" s="90"/>
      <c r="G83" s="90"/>
      <c r="H83" s="90"/>
      <c r="I83" s="87"/>
      <c r="J83" s="88"/>
      <c r="K83" s="304">
        <v>0.05</v>
      </c>
      <c r="L83" s="857">
        <f>N77*K83</f>
        <v>55.893529272123615</v>
      </c>
      <c r="M83" s="858"/>
      <c r="N83" s="51"/>
    </row>
    <row r="84" spans="1:14" ht="15.75" thickBot="1">
      <c r="B84" s="91" t="s">
        <v>974</v>
      </c>
      <c r="C84" s="92"/>
      <c r="D84" s="92"/>
      <c r="E84" s="92"/>
      <c r="F84" s="92"/>
      <c r="G84" s="92"/>
      <c r="H84" s="92"/>
      <c r="I84" s="93"/>
      <c r="J84" s="94"/>
      <c r="K84" s="305">
        <v>0.05</v>
      </c>
      <c r="L84" s="859">
        <f>N77*K84</f>
        <v>55.893529272123615</v>
      </c>
      <c r="M84" s="860"/>
      <c r="N84" s="51"/>
    </row>
    <row r="85" spans="1:14" ht="15.75" thickBot="1">
      <c r="B85" s="822" t="s">
        <v>953</v>
      </c>
      <c r="C85" s="823"/>
      <c r="D85" s="823"/>
      <c r="E85" s="823"/>
      <c r="F85" s="823"/>
      <c r="G85" s="823"/>
      <c r="H85" s="823"/>
      <c r="I85" s="823"/>
      <c r="J85" s="823"/>
      <c r="K85" s="823"/>
      <c r="L85" s="823"/>
      <c r="M85" s="824"/>
      <c r="N85" s="52">
        <f>L82+L83+L84</f>
        <v>335.36117563274166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1453.2317610752139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21589.454255835757</v>
      </c>
      <c r="N48" s="272">
        <f>K48*M48</f>
        <v>26986.817819794698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41.699641662585854</v>
      </c>
      <c r="N49" s="272">
        <f>K49*M49</f>
        <v>1042.4910415646464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28029.308861359343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1315.0647969912638</v>
      </c>
      <c r="M59" s="910"/>
      <c r="N59" s="287">
        <f>K59*L59</f>
        <v>1643.8309962390799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38558.65240021261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7711.7304800425227</v>
      </c>
      <c r="M83" s="858"/>
      <c r="N83" s="51"/>
    </row>
    <row r="84" spans="1:14">
      <c r="B84" s="89" t="s">
        <v>973</v>
      </c>
      <c r="C84" s="90"/>
      <c r="D84" s="90"/>
      <c r="E84" s="90"/>
      <c r="F84" s="90"/>
      <c r="G84" s="90"/>
      <c r="H84" s="90"/>
      <c r="I84" s="87"/>
      <c r="J84" s="88"/>
      <c r="K84" s="304">
        <v>0.05</v>
      </c>
      <c r="L84" s="857">
        <f>N78*K84</f>
        <v>1927.9326200106307</v>
      </c>
      <c r="M84" s="858"/>
      <c r="N84" s="51"/>
    </row>
    <row r="85" spans="1:14" ht="15.75" thickBot="1">
      <c r="B85" s="91" t="s">
        <v>974</v>
      </c>
      <c r="C85" s="92"/>
      <c r="D85" s="92"/>
      <c r="E85" s="92"/>
      <c r="F85" s="92"/>
      <c r="G85" s="92"/>
      <c r="H85" s="92"/>
      <c r="I85" s="93"/>
      <c r="J85" s="94"/>
      <c r="K85" s="305">
        <v>0.05</v>
      </c>
      <c r="L85" s="859">
        <f>N78*K85</f>
        <v>1927.9326200106307</v>
      </c>
      <c r="M85" s="860"/>
      <c r="N85" s="51"/>
    </row>
    <row r="86" spans="1:14" ht="15.75" thickBot="1">
      <c r="B86" s="822" t="s">
        <v>953</v>
      </c>
      <c r="C86" s="823"/>
      <c r="D86" s="823"/>
      <c r="E86" s="823"/>
      <c r="F86" s="823"/>
      <c r="G86" s="823"/>
      <c r="H86" s="823"/>
      <c r="I86" s="823"/>
      <c r="J86" s="823"/>
      <c r="K86" s="823"/>
      <c r="L86" s="823"/>
      <c r="M86" s="824"/>
      <c r="N86" s="52">
        <f>L83+L84+L85</f>
        <v>11567.595720063782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50126.248120276388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97608.349047965297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19521.669809593059</v>
      </c>
      <c r="M83" s="858"/>
      <c r="N83" s="51"/>
    </row>
    <row r="84" spans="1:14">
      <c r="B84" s="89" t="s">
        <v>973</v>
      </c>
      <c r="C84" s="90"/>
      <c r="D84" s="90"/>
      <c r="E84" s="90"/>
      <c r="F84" s="90"/>
      <c r="G84" s="90"/>
      <c r="H84" s="90"/>
      <c r="I84" s="87"/>
      <c r="J84" s="88"/>
      <c r="K84" s="304">
        <v>0.05</v>
      </c>
      <c r="L84" s="857">
        <f>N78*K84</f>
        <v>4880.4174523982647</v>
      </c>
      <c r="M84" s="858"/>
      <c r="N84" s="51"/>
    </row>
    <row r="85" spans="1:14" ht="15.75" thickBot="1">
      <c r="B85" s="91" t="s">
        <v>974</v>
      </c>
      <c r="C85" s="92"/>
      <c r="D85" s="92"/>
      <c r="E85" s="92"/>
      <c r="F85" s="92"/>
      <c r="G85" s="92"/>
      <c r="H85" s="92"/>
      <c r="I85" s="93"/>
      <c r="J85" s="94"/>
      <c r="K85" s="305">
        <v>0.05</v>
      </c>
      <c r="L85" s="859">
        <f>N78*K85</f>
        <v>4880.4174523982647</v>
      </c>
      <c r="M85" s="860"/>
      <c r="N85" s="51"/>
    </row>
    <row r="86" spans="1:14" ht="15.75" thickBot="1">
      <c r="B86" s="822" t="s">
        <v>953</v>
      </c>
      <c r="C86" s="823"/>
      <c r="D86" s="823"/>
      <c r="E86" s="823"/>
      <c r="F86" s="823"/>
      <c r="G86" s="823"/>
      <c r="H86" s="823"/>
      <c r="I86" s="823"/>
      <c r="J86" s="823"/>
      <c r="K86" s="823"/>
      <c r="L86" s="823"/>
      <c r="M86" s="824"/>
      <c r="N86" s="52">
        <f>L83+L84+L85</f>
        <v>29282.50471438959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126890.85376235489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97608.349047965297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19521.669809593059</v>
      </c>
      <c r="M83" s="858"/>
      <c r="N83" s="51"/>
    </row>
    <row r="84" spans="1:14">
      <c r="B84" s="89" t="s">
        <v>973</v>
      </c>
      <c r="C84" s="90"/>
      <c r="D84" s="90"/>
      <c r="E84" s="90"/>
      <c r="F84" s="90"/>
      <c r="G84" s="90"/>
      <c r="H84" s="90"/>
      <c r="I84" s="87"/>
      <c r="J84" s="88"/>
      <c r="K84" s="304">
        <v>0.05</v>
      </c>
      <c r="L84" s="857">
        <f>N78*K84</f>
        <v>4880.4174523982647</v>
      </c>
      <c r="M84" s="858"/>
      <c r="N84" s="51"/>
    </row>
    <row r="85" spans="1:14" ht="15.75" thickBot="1">
      <c r="B85" s="91" t="s">
        <v>974</v>
      </c>
      <c r="C85" s="92"/>
      <c r="D85" s="92"/>
      <c r="E85" s="92"/>
      <c r="F85" s="92"/>
      <c r="G85" s="92"/>
      <c r="H85" s="92"/>
      <c r="I85" s="93"/>
      <c r="J85" s="94"/>
      <c r="K85" s="305">
        <v>0.05</v>
      </c>
      <c r="L85" s="859">
        <f>N78*K85</f>
        <v>4880.4174523982647</v>
      </c>
      <c r="M85" s="860"/>
      <c r="N85" s="51"/>
    </row>
    <row r="86" spans="1:14" ht="15.75" thickBot="1">
      <c r="B86" s="822" t="s">
        <v>953</v>
      </c>
      <c r="C86" s="823"/>
      <c r="D86" s="823"/>
      <c r="E86" s="823"/>
      <c r="F86" s="823"/>
      <c r="G86" s="823"/>
      <c r="H86" s="823"/>
      <c r="I86" s="823"/>
      <c r="J86" s="823"/>
      <c r="K86" s="823"/>
      <c r="L86" s="823"/>
      <c r="M86" s="824"/>
      <c r="N86" s="52">
        <f>L83+L84+L85</f>
        <v>29282.50471438959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126890.85376235489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97608.349047965297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19521.669809593059</v>
      </c>
      <c r="M83" s="858"/>
      <c r="N83" s="51"/>
    </row>
    <row r="84" spans="1:14">
      <c r="B84" s="89" t="s">
        <v>973</v>
      </c>
      <c r="C84" s="90"/>
      <c r="D84" s="90"/>
      <c r="E84" s="90"/>
      <c r="F84" s="90"/>
      <c r="G84" s="90"/>
      <c r="H84" s="90"/>
      <c r="I84" s="87"/>
      <c r="J84" s="88"/>
      <c r="K84" s="304">
        <v>0.05</v>
      </c>
      <c r="L84" s="857">
        <f>N78*K84</f>
        <v>4880.4174523982647</v>
      </c>
      <c r="M84" s="858"/>
      <c r="N84" s="51"/>
    </row>
    <row r="85" spans="1:14" ht="15.75" thickBot="1">
      <c r="B85" s="91" t="s">
        <v>974</v>
      </c>
      <c r="C85" s="92"/>
      <c r="D85" s="92"/>
      <c r="E85" s="92"/>
      <c r="F85" s="92"/>
      <c r="G85" s="92"/>
      <c r="H85" s="92"/>
      <c r="I85" s="93"/>
      <c r="J85" s="94"/>
      <c r="K85" s="305">
        <v>0.05</v>
      </c>
      <c r="L85" s="859">
        <f>N78*K85</f>
        <v>4880.4174523982647</v>
      </c>
      <c r="M85" s="860"/>
      <c r="N85" s="51"/>
    </row>
    <row r="86" spans="1:14" ht="15.75" thickBot="1">
      <c r="B86" s="822" t="s">
        <v>953</v>
      </c>
      <c r="C86" s="823"/>
      <c r="D86" s="823"/>
      <c r="E86" s="823"/>
      <c r="F86" s="823"/>
      <c r="G86" s="823"/>
      <c r="H86" s="823"/>
      <c r="I86" s="823"/>
      <c r="J86" s="823"/>
      <c r="K86" s="823"/>
      <c r="L86" s="823"/>
      <c r="M86" s="824"/>
      <c r="N86" s="52">
        <f>L83+L84+L85</f>
        <v>29282.50471438959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126890.85376235489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112957.16707820934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22591.43341564187</v>
      </c>
      <c r="M83" s="858"/>
      <c r="N83" s="51"/>
    </row>
    <row r="84" spans="1:14">
      <c r="B84" s="89" t="s">
        <v>973</v>
      </c>
      <c r="C84" s="90"/>
      <c r="D84" s="90"/>
      <c r="E84" s="90"/>
      <c r="F84" s="90"/>
      <c r="G84" s="90"/>
      <c r="H84" s="90"/>
      <c r="I84" s="87"/>
      <c r="J84" s="88"/>
      <c r="K84" s="304">
        <v>0.05</v>
      </c>
      <c r="L84" s="857">
        <f>N78*K84</f>
        <v>5647.8583539104675</v>
      </c>
      <c r="M84" s="858"/>
      <c r="N84" s="51"/>
    </row>
    <row r="85" spans="1:14" ht="15.75" thickBot="1">
      <c r="B85" s="91" t="s">
        <v>974</v>
      </c>
      <c r="C85" s="92"/>
      <c r="D85" s="92"/>
      <c r="E85" s="92"/>
      <c r="F85" s="92"/>
      <c r="G85" s="92"/>
      <c r="H85" s="92"/>
      <c r="I85" s="93"/>
      <c r="J85" s="94"/>
      <c r="K85" s="305">
        <v>0.05</v>
      </c>
      <c r="L85" s="859">
        <f>N78*K85</f>
        <v>5647.8583539104675</v>
      </c>
      <c r="M85" s="860"/>
      <c r="N85" s="51"/>
    </row>
    <row r="86" spans="1:14" ht="15.75" thickBot="1">
      <c r="B86" s="822" t="s">
        <v>953</v>
      </c>
      <c r="C86" s="823"/>
      <c r="D86" s="823"/>
      <c r="E86" s="823"/>
      <c r="F86" s="823"/>
      <c r="G86" s="823"/>
      <c r="H86" s="823"/>
      <c r="I86" s="823"/>
      <c r="J86" s="823"/>
      <c r="K86" s="823"/>
      <c r="L86" s="823"/>
      <c r="M86" s="824"/>
      <c r="N86" s="52">
        <f>L83+L84+L85</f>
        <v>33887.150123462801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146844.31720167215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112957.16707820934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22591.43341564187</v>
      </c>
      <c r="M83" s="858"/>
      <c r="N83" s="51"/>
    </row>
    <row r="84" spans="1:14">
      <c r="B84" s="89" t="s">
        <v>973</v>
      </c>
      <c r="C84" s="90"/>
      <c r="D84" s="90"/>
      <c r="E84" s="90"/>
      <c r="F84" s="90"/>
      <c r="G84" s="90"/>
      <c r="H84" s="90"/>
      <c r="I84" s="87"/>
      <c r="J84" s="88"/>
      <c r="K84" s="304">
        <v>0.05</v>
      </c>
      <c r="L84" s="857">
        <f>N78*K84</f>
        <v>5647.8583539104675</v>
      </c>
      <c r="M84" s="858"/>
      <c r="N84" s="51"/>
    </row>
    <row r="85" spans="1:14" ht="15.75" thickBot="1">
      <c r="B85" s="91" t="s">
        <v>974</v>
      </c>
      <c r="C85" s="92"/>
      <c r="D85" s="92"/>
      <c r="E85" s="92"/>
      <c r="F85" s="92"/>
      <c r="G85" s="92"/>
      <c r="H85" s="92"/>
      <c r="I85" s="93"/>
      <c r="J85" s="94"/>
      <c r="K85" s="305">
        <v>0.05</v>
      </c>
      <c r="L85" s="859">
        <f>N78*K85</f>
        <v>5647.8583539104675</v>
      </c>
      <c r="M85" s="860"/>
      <c r="N85" s="51"/>
    </row>
    <row r="86" spans="1:14" ht="15.75" thickBot="1">
      <c r="B86" s="822" t="s">
        <v>953</v>
      </c>
      <c r="C86" s="823"/>
      <c r="D86" s="823"/>
      <c r="E86" s="823"/>
      <c r="F86" s="823"/>
      <c r="G86" s="823"/>
      <c r="H86" s="823"/>
      <c r="I86" s="823"/>
      <c r="J86" s="823"/>
      <c r="K86" s="823"/>
      <c r="L86" s="823"/>
      <c r="M86" s="824"/>
      <c r="N86" s="52">
        <f>L83+L84+L85</f>
        <v>33887.150123462801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146844.31720167215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66163.431437969542</v>
      </c>
      <c r="N48" s="272">
        <f>K48*M48</f>
        <v>86012.46086936041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87013.252269262477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112957.16707820934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22591.43341564187</v>
      </c>
      <c r="M83" s="858"/>
      <c r="N83" s="51"/>
    </row>
    <row r="84" spans="1:14">
      <c r="B84" s="89" t="s">
        <v>973</v>
      </c>
      <c r="C84" s="90"/>
      <c r="D84" s="90"/>
      <c r="E84" s="90"/>
      <c r="F84" s="90"/>
      <c r="G84" s="90"/>
      <c r="H84" s="90"/>
      <c r="I84" s="87"/>
      <c r="J84" s="88"/>
      <c r="K84" s="304">
        <v>0.05</v>
      </c>
      <c r="L84" s="857">
        <f>N78*K84</f>
        <v>5647.8583539104675</v>
      </c>
      <c r="M84" s="858"/>
      <c r="N84" s="51"/>
    </row>
    <row r="85" spans="1:14" ht="15.75" thickBot="1">
      <c r="B85" s="91" t="s">
        <v>974</v>
      </c>
      <c r="C85" s="92"/>
      <c r="D85" s="92"/>
      <c r="E85" s="92"/>
      <c r="F85" s="92"/>
      <c r="G85" s="92"/>
      <c r="H85" s="92"/>
      <c r="I85" s="93"/>
      <c r="J85" s="94"/>
      <c r="K85" s="305">
        <v>0.05</v>
      </c>
      <c r="L85" s="859">
        <f>N78*K85</f>
        <v>5647.8583539104675</v>
      </c>
      <c r="M85" s="860"/>
      <c r="N85" s="51"/>
    </row>
    <row r="86" spans="1:14" ht="15.75" thickBot="1">
      <c r="B86" s="822" t="s">
        <v>953</v>
      </c>
      <c r="C86" s="823"/>
      <c r="D86" s="823"/>
      <c r="E86" s="823"/>
      <c r="F86" s="823"/>
      <c r="G86" s="823"/>
      <c r="H86" s="823"/>
      <c r="I86" s="823"/>
      <c r="J86" s="823"/>
      <c r="K86" s="823"/>
      <c r="L86" s="823"/>
      <c r="M86" s="824"/>
      <c r="N86" s="52">
        <f>L83+L84+L85</f>
        <v>33887.150123462801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146844.31720167215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72949.180774962035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83544.277553664855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16708.85551073297</v>
      </c>
      <c r="M83" s="858"/>
      <c r="N83" s="51"/>
    </row>
    <row r="84" spans="1:14">
      <c r="B84" s="89" t="s">
        <v>973</v>
      </c>
      <c r="C84" s="90"/>
      <c r="D84" s="90"/>
      <c r="E84" s="90"/>
      <c r="F84" s="90"/>
      <c r="G84" s="90"/>
      <c r="H84" s="90"/>
      <c r="I84" s="87"/>
      <c r="J84" s="88"/>
      <c r="K84" s="304">
        <v>0.05</v>
      </c>
      <c r="L84" s="857">
        <f>N78*K84</f>
        <v>4177.2138776832426</v>
      </c>
      <c r="M84" s="858"/>
      <c r="N84" s="51"/>
    </row>
    <row r="85" spans="1:14" ht="15.75" thickBot="1">
      <c r="B85" s="91" t="s">
        <v>974</v>
      </c>
      <c r="C85" s="92"/>
      <c r="D85" s="92"/>
      <c r="E85" s="92"/>
      <c r="F85" s="92"/>
      <c r="G85" s="92"/>
      <c r="H85" s="92"/>
      <c r="I85" s="93"/>
      <c r="J85" s="94"/>
      <c r="K85" s="305">
        <v>0.05</v>
      </c>
      <c r="L85" s="859">
        <f>N78*K85</f>
        <v>4177.2138776832426</v>
      </c>
      <c r="M85" s="860"/>
      <c r="N85" s="51"/>
    </row>
    <row r="86" spans="1:14" ht="15.75" thickBot="1">
      <c r="B86" s="822" t="s">
        <v>953</v>
      </c>
      <c r="C86" s="823"/>
      <c r="D86" s="823"/>
      <c r="E86" s="823"/>
      <c r="F86" s="823"/>
      <c r="G86" s="823"/>
      <c r="H86" s="823"/>
      <c r="I86" s="823"/>
      <c r="J86" s="823"/>
      <c r="K86" s="823"/>
      <c r="L86" s="823"/>
      <c r="M86" s="824"/>
      <c r="N86" s="52">
        <f>L83+L84+L85</f>
        <v>25063.283266099457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108607.56081976432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89701.14167142997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100296.23845013279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20059.247690026561</v>
      </c>
      <c r="M83" s="858"/>
      <c r="N83" s="51"/>
    </row>
    <row r="84" spans="1:14">
      <c r="B84" s="89" t="s">
        <v>973</v>
      </c>
      <c r="C84" s="90"/>
      <c r="D84" s="90"/>
      <c r="E84" s="90"/>
      <c r="F84" s="90"/>
      <c r="G84" s="90"/>
      <c r="H84" s="90"/>
      <c r="I84" s="87"/>
      <c r="J84" s="88"/>
      <c r="K84" s="304">
        <v>0.05</v>
      </c>
      <c r="L84" s="857">
        <f>N78*K84</f>
        <v>5014.8119225066403</v>
      </c>
      <c r="M84" s="858"/>
      <c r="N84" s="51"/>
    </row>
    <row r="85" spans="1:14" ht="15.75" thickBot="1">
      <c r="B85" s="91" t="s">
        <v>974</v>
      </c>
      <c r="C85" s="92"/>
      <c r="D85" s="92"/>
      <c r="E85" s="92"/>
      <c r="F85" s="92"/>
      <c r="G85" s="92"/>
      <c r="H85" s="92"/>
      <c r="I85" s="93"/>
      <c r="J85" s="94"/>
      <c r="K85" s="305">
        <v>0.05</v>
      </c>
      <c r="L85" s="859">
        <f>N78*K85</f>
        <v>5014.8119225066403</v>
      </c>
      <c r="M85" s="860"/>
      <c r="N85" s="51"/>
    </row>
    <row r="86" spans="1:14" ht="15.75" thickBot="1">
      <c r="B86" s="822" t="s">
        <v>953</v>
      </c>
      <c r="C86" s="823"/>
      <c r="D86" s="823"/>
      <c r="E86" s="823"/>
      <c r="F86" s="823"/>
      <c r="G86" s="823"/>
      <c r="H86" s="823"/>
      <c r="I86" s="823"/>
      <c r="J86" s="823"/>
      <c r="K86" s="823"/>
      <c r="L86" s="823"/>
      <c r="M86" s="824"/>
      <c r="N86" s="52">
        <f>L83+L84+L85</f>
        <v>30088.871535039842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130385.10998517263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167904.64439276498</v>
      </c>
      <c r="L37" s="270"/>
      <c r="M37" s="271">
        <v>45</v>
      </c>
      <c r="N37" s="272">
        <f>K37/M37</f>
        <v>3731.2143198392218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8241.4368936852752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89701.14167142997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100296.23845013279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20059.247690026561</v>
      </c>
      <c r="M83" s="858"/>
      <c r="N83" s="51"/>
    </row>
    <row r="84" spans="1:14">
      <c r="B84" s="89" t="s">
        <v>973</v>
      </c>
      <c r="C84" s="90"/>
      <c r="D84" s="90"/>
      <c r="E84" s="90"/>
      <c r="F84" s="90"/>
      <c r="G84" s="90"/>
      <c r="H84" s="90"/>
      <c r="I84" s="87"/>
      <c r="J84" s="88"/>
      <c r="K84" s="304">
        <v>0.05</v>
      </c>
      <c r="L84" s="857">
        <f>N78*K84</f>
        <v>5014.8119225066403</v>
      </c>
      <c r="M84" s="858"/>
      <c r="N84" s="51"/>
    </row>
    <row r="85" spans="1:14" ht="15.75" thickBot="1">
      <c r="B85" s="91" t="s">
        <v>974</v>
      </c>
      <c r="C85" s="92"/>
      <c r="D85" s="92"/>
      <c r="E85" s="92"/>
      <c r="F85" s="92"/>
      <c r="G85" s="92"/>
      <c r="H85" s="92"/>
      <c r="I85" s="93"/>
      <c r="J85" s="94"/>
      <c r="K85" s="305">
        <v>0.05</v>
      </c>
      <c r="L85" s="859">
        <f>N78*K85</f>
        <v>5014.8119225066403</v>
      </c>
      <c r="M85" s="860"/>
      <c r="N85" s="51"/>
    </row>
    <row r="86" spans="1:14" ht="15.75" thickBot="1">
      <c r="B86" s="822" t="s">
        <v>953</v>
      </c>
      <c r="C86" s="823"/>
      <c r="D86" s="823"/>
      <c r="E86" s="823"/>
      <c r="F86" s="823"/>
      <c r="G86" s="823"/>
      <c r="H86" s="823"/>
      <c r="I86" s="823"/>
      <c r="J86" s="823"/>
      <c r="K86" s="823"/>
      <c r="L86" s="823"/>
      <c r="M86" s="824"/>
      <c r="N86" s="52">
        <f>L83+L84+L85</f>
        <v>30088.871535039842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130385.10998517263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72949.180774962035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98893.0955839089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19778.619116781781</v>
      </c>
      <c r="M83" s="858"/>
      <c r="N83" s="51"/>
    </row>
    <row r="84" spans="1:14">
      <c r="B84" s="89" t="s">
        <v>973</v>
      </c>
      <c r="C84" s="90"/>
      <c r="D84" s="90"/>
      <c r="E84" s="90"/>
      <c r="F84" s="90"/>
      <c r="G84" s="90"/>
      <c r="H84" s="90"/>
      <c r="I84" s="87"/>
      <c r="J84" s="88"/>
      <c r="K84" s="304">
        <v>0.05</v>
      </c>
      <c r="L84" s="857">
        <f>N78*K84</f>
        <v>4944.6547791954454</v>
      </c>
      <c r="M84" s="858"/>
      <c r="N84" s="51"/>
    </row>
    <row r="85" spans="1:14" ht="15.75" thickBot="1">
      <c r="B85" s="91" t="s">
        <v>974</v>
      </c>
      <c r="C85" s="92"/>
      <c r="D85" s="92"/>
      <c r="E85" s="92"/>
      <c r="F85" s="92"/>
      <c r="G85" s="92"/>
      <c r="H85" s="92"/>
      <c r="I85" s="93"/>
      <c r="J85" s="94"/>
      <c r="K85" s="305">
        <v>0.05</v>
      </c>
      <c r="L85" s="859">
        <f>N78*K85</f>
        <v>4944.6547791954454</v>
      </c>
      <c r="M85" s="860"/>
      <c r="N85" s="51"/>
    </row>
    <row r="86" spans="1:14" ht="15.75" thickBot="1">
      <c r="B86" s="822" t="s">
        <v>953</v>
      </c>
      <c r="C86" s="823"/>
      <c r="D86" s="823"/>
      <c r="E86" s="823"/>
      <c r="F86" s="823"/>
      <c r="G86" s="823"/>
      <c r="H86" s="823"/>
      <c r="I86" s="823"/>
      <c r="J86" s="823"/>
      <c r="K86" s="823"/>
      <c r="L86" s="823"/>
      <c r="M86" s="824"/>
      <c r="N86" s="52">
        <f>L83+L84+L85</f>
        <v>29667.928675172669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128561.02425908158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89701.14167142997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115645.05648037684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23129.011296075369</v>
      </c>
      <c r="M83" s="858"/>
      <c r="N83" s="51"/>
    </row>
    <row r="84" spans="1:14">
      <c r="B84" s="89" t="s">
        <v>973</v>
      </c>
      <c r="C84" s="90"/>
      <c r="D84" s="90"/>
      <c r="E84" s="90"/>
      <c r="F84" s="90"/>
      <c r="G84" s="90"/>
      <c r="H84" s="90"/>
      <c r="I84" s="87"/>
      <c r="J84" s="88"/>
      <c r="K84" s="304">
        <v>0.05</v>
      </c>
      <c r="L84" s="857">
        <f>N78*K84</f>
        <v>5782.2528240188421</v>
      </c>
      <c r="M84" s="858"/>
      <c r="N84" s="51"/>
    </row>
    <row r="85" spans="1:14" ht="15.75" thickBot="1">
      <c r="B85" s="91" t="s">
        <v>974</v>
      </c>
      <c r="C85" s="92"/>
      <c r="D85" s="92"/>
      <c r="E85" s="92"/>
      <c r="F85" s="92"/>
      <c r="G85" s="92"/>
      <c r="H85" s="92"/>
      <c r="I85" s="93"/>
      <c r="J85" s="94"/>
      <c r="K85" s="305">
        <v>0.05</v>
      </c>
      <c r="L85" s="859">
        <f>N78*K85</f>
        <v>5782.2528240188421</v>
      </c>
      <c r="M85" s="860"/>
      <c r="N85" s="51"/>
    </row>
    <row r="86" spans="1:14" ht="15.75" thickBot="1">
      <c r="B86" s="822" t="s">
        <v>953</v>
      </c>
      <c r="C86" s="823"/>
      <c r="D86" s="823"/>
      <c r="E86" s="823"/>
      <c r="F86" s="823"/>
      <c r="G86" s="823"/>
      <c r="H86" s="823"/>
      <c r="I86" s="823"/>
      <c r="J86" s="823"/>
      <c r="K86" s="823"/>
      <c r="L86" s="823"/>
      <c r="M86" s="824"/>
      <c r="N86" s="52">
        <f>L83+L84+L85</f>
        <v>34693.516944113049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150338.57342448988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271">
        <v>2.5</v>
      </c>
      <c r="N36" s="272">
        <f>K36/M36</f>
        <v>5489.2988331017978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6381.9193921378173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41.699641662585854</v>
      </c>
      <c r="N49" s="272">
        <f>K49*M49</f>
        <v>1000.7913999020604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89701.14167142997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115645.05648037684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23129.011296075369</v>
      </c>
      <c r="M83" s="858"/>
      <c r="N83" s="51"/>
    </row>
    <row r="84" spans="1:14">
      <c r="B84" s="89" t="s">
        <v>973</v>
      </c>
      <c r="C84" s="90"/>
      <c r="D84" s="90"/>
      <c r="E84" s="90"/>
      <c r="F84" s="90"/>
      <c r="G84" s="90"/>
      <c r="H84" s="90"/>
      <c r="I84" s="87"/>
      <c r="J84" s="88"/>
      <c r="K84" s="304">
        <v>0.05</v>
      </c>
      <c r="L84" s="857">
        <f>N78*K84</f>
        <v>5782.2528240188421</v>
      </c>
      <c r="M84" s="858"/>
      <c r="N84" s="51"/>
    </row>
    <row r="85" spans="1:14" ht="15.75" thickBot="1">
      <c r="B85" s="91" t="s">
        <v>974</v>
      </c>
      <c r="C85" s="92"/>
      <c r="D85" s="92"/>
      <c r="E85" s="92"/>
      <c r="F85" s="92"/>
      <c r="G85" s="92"/>
      <c r="H85" s="92"/>
      <c r="I85" s="93"/>
      <c r="J85" s="94"/>
      <c r="K85" s="305">
        <v>0.05</v>
      </c>
      <c r="L85" s="859">
        <f>N78*K85</f>
        <v>5782.2528240188421</v>
      </c>
      <c r="M85" s="860"/>
      <c r="N85" s="51"/>
    </row>
    <row r="86" spans="1:14" ht="15.75" thickBot="1">
      <c r="B86" s="822" t="s">
        <v>953</v>
      </c>
      <c r="C86" s="823"/>
      <c r="D86" s="823"/>
      <c r="E86" s="823"/>
      <c r="F86" s="823"/>
      <c r="G86" s="823"/>
      <c r="H86" s="823"/>
      <c r="I86" s="823"/>
      <c r="J86" s="823"/>
      <c r="K86" s="823"/>
      <c r="L86" s="823"/>
      <c r="M86" s="824"/>
      <c r="N86" s="52">
        <f>L83+L84+L85</f>
        <v>34693.516944113049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150338.57342448988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30</v>
      </c>
      <c r="N36" s="272">
        <f>K36/M36</f>
        <v>2921.0637657091593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30</v>
      </c>
      <c r="N38" s="272">
        <f>K38/M38</f>
        <v>4590.206624983738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12029.588268404363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55344.914903892284</v>
      </c>
      <c r="N48" s="272">
        <f>K48*M48</f>
        <v>69181.143629865357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69181.143629865357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1315.0647969912638</v>
      </c>
      <c r="M59" s="910"/>
      <c r="N59" s="287">
        <f>K59*L59</f>
        <v>1643.8309962390799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83820.676367902168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16764.135273580436</v>
      </c>
      <c r="M83" s="858"/>
      <c r="N83" s="51"/>
    </row>
    <row r="84" spans="1:14">
      <c r="B84" s="89" t="s">
        <v>973</v>
      </c>
      <c r="C84" s="90"/>
      <c r="D84" s="90"/>
      <c r="E84" s="90"/>
      <c r="F84" s="90"/>
      <c r="G84" s="90"/>
      <c r="H84" s="90"/>
      <c r="I84" s="87"/>
      <c r="J84" s="88"/>
      <c r="K84" s="304">
        <v>0.05</v>
      </c>
      <c r="L84" s="857">
        <f>N78*K84</f>
        <v>4191.0338183951089</v>
      </c>
      <c r="M84" s="858"/>
      <c r="N84" s="51"/>
    </row>
    <row r="85" spans="1:14" ht="15.75" thickBot="1">
      <c r="B85" s="91" t="s">
        <v>974</v>
      </c>
      <c r="C85" s="92"/>
      <c r="D85" s="92"/>
      <c r="E85" s="92"/>
      <c r="F85" s="92"/>
      <c r="G85" s="92"/>
      <c r="H85" s="92"/>
      <c r="I85" s="93"/>
      <c r="J85" s="94"/>
      <c r="K85" s="305">
        <v>0.05</v>
      </c>
      <c r="L85" s="859">
        <f>N78*K85</f>
        <v>4191.0338183951089</v>
      </c>
      <c r="M85" s="860"/>
      <c r="N85" s="51"/>
    </row>
    <row r="86" spans="1:14" ht="15.75" thickBot="1">
      <c r="B86" s="822" t="s">
        <v>953</v>
      </c>
      <c r="C86" s="823"/>
      <c r="D86" s="823"/>
      <c r="E86" s="823"/>
      <c r="F86" s="823"/>
      <c r="G86" s="823"/>
      <c r="H86" s="823"/>
      <c r="I86" s="823"/>
      <c r="J86" s="823"/>
      <c r="K86" s="823"/>
      <c r="L86" s="823"/>
      <c r="M86" s="824"/>
      <c r="N86" s="52">
        <f>L83+L84+L85</f>
        <v>25146.202910370655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108966.87927827283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30</v>
      </c>
      <c r="N36" s="272">
        <f>K36/M36</f>
        <v>2921.0637657091593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30</v>
      </c>
      <c r="N38" s="272">
        <f>K38/M38</f>
        <v>4590.206624983738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12029.588268404363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68231.03867040608</v>
      </c>
      <c r="N48" s="272">
        <f>K48*M48</f>
        <v>85288.798338007604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85288.798338007604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1315.0647969912638</v>
      </c>
      <c r="M59" s="910"/>
      <c r="N59" s="287">
        <f>K59*L59</f>
        <v>1643.8309962390799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99928.331076044415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19985.666215208883</v>
      </c>
      <c r="M83" s="858"/>
      <c r="N83" s="51"/>
    </row>
    <row r="84" spans="1:14">
      <c r="B84" s="89" t="s">
        <v>973</v>
      </c>
      <c r="C84" s="90"/>
      <c r="D84" s="90"/>
      <c r="E84" s="90"/>
      <c r="F84" s="90"/>
      <c r="G84" s="90"/>
      <c r="H84" s="90"/>
      <c r="I84" s="87"/>
      <c r="J84" s="88"/>
      <c r="K84" s="304">
        <v>0.05</v>
      </c>
      <c r="L84" s="857">
        <f>N78*K84</f>
        <v>4996.4165538022207</v>
      </c>
      <c r="M84" s="858"/>
      <c r="N84" s="51"/>
    </row>
    <row r="85" spans="1:14" ht="15.75" thickBot="1">
      <c r="B85" s="91" t="s">
        <v>974</v>
      </c>
      <c r="C85" s="92"/>
      <c r="D85" s="92"/>
      <c r="E85" s="92"/>
      <c r="F85" s="92"/>
      <c r="G85" s="92"/>
      <c r="H85" s="92"/>
      <c r="I85" s="93"/>
      <c r="J85" s="94"/>
      <c r="K85" s="305">
        <v>0.05</v>
      </c>
      <c r="L85" s="859">
        <f>N78*K85</f>
        <v>4996.4165538022207</v>
      </c>
      <c r="M85" s="860"/>
      <c r="N85" s="51"/>
    </row>
    <row r="86" spans="1:14" ht="15.75" thickBot="1">
      <c r="B86" s="822" t="s">
        <v>953</v>
      </c>
      <c r="C86" s="823"/>
      <c r="D86" s="823"/>
      <c r="E86" s="823"/>
      <c r="F86" s="823"/>
      <c r="G86" s="823"/>
      <c r="H86" s="823"/>
      <c r="I86" s="823"/>
      <c r="J86" s="823"/>
      <c r="K86" s="823"/>
      <c r="L86" s="823"/>
      <c r="M86" s="824"/>
      <c r="N86" s="52">
        <f>L83+L84+L85</f>
        <v>29978.499322813324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129906.83039885774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30</v>
      </c>
      <c r="N36" s="272">
        <f>K36/M36</f>
        <v>2921.0637657091593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30</v>
      </c>
      <c r="N38" s="272">
        <f>K38/M38</f>
        <v>4590.206624983738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12029.588268404363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68231.03867040608</v>
      </c>
      <c r="N48" s="272">
        <f>K48*M48</f>
        <v>85288.798338007604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85288.798338007604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1315.0647969912638</v>
      </c>
      <c r="M59" s="910"/>
      <c r="N59" s="287">
        <f>K59*L59</f>
        <v>1643.8309962390799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1643.8309962390799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99928.331076044415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19985.666215208883</v>
      </c>
      <c r="M83" s="858"/>
      <c r="N83" s="51"/>
    </row>
    <row r="84" spans="1:14">
      <c r="B84" s="89" t="s">
        <v>973</v>
      </c>
      <c r="C84" s="90"/>
      <c r="D84" s="90"/>
      <c r="E84" s="90"/>
      <c r="F84" s="90"/>
      <c r="G84" s="90"/>
      <c r="H84" s="90"/>
      <c r="I84" s="87"/>
      <c r="J84" s="88"/>
      <c r="K84" s="304">
        <v>0.05</v>
      </c>
      <c r="L84" s="857">
        <f>N78*K84</f>
        <v>4996.4165538022207</v>
      </c>
      <c r="M84" s="858"/>
      <c r="N84" s="51"/>
    </row>
    <row r="85" spans="1:14" ht="15.75" thickBot="1">
      <c r="B85" s="91" t="s">
        <v>974</v>
      </c>
      <c r="C85" s="92"/>
      <c r="D85" s="92"/>
      <c r="E85" s="92"/>
      <c r="F85" s="92"/>
      <c r="G85" s="92"/>
      <c r="H85" s="92"/>
      <c r="I85" s="93"/>
      <c r="J85" s="94"/>
      <c r="K85" s="305">
        <v>0.05</v>
      </c>
      <c r="L85" s="859">
        <f>N78*K85</f>
        <v>4996.4165538022207</v>
      </c>
      <c r="M85" s="860"/>
      <c r="N85" s="51"/>
    </row>
    <row r="86" spans="1:14" ht="15.75" thickBot="1">
      <c r="B86" s="822" t="s">
        <v>953</v>
      </c>
      <c r="C86" s="823"/>
      <c r="D86" s="823"/>
      <c r="E86" s="823"/>
      <c r="F86" s="823"/>
      <c r="G86" s="823"/>
      <c r="H86" s="823"/>
      <c r="I86" s="823"/>
      <c r="J86" s="823"/>
      <c r="K86" s="823"/>
      <c r="L86" s="823"/>
      <c r="M86" s="824"/>
      <c r="N86" s="52">
        <f>L83+L84+L85</f>
        <v>29978.499322813324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129906.83039885774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111230.66050648142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121100.31412733004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24220.062825466011</v>
      </c>
      <c r="M83" s="858"/>
      <c r="N83" s="51"/>
    </row>
    <row r="84" spans="1:14">
      <c r="B84" s="89" t="s">
        <v>973</v>
      </c>
      <c r="C84" s="90"/>
      <c r="D84" s="90"/>
      <c r="E84" s="90"/>
      <c r="F84" s="90"/>
      <c r="G84" s="90"/>
      <c r="H84" s="90"/>
      <c r="I84" s="87"/>
      <c r="J84" s="88"/>
      <c r="K84" s="304">
        <v>0.05</v>
      </c>
      <c r="L84" s="857">
        <f>N78*K84</f>
        <v>6055.0157063665029</v>
      </c>
      <c r="M84" s="858"/>
      <c r="N84" s="51"/>
    </row>
    <row r="85" spans="1:14" ht="15.75" thickBot="1">
      <c r="B85" s="91" t="s">
        <v>974</v>
      </c>
      <c r="C85" s="92"/>
      <c r="D85" s="92"/>
      <c r="E85" s="92"/>
      <c r="F85" s="92"/>
      <c r="G85" s="92"/>
      <c r="H85" s="92"/>
      <c r="I85" s="93"/>
      <c r="J85" s="94"/>
      <c r="K85" s="305">
        <v>0.05</v>
      </c>
      <c r="L85" s="859">
        <f>N78*K85</f>
        <v>6055.0157063665029</v>
      </c>
      <c r="M85" s="860"/>
      <c r="N85" s="51"/>
    </row>
    <row r="86" spans="1:14" ht="15.75" thickBot="1">
      <c r="B86" s="822" t="s">
        <v>953</v>
      </c>
      <c r="C86" s="823"/>
      <c r="D86" s="823"/>
      <c r="E86" s="823"/>
      <c r="F86" s="823"/>
      <c r="G86" s="823"/>
      <c r="H86" s="823"/>
      <c r="I86" s="823"/>
      <c r="J86" s="823"/>
      <c r="K86" s="823"/>
      <c r="L86" s="823"/>
      <c r="M86" s="824"/>
      <c r="N86" s="52">
        <f>L83+L84+L85</f>
        <v>36330.094238199017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157430.40836552906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127982.62140294936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137852.27502379799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27570.455004759599</v>
      </c>
      <c r="M83" s="858"/>
      <c r="N83" s="51"/>
    </row>
    <row r="84" spans="1:14">
      <c r="B84" s="89" t="s">
        <v>973</v>
      </c>
      <c r="C84" s="90"/>
      <c r="D84" s="90"/>
      <c r="E84" s="90"/>
      <c r="F84" s="90"/>
      <c r="G84" s="90"/>
      <c r="H84" s="90"/>
      <c r="I84" s="87"/>
      <c r="J84" s="88"/>
      <c r="K84" s="304">
        <v>0.05</v>
      </c>
      <c r="L84" s="857">
        <f>N78*K84</f>
        <v>6892.6137511898996</v>
      </c>
      <c r="M84" s="858"/>
      <c r="N84" s="51"/>
    </row>
    <row r="85" spans="1:14" ht="15.75" thickBot="1">
      <c r="B85" s="91" t="s">
        <v>974</v>
      </c>
      <c r="C85" s="92"/>
      <c r="D85" s="92"/>
      <c r="E85" s="92"/>
      <c r="F85" s="92"/>
      <c r="G85" s="92"/>
      <c r="H85" s="92"/>
      <c r="I85" s="93"/>
      <c r="J85" s="94"/>
      <c r="K85" s="305">
        <v>0.05</v>
      </c>
      <c r="L85" s="859">
        <f>N78*K85</f>
        <v>6892.6137511898996</v>
      </c>
      <c r="M85" s="860"/>
      <c r="N85" s="51"/>
    </row>
    <row r="86" spans="1:14" ht="15.75" thickBot="1">
      <c r="B86" s="822" t="s">
        <v>953</v>
      </c>
      <c r="C86" s="823"/>
      <c r="D86" s="823"/>
      <c r="E86" s="823"/>
      <c r="F86" s="823"/>
      <c r="G86" s="823"/>
      <c r="H86" s="823"/>
      <c r="I86" s="823"/>
      <c r="J86" s="823"/>
      <c r="K86" s="823"/>
      <c r="L86" s="823"/>
      <c r="M86" s="824"/>
      <c r="N86" s="52">
        <f>L83+L84+L85</f>
        <v>41355.682507139398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179207.95753093739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111230.66050648142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121100.31412733004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24220.062825466011</v>
      </c>
      <c r="M83" s="858"/>
      <c r="N83" s="51"/>
    </row>
    <row r="84" spans="1:14">
      <c r="B84" s="89" t="s">
        <v>973</v>
      </c>
      <c r="C84" s="90"/>
      <c r="D84" s="90"/>
      <c r="E84" s="90"/>
      <c r="F84" s="90"/>
      <c r="G84" s="90"/>
      <c r="H84" s="90"/>
      <c r="I84" s="87"/>
      <c r="J84" s="88"/>
      <c r="K84" s="304">
        <v>0.05</v>
      </c>
      <c r="L84" s="857">
        <f>N78*K84</f>
        <v>6055.0157063665029</v>
      </c>
      <c r="M84" s="858"/>
      <c r="N84" s="51"/>
    </row>
    <row r="85" spans="1:14" ht="15.75" thickBot="1">
      <c r="B85" s="91" t="s">
        <v>974</v>
      </c>
      <c r="C85" s="92"/>
      <c r="D85" s="92"/>
      <c r="E85" s="92"/>
      <c r="F85" s="92"/>
      <c r="G85" s="92"/>
      <c r="H85" s="92"/>
      <c r="I85" s="93"/>
      <c r="J85" s="94"/>
      <c r="K85" s="305">
        <v>0.05</v>
      </c>
      <c r="L85" s="859">
        <f>N78*K85</f>
        <v>6055.0157063665029</v>
      </c>
      <c r="M85" s="860"/>
      <c r="N85" s="51"/>
    </row>
    <row r="86" spans="1:14" ht="15.75" thickBot="1">
      <c r="B86" s="822" t="s">
        <v>953</v>
      </c>
      <c r="C86" s="823"/>
      <c r="D86" s="823"/>
      <c r="E86" s="823"/>
      <c r="F86" s="823"/>
      <c r="G86" s="823"/>
      <c r="H86" s="823"/>
      <c r="I86" s="823"/>
      <c r="J86" s="823"/>
      <c r="K86" s="823"/>
      <c r="L86" s="823"/>
      <c r="M86" s="824"/>
      <c r="N86" s="52">
        <f>L83+L84+L85</f>
        <v>36330.094238199017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157430.40836552906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127982.62140294936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137852.27502379799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27570.455004759599</v>
      </c>
      <c r="M83" s="858"/>
      <c r="N83" s="51"/>
    </row>
    <row r="84" spans="1:14">
      <c r="B84" s="89" t="s">
        <v>973</v>
      </c>
      <c r="C84" s="90"/>
      <c r="D84" s="90"/>
      <c r="E84" s="90"/>
      <c r="F84" s="90"/>
      <c r="G84" s="90"/>
      <c r="H84" s="90"/>
      <c r="I84" s="87"/>
      <c r="J84" s="88"/>
      <c r="K84" s="304">
        <v>0.05</v>
      </c>
      <c r="L84" s="857">
        <f>N78*K84</f>
        <v>6892.6137511898996</v>
      </c>
      <c r="M84" s="858"/>
      <c r="N84" s="51"/>
    </row>
    <row r="85" spans="1:14" ht="15.75" thickBot="1">
      <c r="B85" s="91" t="s">
        <v>974</v>
      </c>
      <c r="C85" s="92"/>
      <c r="D85" s="92"/>
      <c r="E85" s="92"/>
      <c r="F85" s="92"/>
      <c r="G85" s="92"/>
      <c r="H85" s="92"/>
      <c r="I85" s="93"/>
      <c r="J85" s="94"/>
      <c r="K85" s="305">
        <v>0.05</v>
      </c>
      <c r="L85" s="859">
        <f>N78*K85</f>
        <v>6892.6137511898996</v>
      </c>
      <c r="M85" s="860"/>
      <c r="N85" s="51"/>
    </row>
    <row r="86" spans="1:14" ht="15.75" thickBot="1">
      <c r="B86" s="822" t="s">
        <v>953</v>
      </c>
      <c r="C86" s="823"/>
      <c r="D86" s="823"/>
      <c r="E86" s="823"/>
      <c r="F86" s="823"/>
      <c r="G86" s="823"/>
      <c r="H86" s="823"/>
      <c r="I86" s="823"/>
      <c r="J86" s="823"/>
      <c r="K86" s="823"/>
      <c r="L86" s="823"/>
      <c r="M86" s="824"/>
      <c r="N86" s="52">
        <f>L83+L84+L85</f>
        <v>41355.682507139398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179207.95753093739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71948.389375059967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81818.042995908589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16363.608599181718</v>
      </c>
      <c r="M83" s="858"/>
      <c r="N83" s="51"/>
    </row>
    <row r="84" spans="1:14">
      <c r="B84" s="89" t="s">
        <v>973</v>
      </c>
      <c r="C84" s="90"/>
      <c r="D84" s="90"/>
      <c r="E84" s="90"/>
      <c r="F84" s="90"/>
      <c r="G84" s="90"/>
      <c r="H84" s="90"/>
      <c r="I84" s="87"/>
      <c r="J84" s="88"/>
      <c r="K84" s="304">
        <v>0.05</v>
      </c>
      <c r="L84" s="857">
        <f>N78*K84</f>
        <v>4090.9021497954295</v>
      </c>
      <c r="M84" s="858"/>
      <c r="N84" s="51"/>
    </row>
    <row r="85" spans="1:14" ht="15.75" thickBot="1">
      <c r="B85" s="91" t="s">
        <v>974</v>
      </c>
      <c r="C85" s="92"/>
      <c r="D85" s="92"/>
      <c r="E85" s="92"/>
      <c r="F85" s="92"/>
      <c r="G85" s="92"/>
      <c r="H85" s="92"/>
      <c r="I85" s="93"/>
      <c r="J85" s="94"/>
      <c r="K85" s="305">
        <v>0.05</v>
      </c>
      <c r="L85" s="859">
        <f>N78*K85</f>
        <v>4090.9021497954295</v>
      </c>
      <c r="M85" s="860"/>
      <c r="N85" s="51"/>
    </row>
    <row r="86" spans="1:14" ht="15.75" thickBot="1">
      <c r="B86" s="822" t="s">
        <v>953</v>
      </c>
      <c r="C86" s="823"/>
      <c r="D86" s="823"/>
      <c r="E86" s="823"/>
      <c r="F86" s="823"/>
      <c r="G86" s="823"/>
      <c r="H86" s="823"/>
      <c r="I86" s="823"/>
      <c r="J86" s="823"/>
      <c r="K86" s="823"/>
      <c r="L86" s="823"/>
      <c r="M86" s="824"/>
      <c r="N86" s="52">
        <f>L83+L84+L85</f>
        <v>24545.412898772578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106363.45589468116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88700.350271527903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98570.003892376524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19714.000778475307</v>
      </c>
      <c r="M83" s="858"/>
      <c r="N83" s="51"/>
    </row>
    <row r="84" spans="1:14">
      <c r="B84" s="89" t="s">
        <v>973</v>
      </c>
      <c r="C84" s="90"/>
      <c r="D84" s="90"/>
      <c r="E84" s="90"/>
      <c r="F84" s="90"/>
      <c r="G84" s="90"/>
      <c r="H84" s="90"/>
      <c r="I84" s="87"/>
      <c r="J84" s="88"/>
      <c r="K84" s="304">
        <v>0.05</v>
      </c>
      <c r="L84" s="857">
        <f>N78*K84</f>
        <v>4928.5001946188268</v>
      </c>
      <c r="M84" s="858"/>
      <c r="N84" s="51"/>
    </row>
    <row r="85" spans="1:14" ht="15.75" thickBot="1">
      <c r="B85" s="91" t="s">
        <v>974</v>
      </c>
      <c r="C85" s="92"/>
      <c r="D85" s="92"/>
      <c r="E85" s="92"/>
      <c r="F85" s="92"/>
      <c r="G85" s="92"/>
      <c r="H85" s="92"/>
      <c r="I85" s="93"/>
      <c r="J85" s="94"/>
      <c r="K85" s="305">
        <v>0.05</v>
      </c>
      <c r="L85" s="859">
        <f>N78*K85</f>
        <v>4928.5001946188268</v>
      </c>
      <c r="M85" s="860"/>
      <c r="N85" s="51"/>
    </row>
    <row r="86" spans="1:14" ht="15.75" thickBot="1">
      <c r="B86" s="822" t="s">
        <v>953</v>
      </c>
      <c r="C86" s="823"/>
      <c r="D86" s="823"/>
      <c r="E86" s="823"/>
      <c r="F86" s="823"/>
      <c r="G86" s="823"/>
      <c r="H86" s="823"/>
      <c r="I86" s="823"/>
      <c r="J86" s="823"/>
      <c r="K86" s="823"/>
      <c r="L86" s="823"/>
      <c r="M86" s="824"/>
      <c r="N86" s="52">
        <f>L83+L84+L85</f>
        <v>29571.001167712962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128141.00506008949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55344.914903892284</v>
      </c>
      <c r="N48" s="272">
        <f>K48*M48</f>
        <v>71948.389375059967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71948.389375059967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81818.042995908589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16363.608599181718</v>
      </c>
      <c r="M83" s="858"/>
      <c r="N83" s="51"/>
    </row>
    <row r="84" spans="1:14">
      <c r="B84" s="89" t="s">
        <v>973</v>
      </c>
      <c r="C84" s="90"/>
      <c r="D84" s="90"/>
      <c r="E84" s="90"/>
      <c r="F84" s="90"/>
      <c r="G84" s="90"/>
      <c r="H84" s="90"/>
      <c r="I84" s="87"/>
      <c r="J84" s="88"/>
      <c r="K84" s="304">
        <v>0.05</v>
      </c>
      <c r="L84" s="857">
        <f>N78*K84</f>
        <v>4090.9021497954295</v>
      </c>
      <c r="M84" s="858"/>
      <c r="N84" s="51"/>
    </row>
    <row r="85" spans="1:14" ht="15.75" thickBot="1">
      <c r="B85" s="91" t="s">
        <v>974</v>
      </c>
      <c r="C85" s="92"/>
      <c r="D85" s="92"/>
      <c r="E85" s="92"/>
      <c r="F85" s="92"/>
      <c r="G85" s="92"/>
      <c r="H85" s="92"/>
      <c r="I85" s="93"/>
      <c r="J85" s="94"/>
      <c r="K85" s="305">
        <v>0.05</v>
      </c>
      <c r="L85" s="859">
        <f>N78*K85</f>
        <v>4090.9021497954295</v>
      </c>
      <c r="M85" s="860"/>
      <c r="N85" s="51"/>
    </row>
    <row r="86" spans="1:14" ht="15.75" thickBot="1">
      <c r="B86" s="822" t="s">
        <v>953</v>
      </c>
      <c r="C86" s="823"/>
      <c r="D86" s="823"/>
      <c r="E86" s="823"/>
      <c r="F86" s="823"/>
      <c r="G86" s="823"/>
      <c r="H86" s="823"/>
      <c r="I86" s="823"/>
      <c r="J86" s="823"/>
      <c r="K86" s="823"/>
      <c r="L86" s="823"/>
      <c r="M86" s="824"/>
      <c r="N86" s="52">
        <f>L83+L84+L85</f>
        <v>24545.412898772578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106363.45589468116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88700.350271527903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98570.003892376524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19714.000778475307</v>
      </c>
      <c r="M83" s="858"/>
      <c r="N83" s="51"/>
    </row>
    <row r="84" spans="1:14">
      <c r="B84" s="89" t="s">
        <v>973</v>
      </c>
      <c r="C84" s="90"/>
      <c r="D84" s="90"/>
      <c r="E84" s="90"/>
      <c r="F84" s="90"/>
      <c r="G84" s="90"/>
      <c r="H84" s="90"/>
      <c r="I84" s="87"/>
      <c r="J84" s="88"/>
      <c r="K84" s="304">
        <v>0.05</v>
      </c>
      <c r="L84" s="857">
        <f>N78*K84</f>
        <v>4928.5001946188268</v>
      </c>
      <c r="M84" s="858"/>
      <c r="N84" s="51"/>
    </row>
    <row r="85" spans="1:14" ht="15.75" thickBot="1">
      <c r="B85" s="91" t="s">
        <v>974</v>
      </c>
      <c r="C85" s="92"/>
      <c r="D85" s="92"/>
      <c r="E85" s="92"/>
      <c r="F85" s="92"/>
      <c r="G85" s="92"/>
      <c r="H85" s="92"/>
      <c r="I85" s="93"/>
      <c r="J85" s="94"/>
      <c r="K85" s="305">
        <v>0.05</v>
      </c>
      <c r="L85" s="859">
        <f>N78*K85</f>
        <v>4928.5001946188268</v>
      </c>
      <c r="M85" s="860"/>
      <c r="N85" s="51"/>
    </row>
    <row r="86" spans="1:14" ht="15.75" thickBot="1">
      <c r="B86" s="822" t="s">
        <v>953</v>
      </c>
      <c r="C86" s="823"/>
      <c r="D86" s="823"/>
      <c r="E86" s="823"/>
      <c r="F86" s="823"/>
      <c r="G86" s="823"/>
      <c r="H86" s="823"/>
      <c r="I86" s="823"/>
      <c r="J86" s="823"/>
      <c r="K86" s="823"/>
      <c r="L86" s="823"/>
      <c r="M86" s="824"/>
      <c r="N86" s="52">
        <f>L83+L84+L85</f>
        <v>29571.001167712962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128141.00506008949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436.46967923801611</v>
      </c>
      <c r="N48" s="272">
        <f>K48*M48</f>
        <v>436.46967923801611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436.46967923801611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436.46967923801611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87.293935847603223</v>
      </c>
      <c r="M83" s="858"/>
      <c r="N83" s="51"/>
    </row>
    <row r="84" spans="1:14">
      <c r="B84" s="89" t="s">
        <v>973</v>
      </c>
      <c r="C84" s="90"/>
      <c r="D84" s="90"/>
      <c r="E84" s="90"/>
      <c r="F84" s="90"/>
      <c r="G84" s="90"/>
      <c r="H84" s="90"/>
      <c r="I84" s="87"/>
      <c r="J84" s="88"/>
      <c r="K84" s="304">
        <v>0.05</v>
      </c>
      <c r="L84" s="857">
        <f>N78*K84</f>
        <v>21.823483961900806</v>
      </c>
      <c r="M84" s="858"/>
      <c r="N84" s="51"/>
    </row>
    <row r="85" spans="1:14" ht="15.75" thickBot="1">
      <c r="B85" s="91" t="s">
        <v>974</v>
      </c>
      <c r="C85" s="92"/>
      <c r="D85" s="92"/>
      <c r="E85" s="92"/>
      <c r="F85" s="92"/>
      <c r="G85" s="92"/>
      <c r="H85" s="92"/>
      <c r="I85" s="93"/>
      <c r="J85" s="94"/>
      <c r="K85" s="305">
        <v>0.05</v>
      </c>
      <c r="L85" s="859">
        <f>N78*K85</f>
        <v>21.823483961900806</v>
      </c>
      <c r="M85" s="860"/>
      <c r="N85" s="51"/>
    </row>
    <row r="86" spans="1:14" ht="15.75" thickBot="1">
      <c r="B86" s="822" t="s">
        <v>953</v>
      </c>
      <c r="C86" s="823"/>
      <c r="D86" s="823"/>
      <c r="E86" s="823"/>
      <c r="F86" s="823"/>
      <c r="G86" s="823"/>
      <c r="H86" s="823"/>
      <c r="I86" s="823"/>
      <c r="J86" s="823"/>
      <c r="K86" s="823"/>
      <c r="L86" s="823"/>
      <c r="M86" s="824"/>
      <c r="N86" s="52">
        <f>L83+L84+L85</f>
        <v>130.94090377140483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567.41058300942098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127982.62140294936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137852.27502379799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27570.455004759599</v>
      </c>
      <c r="M83" s="858"/>
      <c r="N83" s="51"/>
    </row>
    <row r="84" spans="1:14">
      <c r="B84" s="89" t="s">
        <v>973</v>
      </c>
      <c r="C84" s="90"/>
      <c r="D84" s="90"/>
      <c r="E84" s="90"/>
      <c r="F84" s="90"/>
      <c r="G84" s="90"/>
      <c r="H84" s="90"/>
      <c r="I84" s="87"/>
      <c r="J84" s="88"/>
      <c r="K84" s="304">
        <v>0.05</v>
      </c>
      <c r="L84" s="857">
        <f>N78*K84</f>
        <v>6892.6137511898996</v>
      </c>
      <c r="M84" s="858"/>
      <c r="N84" s="51"/>
    </row>
    <row r="85" spans="1:14" ht="15.75" thickBot="1">
      <c r="B85" s="91" t="s">
        <v>974</v>
      </c>
      <c r="C85" s="92"/>
      <c r="D85" s="92"/>
      <c r="E85" s="92"/>
      <c r="F85" s="92"/>
      <c r="G85" s="92"/>
      <c r="H85" s="92"/>
      <c r="I85" s="93"/>
      <c r="J85" s="94"/>
      <c r="K85" s="305">
        <v>0.05</v>
      </c>
      <c r="L85" s="859">
        <f>N78*K85</f>
        <v>6892.6137511898996</v>
      </c>
      <c r="M85" s="860"/>
      <c r="N85" s="51"/>
    </row>
    <row r="86" spans="1:14" ht="15.75" thickBot="1">
      <c r="B86" s="822" t="s">
        <v>953</v>
      </c>
      <c r="C86" s="823"/>
      <c r="D86" s="823"/>
      <c r="E86" s="823"/>
      <c r="F86" s="823"/>
      <c r="G86" s="823"/>
      <c r="H86" s="823"/>
      <c r="I86" s="823"/>
      <c r="J86" s="823"/>
      <c r="K86" s="823"/>
      <c r="L86" s="823"/>
      <c r="M86" s="824"/>
      <c r="N86" s="52">
        <f>L83+L84+L85</f>
        <v>41355.682507139398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179207.95753093739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436.46967923801611</v>
      </c>
      <c r="N49" s="272">
        <f>K49*M49</f>
        <v>39282.271131421447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127982.62140294936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137852.27502379799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27570.455004759599</v>
      </c>
      <c r="M83" s="858"/>
      <c r="N83" s="51"/>
    </row>
    <row r="84" spans="1:14">
      <c r="B84" s="89" t="s">
        <v>973</v>
      </c>
      <c r="C84" s="90"/>
      <c r="D84" s="90"/>
      <c r="E84" s="90"/>
      <c r="F84" s="90"/>
      <c r="G84" s="90"/>
      <c r="H84" s="90"/>
      <c r="I84" s="87"/>
      <c r="J84" s="88"/>
      <c r="K84" s="304">
        <v>0.05</v>
      </c>
      <c r="L84" s="857">
        <f>N78*K84</f>
        <v>6892.6137511898996</v>
      </c>
      <c r="M84" s="858"/>
      <c r="N84" s="51"/>
    </row>
    <row r="85" spans="1:14" ht="15.75" thickBot="1">
      <c r="B85" s="91" t="s">
        <v>974</v>
      </c>
      <c r="C85" s="92"/>
      <c r="D85" s="92"/>
      <c r="E85" s="92"/>
      <c r="F85" s="92"/>
      <c r="G85" s="92"/>
      <c r="H85" s="92"/>
      <c r="I85" s="93"/>
      <c r="J85" s="94"/>
      <c r="K85" s="305">
        <v>0.05</v>
      </c>
      <c r="L85" s="859">
        <f>N78*K85</f>
        <v>6892.6137511898996</v>
      </c>
      <c r="M85" s="860"/>
      <c r="N85" s="51"/>
    </row>
    <row r="86" spans="1:14" ht="15.75" thickBot="1">
      <c r="B86" s="822" t="s">
        <v>953</v>
      </c>
      <c r="C86" s="823"/>
      <c r="D86" s="823"/>
      <c r="E86" s="823"/>
      <c r="F86" s="823"/>
      <c r="G86" s="823"/>
      <c r="H86" s="823"/>
      <c r="I86" s="823"/>
      <c r="J86" s="823"/>
      <c r="K86" s="823"/>
      <c r="L86" s="823"/>
      <c r="M86" s="824"/>
      <c r="N86" s="52">
        <f>L83+L84+L85</f>
        <v>41355.682507139398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179207.95753093739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88700.350271527903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98570.003892376524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19714.000778475307</v>
      </c>
      <c r="M83" s="858"/>
      <c r="N83" s="51"/>
    </row>
    <row r="84" spans="1:14">
      <c r="B84" s="89" t="s">
        <v>973</v>
      </c>
      <c r="C84" s="90"/>
      <c r="D84" s="90"/>
      <c r="E84" s="90"/>
      <c r="F84" s="90"/>
      <c r="G84" s="90"/>
      <c r="H84" s="90"/>
      <c r="I84" s="87"/>
      <c r="J84" s="88"/>
      <c r="K84" s="304">
        <v>0.05</v>
      </c>
      <c r="L84" s="857">
        <f>N78*K84</f>
        <v>4928.5001946188268</v>
      </c>
      <c r="M84" s="858"/>
      <c r="N84" s="51"/>
    </row>
    <row r="85" spans="1:14" ht="15.75" thickBot="1">
      <c r="B85" s="91" t="s">
        <v>974</v>
      </c>
      <c r="C85" s="92"/>
      <c r="D85" s="92"/>
      <c r="E85" s="92"/>
      <c r="F85" s="92"/>
      <c r="G85" s="92"/>
      <c r="H85" s="92"/>
      <c r="I85" s="93"/>
      <c r="J85" s="94"/>
      <c r="K85" s="305">
        <v>0.05</v>
      </c>
      <c r="L85" s="859">
        <f>N78*K85</f>
        <v>4928.5001946188268</v>
      </c>
      <c r="M85" s="860"/>
      <c r="N85" s="51"/>
    </row>
    <row r="86" spans="1:14" ht="15.75" thickBot="1">
      <c r="B86" s="822" t="s">
        <v>953</v>
      </c>
      <c r="C86" s="823"/>
      <c r="D86" s="823"/>
      <c r="E86" s="823"/>
      <c r="F86" s="823"/>
      <c r="G86" s="823"/>
      <c r="H86" s="823"/>
      <c r="I86" s="823"/>
      <c r="J86" s="823"/>
      <c r="K86" s="823"/>
      <c r="L86" s="823"/>
      <c r="M86" s="824"/>
      <c r="N86" s="52">
        <f>L83+L84+L85</f>
        <v>29571.001167712962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128141.00506008949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45</v>
      </c>
      <c r="N36" s="272">
        <f>K36/M36</f>
        <v>1443.6440673676052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137706.19874951214</v>
      </c>
      <c r="L38" s="270"/>
      <c r="M38" s="271">
        <v>45</v>
      </c>
      <c r="N38" s="272">
        <f>K38/M38</f>
        <v>3060.1377499891587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7515.9937358310735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68231.03867040608</v>
      </c>
      <c r="N48" s="272">
        <f>K48*M48</f>
        <v>88700.350271527903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88700.350271527903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1315.0647969912638</v>
      </c>
      <c r="M59" s="910"/>
      <c r="N59" s="287">
        <f>K59*L59</f>
        <v>1709.5842360886431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98570.003892376524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19714.000778475307</v>
      </c>
      <c r="M83" s="858"/>
      <c r="N83" s="51"/>
    </row>
    <row r="84" spans="1:14">
      <c r="B84" s="89" t="s">
        <v>973</v>
      </c>
      <c r="C84" s="90"/>
      <c r="D84" s="90"/>
      <c r="E84" s="90"/>
      <c r="F84" s="90"/>
      <c r="G84" s="90"/>
      <c r="H84" s="90"/>
      <c r="I84" s="87"/>
      <c r="J84" s="88"/>
      <c r="K84" s="304">
        <v>0.05</v>
      </c>
      <c r="L84" s="857">
        <f>N78*K84</f>
        <v>4928.5001946188268</v>
      </c>
      <c r="M84" s="858"/>
      <c r="N84" s="51"/>
    </row>
    <row r="85" spans="1:14" ht="15.75" thickBot="1">
      <c r="B85" s="91" t="s">
        <v>974</v>
      </c>
      <c r="C85" s="92"/>
      <c r="D85" s="92"/>
      <c r="E85" s="92"/>
      <c r="F85" s="92"/>
      <c r="G85" s="92"/>
      <c r="H85" s="92"/>
      <c r="I85" s="93"/>
      <c r="J85" s="94"/>
      <c r="K85" s="305">
        <v>0.05</v>
      </c>
      <c r="L85" s="859">
        <f>N78*K85</f>
        <v>4928.5001946188268</v>
      </c>
      <c r="M85" s="860"/>
      <c r="N85" s="51"/>
    </row>
    <row r="86" spans="1:14" ht="15.75" thickBot="1">
      <c r="B86" s="822" t="s">
        <v>953</v>
      </c>
      <c r="C86" s="823"/>
      <c r="D86" s="823"/>
      <c r="E86" s="823"/>
      <c r="F86" s="823"/>
      <c r="G86" s="823"/>
      <c r="H86" s="823"/>
      <c r="I86" s="823"/>
      <c r="J86" s="823"/>
      <c r="K86" s="823"/>
      <c r="L86" s="823"/>
      <c r="M86" s="824"/>
      <c r="N86" s="52">
        <f>L83+L84+L85</f>
        <v>29571.001167712962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128141.00506008949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436.46967923801611</v>
      </c>
      <c r="N48" s="272">
        <f>K48*M48</f>
        <v>436.46967923801611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436.46967923801611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436.46967923801611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87.293935847603223</v>
      </c>
      <c r="M83" s="858"/>
      <c r="N83" s="51"/>
    </row>
    <row r="84" spans="1:14">
      <c r="B84" s="89" t="s">
        <v>973</v>
      </c>
      <c r="C84" s="90"/>
      <c r="D84" s="90"/>
      <c r="E84" s="90"/>
      <c r="F84" s="90"/>
      <c r="G84" s="90"/>
      <c r="H84" s="90"/>
      <c r="I84" s="87"/>
      <c r="J84" s="88"/>
      <c r="K84" s="304">
        <v>0.05</v>
      </c>
      <c r="L84" s="857">
        <f>N78*K84</f>
        <v>21.823483961900806</v>
      </c>
      <c r="M84" s="858"/>
      <c r="N84" s="51"/>
    </row>
    <row r="85" spans="1:14" ht="15.75" thickBot="1">
      <c r="B85" s="91" t="s">
        <v>974</v>
      </c>
      <c r="C85" s="92"/>
      <c r="D85" s="92"/>
      <c r="E85" s="92"/>
      <c r="F85" s="92"/>
      <c r="G85" s="92"/>
      <c r="H85" s="92"/>
      <c r="I85" s="93"/>
      <c r="J85" s="94"/>
      <c r="K85" s="305">
        <v>0.05</v>
      </c>
      <c r="L85" s="859">
        <f>N78*K85</f>
        <v>21.823483961900806</v>
      </c>
      <c r="M85" s="860"/>
      <c r="N85" s="51"/>
    </row>
    <row r="86" spans="1:14" ht="15.75" thickBot="1">
      <c r="B86" s="822" t="s">
        <v>953</v>
      </c>
      <c r="C86" s="823"/>
      <c r="D86" s="823"/>
      <c r="E86" s="823"/>
      <c r="F86" s="823"/>
      <c r="G86" s="823"/>
      <c r="H86" s="823"/>
      <c r="I86" s="823"/>
      <c r="J86" s="823"/>
      <c r="K86" s="823"/>
      <c r="L86" s="823"/>
      <c r="M86" s="824"/>
      <c r="N86" s="52">
        <f>L83+L84+L85</f>
        <v>130.94090377140483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567.41058300942098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9656.8245039596859</v>
      </c>
      <c r="N48" s="272">
        <f>K48*M48</f>
        <v>9656.8245039596859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9656.8245039596859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9656.8245039596859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1931.3649007919373</v>
      </c>
      <c r="M83" s="858"/>
      <c r="N83" s="51"/>
    </row>
    <row r="84" spans="1:14">
      <c r="B84" s="89" t="s">
        <v>973</v>
      </c>
      <c r="C84" s="90"/>
      <c r="D84" s="90"/>
      <c r="E84" s="90"/>
      <c r="F84" s="90"/>
      <c r="G84" s="90"/>
      <c r="H84" s="90"/>
      <c r="I84" s="87"/>
      <c r="J84" s="88"/>
      <c r="K84" s="304">
        <v>0.05</v>
      </c>
      <c r="L84" s="857">
        <f>N78*K84</f>
        <v>482.84122519798433</v>
      </c>
      <c r="M84" s="858"/>
      <c r="N84" s="51"/>
    </row>
    <row r="85" spans="1:14" ht="15.75" thickBot="1">
      <c r="B85" s="91" t="s">
        <v>974</v>
      </c>
      <c r="C85" s="92"/>
      <c r="D85" s="92"/>
      <c r="E85" s="92"/>
      <c r="F85" s="92"/>
      <c r="G85" s="92"/>
      <c r="H85" s="92"/>
      <c r="I85" s="93"/>
      <c r="J85" s="94"/>
      <c r="K85" s="305">
        <v>0.05</v>
      </c>
      <c r="L85" s="859">
        <f>N78*K85</f>
        <v>482.84122519798433</v>
      </c>
      <c r="M85" s="860"/>
      <c r="N85" s="51"/>
    </row>
    <row r="86" spans="1:14" ht="15.75" thickBot="1">
      <c r="B86" s="822" t="s">
        <v>953</v>
      </c>
      <c r="C86" s="823"/>
      <c r="D86" s="823"/>
      <c r="E86" s="823"/>
      <c r="F86" s="823"/>
      <c r="G86" s="823"/>
      <c r="H86" s="823"/>
      <c r="I86" s="823"/>
      <c r="J86" s="823"/>
      <c r="K86" s="823"/>
      <c r="L86" s="823"/>
      <c r="M86" s="824"/>
      <c r="N86" s="52">
        <f>L83+L84+L85</f>
        <v>2897.0473511879059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12553.871855147592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1399.7134951953706</v>
      </c>
      <c r="N48" s="272">
        <f>K48*M48</f>
        <v>1399.7134951953706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1399.7134951953706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1399.7134951953706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279.94269903907411</v>
      </c>
      <c r="M83" s="858"/>
      <c r="N83" s="51"/>
    </row>
    <row r="84" spans="1:14">
      <c r="B84" s="89" t="s">
        <v>973</v>
      </c>
      <c r="C84" s="90"/>
      <c r="D84" s="90"/>
      <c r="E84" s="90"/>
      <c r="F84" s="90"/>
      <c r="G84" s="90"/>
      <c r="H84" s="90"/>
      <c r="I84" s="87"/>
      <c r="J84" s="88"/>
      <c r="K84" s="304">
        <v>0.05</v>
      </c>
      <c r="L84" s="857">
        <f>N78*K84</f>
        <v>69.985674759768528</v>
      </c>
      <c r="M84" s="858"/>
      <c r="N84" s="51"/>
    </row>
    <row r="85" spans="1:14" ht="15.75" thickBot="1">
      <c r="B85" s="91" t="s">
        <v>974</v>
      </c>
      <c r="C85" s="92"/>
      <c r="D85" s="92"/>
      <c r="E85" s="92"/>
      <c r="F85" s="92"/>
      <c r="G85" s="92"/>
      <c r="H85" s="92"/>
      <c r="I85" s="93"/>
      <c r="J85" s="94"/>
      <c r="K85" s="305">
        <v>0.05</v>
      </c>
      <c r="L85" s="859">
        <f>N78*K85</f>
        <v>69.985674759768528</v>
      </c>
      <c r="M85" s="860"/>
      <c r="N85" s="51"/>
    </row>
    <row r="86" spans="1:14" ht="15.75" thickBot="1">
      <c r="B86" s="822" t="s">
        <v>953</v>
      </c>
      <c r="C86" s="823"/>
      <c r="D86" s="823"/>
      <c r="E86" s="823"/>
      <c r="F86" s="823"/>
      <c r="G86" s="823"/>
      <c r="H86" s="823"/>
      <c r="I86" s="823"/>
      <c r="J86" s="823"/>
      <c r="K86" s="823"/>
      <c r="L86" s="823"/>
      <c r="M86" s="824"/>
      <c r="N86" s="52">
        <f>L83+L84+L85</f>
        <v>419.91404855861117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1819.6275437539816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1558.1967548797177</v>
      </c>
      <c r="N48" s="272">
        <f>K48*M48</f>
        <v>1558.1967548797177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1558.1967548797177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1558.1967548797177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311.63935097594356</v>
      </c>
      <c r="M83" s="858"/>
      <c r="N83" s="51"/>
    </row>
    <row r="84" spans="1:14">
      <c r="B84" s="89" t="s">
        <v>973</v>
      </c>
      <c r="C84" s="90"/>
      <c r="D84" s="90"/>
      <c r="E84" s="90"/>
      <c r="F84" s="90"/>
      <c r="G84" s="90"/>
      <c r="H84" s="90"/>
      <c r="I84" s="87"/>
      <c r="J84" s="88"/>
      <c r="K84" s="304">
        <v>0.05</v>
      </c>
      <c r="L84" s="857">
        <f>N78*K84</f>
        <v>77.909837743985889</v>
      </c>
      <c r="M84" s="858"/>
      <c r="N84" s="51"/>
    </row>
    <row r="85" spans="1:14" ht="15.75" thickBot="1">
      <c r="B85" s="91" t="s">
        <v>974</v>
      </c>
      <c r="C85" s="92"/>
      <c r="D85" s="92"/>
      <c r="E85" s="92"/>
      <c r="F85" s="92"/>
      <c r="G85" s="92"/>
      <c r="H85" s="92"/>
      <c r="I85" s="93"/>
      <c r="J85" s="94"/>
      <c r="K85" s="305">
        <v>0.05</v>
      </c>
      <c r="L85" s="859">
        <f>N78*K85</f>
        <v>77.909837743985889</v>
      </c>
      <c r="M85" s="860"/>
      <c r="N85" s="51"/>
    </row>
    <row r="86" spans="1:14" ht="15.75" thickBot="1">
      <c r="B86" s="822" t="s">
        <v>953</v>
      </c>
      <c r="C86" s="823"/>
      <c r="D86" s="823"/>
      <c r="E86" s="823"/>
      <c r="F86" s="823"/>
      <c r="G86" s="823"/>
      <c r="H86" s="823"/>
      <c r="I86" s="823"/>
      <c r="J86" s="823"/>
      <c r="K86" s="823"/>
      <c r="L86" s="823"/>
      <c r="M86" s="824"/>
      <c r="N86" s="52">
        <f>L83+L84+L85</f>
        <v>467.45902646391539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2025.655781343633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1797.9193325535205</v>
      </c>
      <c r="N48" s="272">
        <f>K48*M48</f>
        <v>1797.9193325535205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1797.9193325535205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1797.9193325535205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359.58386651070413</v>
      </c>
      <c r="M83" s="858"/>
      <c r="N83" s="51"/>
    </row>
    <row r="84" spans="1:14">
      <c r="B84" s="89" t="s">
        <v>973</v>
      </c>
      <c r="C84" s="90"/>
      <c r="D84" s="90"/>
      <c r="E84" s="90"/>
      <c r="F84" s="90"/>
      <c r="G84" s="90"/>
      <c r="H84" s="90"/>
      <c r="I84" s="87"/>
      <c r="J84" s="88"/>
      <c r="K84" s="304">
        <v>0.05</v>
      </c>
      <c r="L84" s="857">
        <f>N78*K84</f>
        <v>89.895966627676032</v>
      </c>
      <c r="M84" s="858"/>
      <c r="N84" s="51"/>
    </row>
    <row r="85" spans="1:14" ht="15.75" thickBot="1">
      <c r="B85" s="91" t="s">
        <v>974</v>
      </c>
      <c r="C85" s="92"/>
      <c r="D85" s="92"/>
      <c r="E85" s="92"/>
      <c r="F85" s="92"/>
      <c r="G85" s="92"/>
      <c r="H85" s="92"/>
      <c r="I85" s="93"/>
      <c r="J85" s="94"/>
      <c r="K85" s="305">
        <v>0.05</v>
      </c>
      <c r="L85" s="859">
        <f>N78*K85</f>
        <v>89.895966627676032</v>
      </c>
      <c r="M85" s="860"/>
      <c r="N85" s="51"/>
    </row>
    <row r="86" spans="1:14" ht="15.75" thickBot="1">
      <c r="B86" s="822" t="s">
        <v>953</v>
      </c>
      <c r="C86" s="823"/>
      <c r="D86" s="823"/>
      <c r="E86" s="823"/>
      <c r="F86" s="823"/>
      <c r="G86" s="823"/>
      <c r="H86" s="823"/>
      <c r="I86" s="823"/>
      <c r="J86" s="823"/>
      <c r="K86" s="823"/>
      <c r="L86" s="823"/>
      <c r="M86" s="824"/>
      <c r="N86" s="52">
        <f>L83+L84+L85</f>
        <v>539.37579976605616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2337.2951323195766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2158.9454255835758</v>
      </c>
      <c r="N48" s="272">
        <f>K48*M48</f>
        <v>2158.9454255835758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2158.9454255835758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2158.9454255835758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431.78908511671517</v>
      </c>
      <c r="M83" s="858"/>
      <c r="N83" s="51"/>
    </row>
    <row r="84" spans="1:14">
      <c r="B84" s="89" t="s">
        <v>973</v>
      </c>
      <c r="C84" s="90"/>
      <c r="D84" s="90"/>
      <c r="E84" s="90"/>
      <c r="F84" s="90"/>
      <c r="G84" s="90"/>
      <c r="H84" s="90"/>
      <c r="I84" s="87"/>
      <c r="J84" s="88"/>
      <c r="K84" s="304">
        <v>0.05</v>
      </c>
      <c r="L84" s="857">
        <f>N78*K84</f>
        <v>107.94727127917879</v>
      </c>
      <c r="M84" s="858"/>
      <c r="N84" s="51"/>
    </row>
    <row r="85" spans="1:14" ht="15.75" thickBot="1">
      <c r="B85" s="91" t="s">
        <v>974</v>
      </c>
      <c r="C85" s="92"/>
      <c r="D85" s="92"/>
      <c r="E85" s="92"/>
      <c r="F85" s="92"/>
      <c r="G85" s="92"/>
      <c r="H85" s="92"/>
      <c r="I85" s="93"/>
      <c r="J85" s="94"/>
      <c r="K85" s="305">
        <v>0.05</v>
      </c>
      <c r="L85" s="859">
        <f>N78*K85</f>
        <v>107.94727127917879</v>
      </c>
      <c r="M85" s="860"/>
      <c r="N85" s="51"/>
    </row>
    <row r="86" spans="1:14" ht="15.75" thickBot="1">
      <c r="B86" s="822" t="s">
        <v>953</v>
      </c>
      <c r="C86" s="823"/>
      <c r="D86" s="823"/>
      <c r="E86" s="823"/>
      <c r="F86" s="823"/>
      <c r="G86" s="823"/>
      <c r="H86" s="823"/>
      <c r="I86" s="823"/>
      <c r="J86" s="823"/>
      <c r="K86" s="823"/>
      <c r="L86" s="823"/>
      <c r="M86" s="824"/>
      <c r="N86" s="52">
        <f>L83+L84+L85</f>
        <v>647.68362767507278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2806.6290532586486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1864.5089374629099</v>
      </c>
      <c r="N48" s="272">
        <f>K48*M48</f>
        <v>1864.5089374629099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1864.5089374629099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1864.5089374629099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372.901787492582</v>
      </c>
      <c r="M83" s="858"/>
      <c r="N83" s="51"/>
    </row>
    <row r="84" spans="1:14">
      <c r="B84" s="89" t="s">
        <v>973</v>
      </c>
      <c r="C84" s="90"/>
      <c r="D84" s="90"/>
      <c r="E84" s="90"/>
      <c r="F84" s="90"/>
      <c r="G84" s="90"/>
      <c r="H84" s="90"/>
      <c r="I84" s="87"/>
      <c r="J84" s="88"/>
      <c r="K84" s="304">
        <v>0.05</v>
      </c>
      <c r="L84" s="857">
        <f>N78*K84</f>
        <v>93.225446873145501</v>
      </c>
      <c r="M84" s="858"/>
      <c r="N84" s="51"/>
    </row>
    <row r="85" spans="1:14" ht="15.75" thickBot="1">
      <c r="B85" s="91" t="s">
        <v>974</v>
      </c>
      <c r="C85" s="92"/>
      <c r="D85" s="92"/>
      <c r="E85" s="92"/>
      <c r="F85" s="92"/>
      <c r="G85" s="92"/>
      <c r="H85" s="92"/>
      <c r="I85" s="93"/>
      <c r="J85" s="94"/>
      <c r="K85" s="305">
        <v>0.05</v>
      </c>
      <c r="L85" s="859">
        <f>N78*K85</f>
        <v>93.225446873145501</v>
      </c>
      <c r="M85" s="860"/>
      <c r="N85" s="51"/>
    </row>
    <row r="86" spans="1:14" ht="15.75" thickBot="1">
      <c r="B86" s="822" t="s">
        <v>953</v>
      </c>
      <c r="C86" s="823"/>
      <c r="D86" s="823"/>
      <c r="E86" s="823"/>
      <c r="F86" s="823"/>
      <c r="G86" s="823"/>
      <c r="H86" s="823"/>
      <c r="I86" s="823"/>
      <c r="J86" s="823"/>
      <c r="K86" s="823"/>
      <c r="L86" s="823"/>
      <c r="M86" s="824"/>
      <c r="N86" s="52">
        <f>L83+L84+L85</f>
        <v>559.35268123887306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2423.8616187017828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1797.9193325535205</v>
      </c>
      <c r="N48" s="272">
        <f>K48*M48</f>
        <v>1797.9193325535205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1797.9193325535205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1797.9193325535205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359.58386651070413</v>
      </c>
      <c r="M83" s="858"/>
      <c r="N83" s="51"/>
    </row>
    <row r="84" spans="1:14">
      <c r="B84" s="89" t="s">
        <v>973</v>
      </c>
      <c r="C84" s="90"/>
      <c r="D84" s="90"/>
      <c r="E84" s="90"/>
      <c r="F84" s="90"/>
      <c r="G84" s="90"/>
      <c r="H84" s="90"/>
      <c r="I84" s="87"/>
      <c r="J84" s="88"/>
      <c r="K84" s="304">
        <v>0.05</v>
      </c>
      <c r="L84" s="857">
        <f>N78*K84</f>
        <v>89.895966627676032</v>
      </c>
      <c r="M84" s="858"/>
      <c r="N84" s="51"/>
    </row>
    <row r="85" spans="1:14" ht="15.75" thickBot="1">
      <c r="B85" s="91" t="s">
        <v>974</v>
      </c>
      <c r="C85" s="92"/>
      <c r="D85" s="92"/>
      <c r="E85" s="92"/>
      <c r="F85" s="92"/>
      <c r="G85" s="92"/>
      <c r="H85" s="92"/>
      <c r="I85" s="93"/>
      <c r="J85" s="94"/>
      <c r="K85" s="305">
        <v>0.05</v>
      </c>
      <c r="L85" s="859">
        <f>N78*K85</f>
        <v>89.895966627676032</v>
      </c>
      <c r="M85" s="860"/>
      <c r="N85" s="51"/>
    </row>
    <row r="86" spans="1:14" ht="15.75" thickBot="1">
      <c r="B86" s="822" t="s">
        <v>953</v>
      </c>
      <c r="C86" s="823"/>
      <c r="D86" s="823"/>
      <c r="E86" s="823"/>
      <c r="F86" s="823"/>
      <c r="G86" s="823"/>
      <c r="H86" s="823"/>
      <c r="I86" s="823"/>
      <c r="J86" s="823"/>
      <c r="K86" s="823"/>
      <c r="L86" s="823"/>
      <c r="M86" s="824"/>
      <c r="N86" s="52">
        <f>L83+L84+L85</f>
        <v>539.37579976605616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2337.2951323195766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2615.5766122276441</v>
      </c>
      <c r="N48" s="272">
        <f>K48*M48</f>
        <v>2615.5766122276441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2615.5766122276441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2615.5766122276441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523.11532244552882</v>
      </c>
      <c r="M83" s="858"/>
      <c r="N83" s="51"/>
    </row>
    <row r="84" spans="1:14">
      <c r="B84" s="89" t="s">
        <v>973</v>
      </c>
      <c r="C84" s="90"/>
      <c r="D84" s="90"/>
      <c r="E84" s="90"/>
      <c r="F84" s="90"/>
      <c r="G84" s="90"/>
      <c r="H84" s="90"/>
      <c r="I84" s="87"/>
      <c r="J84" s="88"/>
      <c r="K84" s="304">
        <v>0.05</v>
      </c>
      <c r="L84" s="857">
        <f>N78*K84</f>
        <v>130.7788306113822</v>
      </c>
      <c r="M84" s="858"/>
      <c r="N84" s="51"/>
    </row>
    <row r="85" spans="1:14" ht="15.75" thickBot="1">
      <c r="B85" s="91" t="s">
        <v>974</v>
      </c>
      <c r="C85" s="92"/>
      <c r="D85" s="92"/>
      <c r="E85" s="92"/>
      <c r="F85" s="92"/>
      <c r="G85" s="92"/>
      <c r="H85" s="92"/>
      <c r="I85" s="93"/>
      <c r="J85" s="94"/>
      <c r="K85" s="305">
        <v>0.05</v>
      </c>
      <c r="L85" s="859">
        <f>N78*K85</f>
        <v>130.7788306113822</v>
      </c>
      <c r="M85" s="860"/>
      <c r="N85" s="51"/>
    </row>
    <row r="86" spans="1:14" ht="15.75" thickBot="1">
      <c r="B86" s="822" t="s">
        <v>953</v>
      </c>
      <c r="C86" s="823"/>
      <c r="D86" s="823"/>
      <c r="E86" s="823"/>
      <c r="F86" s="823"/>
      <c r="G86" s="823"/>
      <c r="H86" s="823"/>
      <c r="I86" s="823"/>
      <c r="J86" s="823"/>
      <c r="K86" s="823"/>
      <c r="L86" s="823"/>
      <c r="M86" s="824"/>
      <c r="N86" s="52">
        <f>L83+L84+L85</f>
        <v>784.67298366829323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3400.2495958959371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2893.181369869882</v>
      </c>
      <c r="N48" s="272">
        <f>K48*M48</f>
        <v>2893.181369869882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2893.181369869882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2893.181369869882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578.63627397397647</v>
      </c>
      <c r="M83" s="858"/>
      <c r="N83" s="51"/>
    </row>
    <row r="84" spans="1:14">
      <c r="B84" s="89" t="s">
        <v>973</v>
      </c>
      <c r="C84" s="90"/>
      <c r="D84" s="90"/>
      <c r="E84" s="90"/>
      <c r="F84" s="90"/>
      <c r="G84" s="90"/>
      <c r="H84" s="90"/>
      <c r="I84" s="87"/>
      <c r="J84" s="88"/>
      <c r="K84" s="304">
        <v>0.05</v>
      </c>
      <c r="L84" s="857">
        <f>N78*K84</f>
        <v>144.65906849349412</v>
      </c>
      <c r="M84" s="858"/>
      <c r="N84" s="51"/>
    </row>
    <row r="85" spans="1:14" ht="15.75" thickBot="1">
      <c r="B85" s="91" t="s">
        <v>974</v>
      </c>
      <c r="C85" s="92"/>
      <c r="D85" s="92"/>
      <c r="E85" s="92"/>
      <c r="F85" s="92"/>
      <c r="G85" s="92"/>
      <c r="H85" s="92"/>
      <c r="I85" s="93"/>
      <c r="J85" s="94"/>
      <c r="K85" s="305">
        <v>0.05</v>
      </c>
      <c r="L85" s="859">
        <f>N78*K85</f>
        <v>144.65906849349412</v>
      </c>
      <c r="M85" s="860"/>
      <c r="N85" s="51"/>
    </row>
    <row r="86" spans="1:14" ht="15.75" thickBot="1">
      <c r="B86" s="822" t="s">
        <v>953</v>
      </c>
      <c r="C86" s="823"/>
      <c r="D86" s="823"/>
      <c r="E86" s="823"/>
      <c r="F86" s="823"/>
      <c r="G86" s="823"/>
      <c r="H86" s="823"/>
      <c r="I86" s="823"/>
      <c r="J86" s="823"/>
      <c r="K86" s="823"/>
      <c r="L86" s="823"/>
      <c r="M86" s="824"/>
      <c r="N86" s="52">
        <f>L83+L84+L85</f>
        <v>867.95441096096476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3761.1357808308467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2901.6907268400878</v>
      </c>
      <c r="N48" s="272">
        <f>K48*M48</f>
        <v>2901.6907268400878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2901.6907268400878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2901.6907268400878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580.33814536801754</v>
      </c>
      <c r="M83" s="858"/>
      <c r="N83" s="51"/>
    </row>
    <row r="84" spans="1:14">
      <c r="B84" s="89" t="s">
        <v>973</v>
      </c>
      <c r="C84" s="90"/>
      <c r="D84" s="90"/>
      <c r="E84" s="90"/>
      <c r="F84" s="90"/>
      <c r="G84" s="90"/>
      <c r="H84" s="90"/>
      <c r="I84" s="87"/>
      <c r="J84" s="88"/>
      <c r="K84" s="304">
        <v>0.05</v>
      </c>
      <c r="L84" s="857">
        <f>N78*K84</f>
        <v>145.08453634200438</v>
      </c>
      <c r="M84" s="858"/>
      <c r="N84" s="51"/>
    </row>
    <row r="85" spans="1:14" ht="15.75" thickBot="1">
      <c r="B85" s="91" t="s">
        <v>974</v>
      </c>
      <c r="C85" s="92"/>
      <c r="D85" s="92"/>
      <c r="E85" s="92"/>
      <c r="F85" s="92"/>
      <c r="G85" s="92"/>
      <c r="H85" s="92"/>
      <c r="I85" s="93"/>
      <c r="J85" s="94"/>
      <c r="K85" s="305">
        <v>0.05</v>
      </c>
      <c r="L85" s="859">
        <f>N78*K85</f>
        <v>145.08453634200438</v>
      </c>
      <c r="M85" s="860"/>
      <c r="N85" s="51"/>
    </row>
    <row r="86" spans="1:14" ht="15.75" thickBot="1">
      <c r="B86" s="822" t="s">
        <v>953</v>
      </c>
      <c r="C86" s="823"/>
      <c r="D86" s="823"/>
      <c r="E86" s="823"/>
      <c r="F86" s="823"/>
      <c r="G86" s="823"/>
      <c r="H86" s="823"/>
      <c r="I86" s="823"/>
      <c r="J86" s="823"/>
      <c r="K86" s="823"/>
      <c r="L86" s="823"/>
      <c r="M86" s="824"/>
      <c r="N86" s="52">
        <f>L83+L84+L85</f>
        <v>870.50721805202636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3772.1979448921143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2639.3472514486507</v>
      </c>
      <c r="N48" s="272">
        <f>K48*M48</f>
        <v>2639.3472514486507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2639.3472514486507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2639.3472514486507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527.86945028973014</v>
      </c>
      <c r="M83" s="858"/>
      <c r="N83" s="51"/>
    </row>
    <row r="84" spans="1:14">
      <c r="B84" s="89" t="s">
        <v>973</v>
      </c>
      <c r="C84" s="90"/>
      <c r="D84" s="90"/>
      <c r="E84" s="90"/>
      <c r="F84" s="90"/>
      <c r="G84" s="90"/>
      <c r="H84" s="90"/>
      <c r="I84" s="87"/>
      <c r="J84" s="88"/>
      <c r="K84" s="304">
        <v>0.05</v>
      </c>
      <c r="L84" s="857">
        <f>N78*K84</f>
        <v>131.96736257243253</v>
      </c>
      <c r="M84" s="858"/>
      <c r="N84" s="51"/>
    </row>
    <row r="85" spans="1:14" ht="15.75" thickBot="1">
      <c r="B85" s="91" t="s">
        <v>974</v>
      </c>
      <c r="C85" s="92"/>
      <c r="D85" s="92"/>
      <c r="E85" s="92"/>
      <c r="F85" s="92"/>
      <c r="G85" s="92"/>
      <c r="H85" s="92"/>
      <c r="I85" s="93"/>
      <c r="J85" s="94"/>
      <c r="K85" s="305">
        <v>0.05</v>
      </c>
      <c r="L85" s="859">
        <f>N78*K85</f>
        <v>131.96736257243253</v>
      </c>
      <c r="M85" s="860"/>
      <c r="N85" s="51"/>
    </row>
    <row r="86" spans="1:14" ht="15.75" thickBot="1">
      <c r="B86" s="822" t="s">
        <v>953</v>
      </c>
      <c r="C86" s="823"/>
      <c r="D86" s="823"/>
      <c r="E86" s="823"/>
      <c r="F86" s="823"/>
      <c r="G86" s="823"/>
      <c r="H86" s="823"/>
      <c r="I86" s="823"/>
      <c r="J86" s="823"/>
      <c r="K86" s="823"/>
      <c r="L86" s="823"/>
      <c r="M86" s="824"/>
      <c r="N86" s="52">
        <f>L83+L84+L85</f>
        <v>791.80417543459521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3431.1514268832461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2667.7117746826689</v>
      </c>
      <c r="N48" s="272">
        <f>K48*M48</f>
        <v>2667.7117746826689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2667.7117746826689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2667.7117746826689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533.5423549365338</v>
      </c>
      <c r="M83" s="858"/>
      <c r="N83" s="51"/>
    </row>
    <row r="84" spans="1:14">
      <c r="B84" s="89" t="s">
        <v>973</v>
      </c>
      <c r="C84" s="90"/>
      <c r="D84" s="90"/>
      <c r="E84" s="90"/>
      <c r="F84" s="90"/>
      <c r="G84" s="90"/>
      <c r="H84" s="90"/>
      <c r="I84" s="87"/>
      <c r="J84" s="88"/>
      <c r="K84" s="304">
        <v>0.05</v>
      </c>
      <c r="L84" s="857">
        <f>N78*K84</f>
        <v>133.38558873413345</v>
      </c>
      <c r="M84" s="858"/>
      <c r="N84" s="51"/>
    </row>
    <row r="85" spans="1:14" ht="15.75" thickBot="1">
      <c r="B85" s="91" t="s">
        <v>974</v>
      </c>
      <c r="C85" s="92"/>
      <c r="D85" s="92"/>
      <c r="E85" s="92"/>
      <c r="F85" s="92"/>
      <c r="G85" s="92"/>
      <c r="H85" s="92"/>
      <c r="I85" s="93"/>
      <c r="J85" s="94"/>
      <c r="K85" s="305">
        <v>0.05</v>
      </c>
      <c r="L85" s="859">
        <f>N78*K85</f>
        <v>133.38558873413345</v>
      </c>
      <c r="M85" s="860"/>
      <c r="N85" s="51"/>
    </row>
    <row r="86" spans="1:14" ht="15.75" thickBot="1">
      <c r="B86" s="822" t="s">
        <v>953</v>
      </c>
      <c r="C86" s="823"/>
      <c r="D86" s="823"/>
      <c r="E86" s="823"/>
      <c r="F86" s="823"/>
      <c r="G86" s="823"/>
      <c r="H86" s="823"/>
      <c r="I86" s="823"/>
      <c r="J86" s="823"/>
      <c r="K86" s="823"/>
      <c r="L86" s="823"/>
      <c r="M86" s="824"/>
      <c r="N86" s="52">
        <f>L83+L84+L85</f>
        <v>800.31353240480064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3468.0253070874696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2667.7117746826689</v>
      </c>
      <c r="N48" s="272">
        <f>K48*M48</f>
        <v>2667.7117746826689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2667.7117746826689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2667.7117746826689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533.5423549365338</v>
      </c>
      <c r="M83" s="858"/>
      <c r="N83" s="51"/>
    </row>
    <row r="84" spans="1:14">
      <c r="B84" s="89" t="s">
        <v>973</v>
      </c>
      <c r="C84" s="90"/>
      <c r="D84" s="90"/>
      <c r="E84" s="90"/>
      <c r="F84" s="90"/>
      <c r="G84" s="90"/>
      <c r="H84" s="90"/>
      <c r="I84" s="87"/>
      <c r="J84" s="88"/>
      <c r="K84" s="304">
        <v>0.05</v>
      </c>
      <c r="L84" s="857">
        <f>N78*K84</f>
        <v>133.38558873413345</v>
      </c>
      <c r="M84" s="858"/>
      <c r="N84" s="51"/>
    </row>
    <row r="85" spans="1:14" ht="15.75" thickBot="1">
      <c r="B85" s="91" t="s">
        <v>974</v>
      </c>
      <c r="C85" s="92"/>
      <c r="D85" s="92"/>
      <c r="E85" s="92"/>
      <c r="F85" s="92"/>
      <c r="G85" s="92"/>
      <c r="H85" s="92"/>
      <c r="I85" s="93"/>
      <c r="J85" s="94"/>
      <c r="K85" s="305">
        <v>0.05</v>
      </c>
      <c r="L85" s="859">
        <f>N78*K85</f>
        <v>133.38558873413345</v>
      </c>
      <c r="M85" s="860"/>
      <c r="N85" s="51"/>
    </row>
    <row r="86" spans="1:14" ht="15.75" thickBot="1">
      <c r="B86" s="822" t="s">
        <v>953</v>
      </c>
      <c r="C86" s="823"/>
      <c r="D86" s="823"/>
      <c r="E86" s="823"/>
      <c r="F86" s="823"/>
      <c r="G86" s="823"/>
      <c r="H86" s="823"/>
      <c r="I86" s="823"/>
      <c r="J86" s="823"/>
      <c r="K86" s="823"/>
      <c r="L86" s="823"/>
      <c r="M86" s="824"/>
      <c r="N86" s="52">
        <f>L83+L84+L85</f>
        <v>800.31353240480064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3468.0253070874696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2696.1694956358851</v>
      </c>
      <c r="N48" s="272">
        <f>K48*M48</f>
        <v>2696.1694956358851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2696.1694956358851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2696.1694956358851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539.2338991271771</v>
      </c>
      <c r="M83" s="858"/>
      <c r="N83" s="51"/>
    </row>
    <row r="84" spans="1:14">
      <c r="B84" s="89" t="s">
        <v>973</v>
      </c>
      <c r="C84" s="90"/>
      <c r="D84" s="90"/>
      <c r="E84" s="90"/>
      <c r="F84" s="90"/>
      <c r="G84" s="90"/>
      <c r="H84" s="90"/>
      <c r="I84" s="87"/>
      <c r="J84" s="88"/>
      <c r="K84" s="304">
        <v>0.05</v>
      </c>
      <c r="L84" s="857">
        <f>N78*K84</f>
        <v>134.80847478179427</v>
      </c>
      <c r="M84" s="858"/>
      <c r="N84" s="51"/>
    </row>
    <row r="85" spans="1:14" ht="15.75" thickBot="1">
      <c r="B85" s="91" t="s">
        <v>974</v>
      </c>
      <c r="C85" s="92"/>
      <c r="D85" s="92"/>
      <c r="E85" s="92"/>
      <c r="F85" s="92"/>
      <c r="G85" s="92"/>
      <c r="H85" s="92"/>
      <c r="I85" s="93"/>
      <c r="J85" s="94"/>
      <c r="K85" s="305">
        <v>0.05</v>
      </c>
      <c r="L85" s="859">
        <f>N78*K85</f>
        <v>134.80847478179427</v>
      </c>
      <c r="M85" s="860"/>
      <c r="N85" s="51"/>
    </row>
    <row r="86" spans="1:14" ht="15.75" thickBot="1">
      <c r="B86" s="822" t="s">
        <v>953</v>
      </c>
      <c r="C86" s="823"/>
      <c r="D86" s="823"/>
      <c r="E86" s="823"/>
      <c r="F86" s="823"/>
      <c r="G86" s="823"/>
      <c r="H86" s="823"/>
      <c r="I86" s="823"/>
      <c r="J86" s="823"/>
      <c r="K86" s="823"/>
      <c r="L86" s="823"/>
      <c r="M86" s="824"/>
      <c r="N86" s="52">
        <f>L83+L84+L85</f>
        <v>808.8508486907657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3505.020344326651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2860.9673756255315</v>
      </c>
      <c r="N48" s="272">
        <f>K48*M48</f>
        <v>2860.9673756255315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2860.9673756255315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2860.9673756255315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572.19347512510637</v>
      </c>
      <c r="M83" s="858"/>
      <c r="N83" s="51"/>
    </row>
    <row r="84" spans="1:14">
      <c r="B84" s="89" t="s">
        <v>973</v>
      </c>
      <c r="C84" s="90"/>
      <c r="D84" s="90"/>
      <c r="E84" s="90"/>
      <c r="F84" s="90"/>
      <c r="G84" s="90"/>
      <c r="H84" s="90"/>
      <c r="I84" s="87"/>
      <c r="J84" s="88"/>
      <c r="K84" s="304">
        <v>0.05</v>
      </c>
      <c r="L84" s="857">
        <f>N78*K84</f>
        <v>143.04836878127659</v>
      </c>
      <c r="M84" s="858"/>
      <c r="N84" s="51"/>
    </row>
    <row r="85" spans="1:14" ht="15.75" thickBot="1">
      <c r="B85" s="91" t="s">
        <v>974</v>
      </c>
      <c r="C85" s="92"/>
      <c r="D85" s="92"/>
      <c r="E85" s="92"/>
      <c r="F85" s="92"/>
      <c r="G85" s="92"/>
      <c r="H85" s="92"/>
      <c r="I85" s="93"/>
      <c r="J85" s="94"/>
      <c r="K85" s="305">
        <v>0.05</v>
      </c>
      <c r="L85" s="859">
        <f>N78*K85</f>
        <v>143.04836878127659</v>
      </c>
      <c r="M85" s="860"/>
      <c r="N85" s="51"/>
    </row>
    <row r="86" spans="1:14" ht="15.75" thickBot="1">
      <c r="B86" s="822" t="s">
        <v>953</v>
      </c>
      <c r="C86" s="823"/>
      <c r="D86" s="823"/>
      <c r="E86" s="823"/>
      <c r="F86" s="823"/>
      <c r="G86" s="823"/>
      <c r="H86" s="823"/>
      <c r="I86" s="823"/>
      <c r="J86" s="823"/>
      <c r="K86" s="823"/>
      <c r="L86" s="823"/>
      <c r="M86" s="824"/>
      <c r="N86" s="52">
        <f>L83+L84+L85</f>
        <v>858.29021268765962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3719.2575883131913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3784.2326068928332</v>
      </c>
      <c r="N48" s="272">
        <f>K48*M48</f>
        <v>3784.2326068928332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3784.2326068928332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3784.2326068928332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756.84652137856665</v>
      </c>
      <c r="M83" s="858"/>
      <c r="N83" s="51"/>
    </row>
    <row r="84" spans="1:14">
      <c r="B84" s="89" t="s">
        <v>973</v>
      </c>
      <c r="C84" s="90"/>
      <c r="D84" s="90"/>
      <c r="E84" s="90"/>
      <c r="F84" s="90"/>
      <c r="G84" s="90"/>
      <c r="H84" s="90"/>
      <c r="I84" s="87"/>
      <c r="J84" s="88"/>
      <c r="K84" s="304">
        <v>0.05</v>
      </c>
      <c r="L84" s="857">
        <f>N78*K84</f>
        <v>189.21163034464166</v>
      </c>
      <c r="M84" s="858"/>
      <c r="N84" s="51"/>
    </row>
    <row r="85" spans="1:14" ht="15.75" thickBot="1">
      <c r="B85" s="91" t="s">
        <v>974</v>
      </c>
      <c r="C85" s="92"/>
      <c r="D85" s="92"/>
      <c r="E85" s="92"/>
      <c r="F85" s="92"/>
      <c r="G85" s="92"/>
      <c r="H85" s="92"/>
      <c r="I85" s="93"/>
      <c r="J85" s="94"/>
      <c r="K85" s="305">
        <v>0.05</v>
      </c>
      <c r="L85" s="859">
        <f>N78*K85</f>
        <v>189.21163034464166</v>
      </c>
      <c r="M85" s="860"/>
      <c r="N85" s="51"/>
    </row>
    <row r="86" spans="1:14" ht="15.75" thickBot="1">
      <c r="B86" s="822" t="s">
        <v>953</v>
      </c>
      <c r="C86" s="823"/>
      <c r="D86" s="823"/>
      <c r="E86" s="823"/>
      <c r="F86" s="823"/>
      <c r="G86" s="823"/>
      <c r="H86" s="823"/>
      <c r="I86" s="823"/>
      <c r="J86" s="823"/>
      <c r="K86" s="823"/>
      <c r="L86" s="823"/>
      <c r="M86" s="824"/>
      <c r="N86" s="52">
        <f>L83+L84+L85</f>
        <v>1135.26978206785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4919.5023889606837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2130.8673571004683</v>
      </c>
      <c r="N48" s="272">
        <f>K48*M48</f>
        <v>2130.8673571004683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2130.8673571004683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2130.8673571004683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426.17347142009368</v>
      </c>
      <c r="M83" s="858"/>
      <c r="N83" s="51"/>
    </row>
    <row r="84" spans="1:14">
      <c r="B84" s="89" t="s">
        <v>973</v>
      </c>
      <c r="C84" s="90"/>
      <c r="D84" s="90"/>
      <c r="E84" s="90"/>
      <c r="F84" s="90"/>
      <c r="G84" s="90"/>
      <c r="H84" s="90"/>
      <c r="I84" s="87"/>
      <c r="J84" s="88"/>
      <c r="K84" s="304">
        <v>0.05</v>
      </c>
      <c r="L84" s="857">
        <f>N78*K84</f>
        <v>106.54336785502342</v>
      </c>
      <c r="M84" s="858"/>
      <c r="N84" s="51"/>
    </row>
    <row r="85" spans="1:14" ht="15.75" thickBot="1">
      <c r="B85" s="91" t="s">
        <v>974</v>
      </c>
      <c r="C85" s="92"/>
      <c r="D85" s="92"/>
      <c r="E85" s="92"/>
      <c r="F85" s="92"/>
      <c r="G85" s="92"/>
      <c r="H85" s="92"/>
      <c r="I85" s="93"/>
      <c r="J85" s="94"/>
      <c r="K85" s="305">
        <v>0.05</v>
      </c>
      <c r="L85" s="859">
        <f>N78*K85</f>
        <v>106.54336785502342</v>
      </c>
      <c r="M85" s="860"/>
      <c r="N85" s="51"/>
    </row>
    <row r="86" spans="1:14" ht="15.75" thickBot="1">
      <c r="B86" s="822" t="s">
        <v>953</v>
      </c>
      <c r="C86" s="823"/>
      <c r="D86" s="823"/>
      <c r="E86" s="823"/>
      <c r="F86" s="823"/>
      <c r="G86" s="823"/>
      <c r="H86" s="823"/>
      <c r="I86" s="823"/>
      <c r="J86" s="823"/>
      <c r="K86" s="823"/>
      <c r="L86" s="823"/>
      <c r="M86" s="824"/>
      <c r="N86" s="52">
        <f>L83+L84+L85</f>
        <v>639.26020713014054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2770.1275642306091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1092.06952051399</v>
      </c>
      <c r="N48" s="272">
        <f>K48*M48</f>
        <v>1092.06952051399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1092.06952051399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62.590494999999997</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1475.7674705946592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295.15349411893186</v>
      </c>
      <c r="M82" s="858"/>
      <c r="N82" s="51"/>
    </row>
    <row r="83" spans="1:14">
      <c r="B83" s="89" t="s">
        <v>973</v>
      </c>
      <c r="C83" s="90"/>
      <c r="D83" s="90"/>
      <c r="E83" s="90"/>
      <c r="F83" s="90"/>
      <c r="G83" s="90"/>
      <c r="H83" s="90"/>
      <c r="I83" s="87"/>
      <c r="J83" s="88"/>
      <c r="K83" s="304">
        <v>0.05</v>
      </c>
      <c r="L83" s="857">
        <f>N77*K83</f>
        <v>73.788373529732965</v>
      </c>
      <c r="M83" s="858"/>
      <c r="N83" s="51"/>
    </row>
    <row r="84" spans="1:14" ht="15.75" thickBot="1">
      <c r="B84" s="91" t="s">
        <v>974</v>
      </c>
      <c r="C84" s="92"/>
      <c r="D84" s="92"/>
      <c r="E84" s="92"/>
      <c r="F84" s="92"/>
      <c r="G84" s="92"/>
      <c r="H84" s="92"/>
      <c r="I84" s="93"/>
      <c r="J84" s="94"/>
      <c r="K84" s="305">
        <v>0.05</v>
      </c>
      <c r="L84" s="859">
        <f>N77*K84</f>
        <v>73.788373529732965</v>
      </c>
      <c r="M84" s="860"/>
      <c r="N84" s="51"/>
    </row>
    <row r="85" spans="1:14" ht="15.75" thickBot="1">
      <c r="B85" s="822" t="s">
        <v>953</v>
      </c>
      <c r="C85" s="823"/>
      <c r="D85" s="823"/>
      <c r="E85" s="823"/>
      <c r="F85" s="823"/>
      <c r="G85" s="823"/>
      <c r="H85" s="823"/>
      <c r="I85" s="823"/>
      <c r="J85" s="823"/>
      <c r="K85" s="823"/>
      <c r="L85" s="823"/>
      <c r="M85" s="824"/>
      <c r="N85" s="52">
        <f>L82+L83+L84</f>
        <v>442.73024117839776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1918.4977117730571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1242.8075403130802</v>
      </c>
      <c r="N48" s="272">
        <f>K48*M48</f>
        <v>1242.8075403130802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1242.8075403130802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1626.5054903937494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325.30109807874987</v>
      </c>
      <c r="M83" s="858"/>
      <c r="N83" s="51"/>
    </row>
    <row r="84" spans="1:14">
      <c r="B84" s="89" t="s">
        <v>973</v>
      </c>
      <c r="C84" s="90"/>
      <c r="D84" s="90"/>
      <c r="E84" s="90"/>
      <c r="F84" s="90"/>
      <c r="G84" s="90"/>
      <c r="H84" s="90"/>
      <c r="I84" s="87"/>
      <c r="J84" s="88"/>
      <c r="K84" s="304">
        <v>0.05</v>
      </c>
      <c r="L84" s="857">
        <f>N78*K84</f>
        <v>81.325274519687468</v>
      </c>
      <c r="M84" s="858"/>
      <c r="N84" s="51"/>
    </row>
    <row r="85" spans="1:14" ht="15.75" thickBot="1">
      <c r="B85" s="91" t="s">
        <v>974</v>
      </c>
      <c r="C85" s="92"/>
      <c r="D85" s="92"/>
      <c r="E85" s="92"/>
      <c r="F85" s="92"/>
      <c r="G85" s="92"/>
      <c r="H85" s="92"/>
      <c r="I85" s="93"/>
      <c r="J85" s="94"/>
      <c r="K85" s="305">
        <v>0.05</v>
      </c>
      <c r="L85" s="859">
        <f>N78*K85</f>
        <v>81.325274519687468</v>
      </c>
      <c r="M85" s="860"/>
      <c r="N85" s="51"/>
    </row>
    <row r="86" spans="1:14" ht="15.75" thickBot="1">
      <c r="B86" s="822" t="s">
        <v>953</v>
      </c>
      <c r="C86" s="823"/>
      <c r="D86" s="823"/>
      <c r="E86" s="823"/>
      <c r="F86" s="823"/>
      <c r="G86" s="823"/>
      <c r="H86" s="823"/>
      <c r="I86" s="823"/>
      <c r="J86" s="823"/>
      <c r="K86" s="823"/>
      <c r="L86" s="823"/>
      <c r="M86" s="824"/>
      <c r="N86" s="52">
        <f>L83+L84+L85</f>
        <v>487.95164711812481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2114.457137511874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9942.4603225046412</v>
      </c>
      <c r="N48" s="272">
        <f>K48*M48</f>
        <v>2982.7380967513923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2982.7380967513923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3366.4360468320615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673.2872093664123</v>
      </c>
      <c r="M83" s="858"/>
      <c r="N83" s="51"/>
    </row>
    <row r="84" spans="1:14">
      <c r="B84" s="89" t="s">
        <v>973</v>
      </c>
      <c r="C84" s="90"/>
      <c r="D84" s="90"/>
      <c r="E84" s="90"/>
      <c r="F84" s="90"/>
      <c r="G84" s="90"/>
      <c r="H84" s="90"/>
      <c r="I84" s="87"/>
      <c r="J84" s="88"/>
      <c r="K84" s="304">
        <v>0.05</v>
      </c>
      <c r="L84" s="857">
        <f>N78*K84</f>
        <v>168.32180234160307</v>
      </c>
      <c r="M84" s="858"/>
      <c r="N84" s="51"/>
    </row>
    <row r="85" spans="1:14" ht="15.75" thickBot="1">
      <c r="B85" s="91" t="s">
        <v>974</v>
      </c>
      <c r="C85" s="92"/>
      <c r="D85" s="92"/>
      <c r="E85" s="92"/>
      <c r="F85" s="92"/>
      <c r="G85" s="92"/>
      <c r="H85" s="92"/>
      <c r="I85" s="93"/>
      <c r="J85" s="94"/>
      <c r="K85" s="305">
        <v>0.05</v>
      </c>
      <c r="L85" s="859">
        <f>N78*K85</f>
        <v>168.32180234160307</v>
      </c>
      <c r="M85" s="860"/>
      <c r="N85" s="51"/>
    </row>
    <row r="86" spans="1:14" ht="15.75" thickBot="1">
      <c r="B86" s="822" t="s">
        <v>953</v>
      </c>
      <c r="C86" s="823"/>
      <c r="D86" s="823"/>
      <c r="E86" s="823"/>
      <c r="F86" s="823"/>
      <c r="G86" s="823"/>
      <c r="H86" s="823"/>
      <c r="I86" s="823"/>
      <c r="J86" s="823"/>
      <c r="K86" s="823"/>
      <c r="L86" s="823"/>
      <c r="M86" s="824"/>
      <c r="N86" s="52">
        <f>L83+L84+L85</f>
        <v>1009.9308140496184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4376.3668608816797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87631.912971274782</v>
      </c>
      <c r="L36" s="270"/>
      <c r="M36" s="271">
        <v>500</v>
      </c>
      <c r="N36" s="272">
        <f>K36/M36</f>
        <v>175.26382594254957</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1242.8075403130802</v>
      </c>
      <c r="N48" s="272">
        <f>K48*M48</f>
        <v>559.26339314088614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559.26339314088614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942.96134322155535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188.59226864431108</v>
      </c>
      <c r="M83" s="858"/>
      <c r="N83" s="51"/>
    </row>
    <row r="84" spans="1:14">
      <c r="B84" s="89" t="s">
        <v>973</v>
      </c>
      <c r="C84" s="90"/>
      <c r="D84" s="90"/>
      <c r="E84" s="90"/>
      <c r="F84" s="90"/>
      <c r="G84" s="90"/>
      <c r="H84" s="90"/>
      <c r="I84" s="87"/>
      <c r="J84" s="88"/>
      <c r="K84" s="304">
        <v>0.05</v>
      </c>
      <c r="L84" s="857">
        <f>N78*K84</f>
        <v>47.148067161077769</v>
      </c>
      <c r="M84" s="858"/>
      <c r="N84" s="51"/>
    </row>
    <row r="85" spans="1:14" ht="15.75" thickBot="1">
      <c r="B85" s="91" t="s">
        <v>974</v>
      </c>
      <c r="C85" s="92"/>
      <c r="D85" s="92"/>
      <c r="E85" s="92"/>
      <c r="F85" s="92"/>
      <c r="G85" s="92"/>
      <c r="H85" s="92"/>
      <c r="I85" s="93"/>
      <c r="J85" s="94"/>
      <c r="K85" s="305">
        <v>0.05</v>
      </c>
      <c r="L85" s="859">
        <f>N78*K85</f>
        <v>47.148067161077769</v>
      </c>
      <c r="M85" s="860"/>
      <c r="N85" s="51"/>
    </row>
    <row r="86" spans="1:14" ht="15.75" thickBot="1">
      <c r="B86" s="822" t="s">
        <v>953</v>
      </c>
      <c r="C86" s="823"/>
      <c r="D86" s="823"/>
      <c r="E86" s="823"/>
      <c r="F86" s="823"/>
      <c r="G86" s="823"/>
      <c r="H86" s="823"/>
      <c r="I86" s="823"/>
      <c r="J86" s="823"/>
      <c r="K86" s="823"/>
      <c r="L86" s="823"/>
      <c r="M86" s="824"/>
      <c r="N86" s="52">
        <f>L83+L84+L85</f>
        <v>282.88840296646663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1225.849746188022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2064.2777521910789</v>
      </c>
      <c r="N48" s="272">
        <f>K48*M48</f>
        <v>928.92498848598552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928.92498848598552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1312.6229385666547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262.52458771333096</v>
      </c>
      <c r="M83" s="858"/>
      <c r="N83" s="51"/>
    </row>
    <row r="84" spans="1:14">
      <c r="B84" s="89" t="s">
        <v>973</v>
      </c>
      <c r="C84" s="90"/>
      <c r="D84" s="90"/>
      <c r="E84" s="90"/>
      <c r="F84" s="90"/>
      <c r="G84" s="90"/>
      <c r="H84" s="90"/>
      <c r="I84" s="87"/>
      <c r="J84" s="88"/>
      <c r="K84" s="304">
        <v>0.05</v>
      </c>
      <c r="L84" s="857">
        <f>N78*K84</f>
        <v>65.63114692833274</v>
      </c>
      <c r="M84" s="858"/>
      <c r="N84" s="51"/>
    </row>
    <row r="85" spans="1:14" ht="15.75" thickBot="1">
      <c r="B85" s="91" t="s">
        <v>974</v>
      </c>
      <c r="C85" s="92"/>
      <c r="D85" s="92"/>
      <c r="E85" s="92"/>
      <c r="F85" s="92"/>
      <c r="G85" s="92"/>
      <c r="H85" s="92"/>
      <c r="I85" s="93"/>
      <c r="J85" s="94"/>
      <c r="K85" s="305">
        <v>0.05</v>
      </c>
      <c r="L85" s="859">
        <f>N78*K85</f>
        <v>65.63114692833274</v>
      </c>
      <c r="M85" s="860"/>
      <c r="N85" s="51"/>
    </row>
    <row r="86" spans="1:14" ht="15.75" thickBot="1">
      <c r="B86" s="822" t="s">
        <v>953</v>
      </c>
      <c r="C86" s="823"/>
      <c r="D86" s="823"/>
      <c r="E86" s="823"/>
      <c r="F86" s="823"/>
      <c r="G86" s="823"/>
      <c r="H86" s="823"/>
      <c r="I86" s="823"/>
      <c r="J86" s="823"/>
      <c r="K86" s="823"/>
      <c r="L86" s="823"/>
      <c r="M86" s="824"/>
      <c r="N86" s="52">
        <f>L83+L84+L85</f>
        <v>393.78688156999641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1706.4098201366512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1797.9193325535205</v>
      </c>
      <c r="N48" s="272">
        <f>K48*M48</f>
        <v>809.06369964908424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809.06369964908424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1192.7616497297533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238.55232994595067</v>
      </c>
      <c r="M83" s="858"/>
      <c r="N83" s="51"/>
    </row>
    <row r="84" spans="1:14">
      <c r="B84" s="89" t="s">
        <v>973</v>
      </c>
      <c r="C84" s="90"/>
      <c r="D84" s="90"/>
      <c r="E84" s="90"/>
      <c r="F84" s="90"/>
      <c r="G84" s="90"/>
      <c r="H84" s="90"/>
      <c r="I84" s="87"/>
      <c r="J84" s="88"/>
      <c r="K84" s="304">
        <v>0.05</v>
      </c>
      <c r="L84" s="857">
        <f>N78*K84</f>
        <v>59.638082486487669</v>
      </c>
      <c r="M84" s="858"/>
      <c r="N84" s="51"/>
    </row>
    <row r="85" spans="1:14" ht="15.75" thickBot="1">
      <c r="B85" s="91" t="s">
        <v>974</v>
      </c>
      <c r="C85" s="92"/>
      <c r="D85" s="92"/>
      <c r="E85" s="92"/>
      <c r="F85" s="92"/>
      <c r="G85" s="92"/>
      <c r="H85" s="92"/>
      <c r="I85" s="93"/>
      <c r="J85" s="94"/>
      <c r="K85" s="305">
        <v>0.05</v>
      </c>
      <c r="L85" s="859">
        <f>N78*K85</f>
        <v>59.638082486487669</v>
      </c>
      <c r="M85" s="860"/>
      <c r="N85" s="51"/>
    </row>
    <row r="86" spans="1:14" ht="15.75" thickBot="1">
      <c r="B86" s="822" t="s">
        <v>953</v>
      </c>
      <c r="C86" s="823"/>
      <c r="D86" s="823"/>
      <c r="E86" s="823"/>
      <c r="F86" s="823"/>
      <c r="G86" s="823"/>
      <c r="H86" s="823"/>
      <c r="I86" s="823"/>
      <c r="J86" s="823"/>
      <c r="K86" s="823"/>
      <c r="L86" s="823"/>
      <c r="M86" s="824"/>
      <c r="N86" s="52">
        <f>L83+L84+L85</f>
        <v>357.82849491892603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1550.5901446486794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500</v>
      </c>
      <c r="N36" s="272">
        <f>K36/M36</f>
        <v>175.26382594254957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500</v>
      </c>
      <c r="N37" s="272">
        <f>K37/M37</f>
        <v>145.2177241881196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321.10745508066918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2197.4569620098582</v>
      </c>
      <c r="N48" s="272">
        <f>K48*M48</f>
        <v>988.85563290443622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988.85563290443622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1372.5535829851053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274.51071659702109</v>
      </c>
      <c r="M83" s="858"/>
      <c r="N83" s="51"/>
    </row>
    <row r="84" spans="1:14">
      <c r="B84" s="89" t="s">
        <v>973</v>
      </c>
      <c r="C84" s="90"/>
      <c r="D84" s="90"/>
      <c r="E84" s="90"/>
      <c r="F84" s="90"/>
      <c r="G84" s="90"/>
      <c r="H84" s="90"/>
      <c r="I84" s="87"/>
      <c r="J84" s="88"/>
      <c r="K84" s="304">
        <v>0.05</v>
      </c>
      <c r="L84" s="857">
        <f>N78*K84</f>
        <v>68.627679149255272</v>
      </c>
      <c r="M84" s="858"/>
      <c r="N84" s="51"/>
    </row>
    <row r="85" spans="1:14" ht="15.75" thickBot="1">
      <c r="B85" s="91" t="s">
        <v>974</v>
      </c>
      <c r="C85" s="92"/>
      <c r="D85" s="92"/>
      <c r="E85" s="92"/>
      <c r="F85" s="92"/>
      <c r="G85" s="92"/>
      <c r="H85" s="92"/>
      <c r="I85" s="93"/>
      <c r="J85" s="94"/>
      <c r="K85" s="305">
        <v>0.05</v>
      </c>
      <c r="L85" s="859">
        <f>N78*K85</f>
        <v>68.627679149255272</v>
      </c>
      <c r="M85" s="860"/>
      <c r="N85" s="51"/>
    </row>
    <row r="86" spans="1:14" ht="15.75" thickBot="1">
      <c r="B86" s="822" t="s">
        <v>953</v>
      </c>
      <c r="C86" s="823"/>
      <c r="D86" s="823"/>
      <c r="E86" s="823"/>
      <c r="F86" s="823"/>
      <c r="G86" s="823"/>
      <c r="H86" s="823"/>
      <c r="I86" s="823"/>
      <c r="J86" s="823"/>
      <c r="K86" s="823"/>
      <c r="L86" s="823"/>
      <c r="M86" s="824"/>
      <c r="N86" s="52">
        <f>L83+L84+L85</f>
        <v>411.76607489553169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1784.3196578806369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400</v>
      </c>
      <c r="N36" s="272">
        <f>K36/M36</f>
        <v>219.07978242818695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400</v>
      </c>
      <c r="N37" s="272">
        <f>K37/M37</f>
        <v>312.96838509832503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400</v>
      </c>
      <c r="N38" s="272">
        <f>K38/M38</f>
        <v>181.52215523514951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400</v>
      </c>
      <c r="M39" s="877"/>
      <c r="N39" s="272">
        <f>K39/L39</f>
        <v>173.69856045534263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888.38465891579915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2064.2777521910789</v>
      </c>
      <c r="N48" s="272">
        <f>K48*M48</f>
        <v>3777.6282865096746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75064.684701455975</v>
      </c>
      <c r="N49" s="272">
        <f>K49*M49</f>
        <v>1426.2290093276636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5203.8572958373379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1315.0647969912638</v>
      </c>
      <c r="M58" s="910"/>
      <c r="N58" s="287">
        <f>K58*L58</f>
        <v>24.986231142834011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24.986231142834011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6228.8057557754737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1245.7611511550949</v>
      </c>
      <c r="M82" s="858"/>
      <c r="N82" s="51"/>
    </row>
    <row r="83" spans="1:14">
      <c r="B83" s="89" t="s">
        <v>973</v>
      </c>
      <c r="C83" s="90"/>
      <c r="D83" s="90"/>
      <c r="E83" s="90"/>
      <c r="F83" s="90"/>
      <c r="G83" s="90"/>
      <c r="H83" s="90"/>
      <c r="I83" s="87"/>
      <c r="J83" s="88"/>
      <c r="K83" s="304">
        <v>0.05</v>
      </c>
      <c r="L83" s="857">
        <f>N77*K83</f>
        <v>311.44028778877373</v>
      </c>
      <c r="M83" s="858"/>
      <c r="N83" s="51"/>
    </row>
    <row r="84" spans="1:14" ht="15.75" thickBot="1">
      <c r="B84" s="91" t="s">
        <v>974</v>
      </c>
      <c r="C84" s="92"/>
      <c r="D84" s="92"/>
      <c r="E84" s="92"/>
      <c r="F84" s="92"/>
      <c r="G84" s="92"/>
      <c r="H84" s="92"/>
      <c r="I84" s="93"/>
      <c r="J84" s="94"/>
      <c r="K84" s="305">
        <v>0.05</v>
      </c>
      <c r="L84" s="859">
        <f>N77*K84</f>
        <v>311.44028778877373</v>
      </c>
      <c r="M84" s="860"/>
      <c r="N84" s="51"/>
    </row>
    <row r="85" spans="1:14" ht="15.75" thickBot="1">
      <c r="B85" s="822" t="s">
        <v>953</v>
      </c>
      <c r="C85" s="823"/>
      <c r="D85" s="823"/>
      <c r="E85" s="823"/>
      <c r="F85" s="823"/>
      <c r="G85" s="823"/>
      <c r="H85" s="823"/>
      <c r="I85" s="823"/>
      <c r="J85" s="823"/>
      <c r="K85" s="823"/>
      <c r="L85" s="823"/>
      <c r="M85" s="824"/>
      <c r="N85" s="52">
        <f>L82+L83+L84</f>
        <v>1868.6417267326424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8097.4474825081161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400</v>
      </c>
      <c r="N36" s="272">
        <f>K36/M36</f>
        <v>219.07978242818695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400</v>
      </c>
      <c r="N37" s="272">
        <f>K37/M37</f>
        <v>312.96838509832503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400</v>
      </c>
      <c r="N38" s="272">
        <f>K38/M38</f>
        <v>181.52215523514951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400</v>
      </c>
      <c r="M39" s="877"/>
      <c r="N39" s="272">
        <f>K39/L39</f>
        <v>173.69856045534263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888.38465891579915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2064.2777521910789</v>
      </c>
      <c r="N48" s="272">
        <f>K48*M48</f>
        <v>3096.4166282866181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75064.684701455975</v>
      </c>
      <c r="N49" s="272">
        <f>K49*M49</f>
        <v>975.8409011189276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4072.2575294055459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1315.0647969912638</v>
      </c>
      <c r="M58" s="910"/>
      <c r="N58" s="287">
        <f>K58*L58</f>
        <v>17.095842360886429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17.095842360886429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5089.3156005617338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1017.8631201123468</v>
      </c>
      <c r="M83" s="858"/>
      <c r="N83" s="51"/>
    </row>
    <row r="84" spans="1:14">
      <c r="B84" s="89" t="s">
        <v>973</v>
      </c>
      <c r="C84" s="90"/>
      <c r="D84" s="90"/>
      <c r="E84" s="90"/>
      <c r="F84" s="90"/>
      <c r="G84" s="90"/>
      <c r="H84" s="90"/>
      <c r="I84" s="87"/>
      <c r="J84" s="88"/>
      <c r="K84" s="304">
        <v>0.05</v>
      </c>
      <c r="L84" s="857">
        <f>N78*K84</f>
        <v>254.4657800280867</v>
      </c>
      <c r="M84" s="858"/>
      <c r="N84" s="51"/>
    </row>
    <row r="85" spans="1:14" ht="15.75" thickBot="1">
      <c r="B85" s="91" t="s">
        <v>974</v>
      </c>
      <c r="C85" s="92"/>
      <c r="D85" s="92"/>
      <c r="E85" s="92"/>
      <c r="F85" s="92"/>
      <c r="G85" s="92"/>
      <c r="H85" s="92"/>
      <c r="I85" s="93"/>
      <c r="J85" s="94"/>
      <c r="K85" s="305">
        <v>0.05</v>
      </c>
      <c r="L85" s="859">
        <f>N78*K85</f>
        <v>254.4657800280867</v>
      </c>
      <c r="M85" s="860"/>
      <c r="N85" s="51"/>
    </row>
    <row r="86" spans="1:14" ht="15.75" thickBot="1">
      <c r="B86" s="822" t="s">
        <v>953</v>
      </c>
      <c r="C86" s="823"/>
      <c r="D86" s="823"/>
      <c r="E86" s="823"/>
      <c r="F86" s="823"/>
      <c r="G86" s="823"/>
      <c r="H86" s="823"/>
      <c r="I86" s="823"/>
      <c r="J86" s="823"/>
      <c r="K86" s="823"/>
      <c r="L86" s="823"/>
      <c r="M86" s="824"/>
      <c r="N86" s="52">
        <f>L83+L84+L85</f>
        <v>1526.7946801685202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6616.1102807302541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400</v>
      </c>
      <c r="N36" s="272">
        <f>K36/M36</f>
        <v>219.07978242818695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400</v>
      </c>
      <c r="N37" s="272">
        <f>K37/M37</f>
        <v>312.96838509832503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400</v>
      </c>
      <c r="N38" s="272">
        <f>K38/M38</f>
        <v>181.52215523514951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400</v>
      </c>
      <c r="M39" s="877"/>
      <c r="N39" s="272">
        <f>K39/L39</f>
        <v>173.69856045534263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888.38465891579915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2064.2777521910789</v>
      </c>
      <c r="N48" s="272">
        <f>K48*M48</f>
        <v>3777.6282865096746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75064.684701455975</v>
      </c>
      <c r="N49" s="272">
        <f>K49*M49</f>
        <v>1426.2290093276636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5203.8572958373379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1315.0647969912638</v>
      </c>
      <c r="M58" s="910"/>
      <c r="N58" s="287">
        <f>K58*L58</f>
        <v>24.986231142834011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24.986231142834011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6228.8057557754737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1245.7611511550949</v>
      </c>
      <c r="M83" s="858"/>
      <c r="N83" s="51"/>
    </row>
    <row r="84" spans="1:14">
      <c r="B84" s="89" t="s">
        <v>973</v>
      </c>
      <c r="C84" s="90"/>
      <c r="D84" s="90"/>
      <c r="E84" s="90"/>
      <c r="F84" s="90"/>
      <c r="G84" s="90"/>
      <c r="H84" s="90"/>
      <c r="I84" s="87"/>
      <c r="J84" s="88"/>
      <c r="K84" s="304">
        <v>0.05</v>
      </c>
      <c r="L84" s="857">
        <f>N78*K84</f>
        <v>311.44028778877373</v>
      </c>
      <c r="M84" s="858"/>
      <c r="N84" s="51"/>
    </row>
    <row r="85" spans="1:14" ht="15.75" thickBot="1">
      <c r="B85" s="91" t="s">
        <v>974</v>
      </c>
      <c r="C85" s="92"/>
      <c r="D85" s="92"/>
      <c r="E85" s="92"/>
      <c r="F85" s="92"/>
      <c r="G85" s="92"/>
      <c r="H85" s="92"/>
      <c r="I85" s="93"/>
      <c r="J85" s="94"/>
      <c r="K85" s="305">
        <v>0.05</v>
      </c>
      <c r="L85" s="859">
        <f>N78*K85</f>
        <v>311.44028778877373</v>
      </c>
      <c r="M85" s="860"/>
      <c r="N85" s="51"/>
    </row>
    <row r="86" spans="1:14" ht="15.75" thickBot="1">
      <c r="B86" s="822" t="s">
        <v>953</v>
      </c>
      <c r="C86" s="823"/>
      <c r="D86" s="823"/>
      <c r="E86" s="823"/>
      <c r="F86" s="823"/>
      <c r="G86" s="823"/>
      <c r="H86" s="823"/>
      <c r="I86" s="823"/>
      <c r="J86" s="823"/>
      <c r="K86" s="823"/>
      <c r="L86" s="823"/>
      <c r="M86" s="824"/>
      <c r="N86" s="52">
        <f>L83+L84+L85</f>
        <v>1868.6417267326424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8097.4474825081161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400</v>
      </c>
      <c r="N36" s="272">
        <f>K36/M36</f>
        <v>219.07978242818695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400</v>
      </c>
      <c r="N37" s="272">
        <f>K37/M37</f>
        <v>312.96838509832503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400</v>
      </c>
      <c r="N38" s="272">
        <f>K38/M38</f>
        <v>181.52215523514951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400</v>
      </c>
      <c r="M39" s="877"/>
      <c r="N39" s="272">
        <f>K39/L39</f>
        <v>173.69856045534263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888.38465891579915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75064.684701455975</v>
      </c>
      <c r="N48" s="272">
        <f>K48*M48</f>
        <v>975.8409011189276</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2064.2777521910789</v>
      </c>
      <c r="N49" s="272">
        <f>K49*M49</f>
        <v>3096.4166282866181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4072.2575294055459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1315.0647969912638</v>
      </c>
      <c r="M58" s="910"/>
      <c r="N58" s="287">
        <f>K58*L58</f>
        <v>17.095842360886429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17.095842360886429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5089.3156005617338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1017.8631201123468</v>
      </c>
      <c r="M83" s="858"/>
      <c r="N83" s="51"/>
    </row>
    <row r="84" spans="1:14">
      <c r="B84" s="89" t="s">
        <v>973</v>
      </c>
      <c r="C84" s="90"/>
      <c r="D84" s="90"/>
      <c r="E84" s="90"/>
      <c r="F84" s="90"/>
      <c r="G84" s="90"/>
      <c r="H84" s="90"/>
      <c r="I84" s="87"/>
      <c r="J84" s="88"/>
      <c r="K84" s="304">
        <v>0.05</v>
      </c>
      <c r="L84" s="857">
        <f>N78*K84</f>
        <v>254.4657800280867</v>
      </c>
      <c r="M84" s="858"/>
      <c r="N84" s="51"/>
    </row>
    <row r="85" spans="1:14" ht="15.75" thickBot="1">
      <c r="B85" s="91" t="s">
        <v>974</v>
      </c>
      <c r="C85" s="92"/>
      <c r="D85" s="92"/>
      <c r="E85" s="92"/>
      <c r="F85" s="92"/>
      <c r="G85" s="92"/>
      <c r="H85" s="92"/>
      <c r="I85" s="93"/>
      <c r="J85" s="94"/>
      <c r="K85" s="305">
        <v>0.05</v>
      </c>
      <c r="L85" s="859">
        <f>N78*K85</f>
        <v>254.4657800280867</v>
      </c>
      <c r="M85" s="860"/>
      <c r="N85" s="51"/>
    </row>
    <row r="86" spans="1:14" ht="15.75" thickBot="1">
      <c r="B86" s="822" t="s">
        <v>953</v>
      </c>
      <c r="C86" s="823"/>
      <c r="D86" s="823"/>
      <c r="E86" s="823"/>
      <c r="F86" s="823"/>
      <c r="G86" s="823"/>
      <c r="H86" s="823"/>
      <c r="I86" s="823"/>
      <c r="J86" s="823"/>
      <c r="K86" s="823"/>
      <c r="L86" s="823"/>
      <c r="M86" s="824"/>
      <c r="N86" s="52">
        <f>L83+L84+L85</f>
        <v>1526.7946801685202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6616.1102807302541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83">
        <v>275</v>
      </c>
      <c r="N36" s="272">
        <f>K36/M36</f>
        <v>318.66150171372647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83">
        <f>M36</f>
        <v>275</v>
      </c>
      <c r="N37" s="272">
        <f>K37/M37</f>
        <v>455.22674196120005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83">
        <v>275</v>
      </c>
      <c r="N38" s="272">
        <f>K38/M38</f>
        <v>264.03222579658109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952">
        <v>275</v>
      </c>
      <c r="M39" s="953"/>
      <c r="N39" s="272">
        <f>K39/L39</f>
        <v>252.65245157140745</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1292.1958675138897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61450.929171551419</v>
      </c>
      <c r="N48" s="272">
        <f>K48*M48</f>
        <v>1536.2732292887856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65128.187005104533</v>
      </c>
      <c r="N49" s="272">
        <f>K49*M49</f>
        <v>846.66643106635888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2064.2777521910789</v>
      </c>
      <c r="N50" s="272">
        <f>K50*M50</f>
        <v>8752.5376692901755</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11135.47732964532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1315.0647969912638</v>
      </c>
      <c r="M58" s="910"/>
      <c r="N58" s="287">
        <f>K58*L58</f>
        <v>49.972462285668023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49.972462285668023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12639.940306542338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2527.9880613084679</v>
      </c>
      <c r="M83" s="858"/>
      <c r="N83" s="51"/>
    </row>
    <row r="84" spans="1:14">
      <c r="B84" s="89" t="s">
        <v>973</v>
      </c>
      <c r="C84" s="90"/>
      <c r="D84" s="90"/>
      <c r="E84" s="90"/>
      <c r="F84" s="90"/>
      <c r="G84" s="90"/>
      <c r="H84" s="90"/>
      <c r="I84" s="87"/>
      <c r="J84" s="88"/>
      <c r="K84" s="304">
        <v>0.05</v>
      </c>
      <c r="L84" s="857">
        <f>N78*K84</f>
        <v>631.99701532711697</v>
      </c>
      <c r="M84" s="858"/>
      <c r="N84" s="51"/>
    </row>
    <row r="85" spans="1:14" ht="15.75" thickBot="1">
      <c r="B85" s="91" t="s">
        <v>974</v>
      </c>
      <c r="C85" s="92"/>
      <c r="D85" s="92"/>
      <c r="E85" s="92"/>
      <c r="F85" s="92"/>
      <c r="G85" s="92"/>
      <c r="H85" s="92"/>
      <c r="I85" s="93"/>
      <c r="J85" s="94"/>
      <c r="K85" s="305">
        <v>0.05</v>
      </c>
      <c r="L85" s="859">
        <f>N78*K85</f>
        <v>631.99701532711697</v>
      </c>
      <c r="M85" s="860"/>
      <c r="N85" s="51"/>
    </row>
    <row r="86" spans="1:14" ht="15.75" thickBot="1">
      <c r="B86" s="822" t="s">
        <v>953</v>
      </c>
      <c r="C86" s="823"/>
      <c r="D86" s="823"/>
      <c r="E86" s="823"/>
      <c r="F86" s="823"/>
      <c r="G86" s="823"/>
      <c r="H86" s="823"/>
      <c r="I86" s="823"/>
      <c r="J86" s="823"/>
      <c r="K86" s="823"/>
      <c r="L86" s="823"/>
      <c r="M86" s="824"/>
      <c r="N86" s="52">
        <f>L83+L84+L85</f>
        <v>3791.9820919627018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16431.922398505041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83">
        <v>275</v>
      </c>
      <c r="N36" s="272">
        <f>K36/M36</f>
        <v>318.66150171372647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83">
        <v>275</v>
      </c>
      <c r="N37" s="272">
        <f>K37/M37</f>
        <v>455.22674196120005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83">
        <v>275</v>
      </c>
      <c r="N38" s="272">
        <f>K38/M38</f>
        <v>264.03222579658109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952">
        <v>275</v>
      </c>
      <c r="M39" s="953"/>
      <c r="N39" s="272">
        <f>K39/L39</f>
        <v>252.65245157140745</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1292.1958675138897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61450.929171551419</v>
      </c>
      <c r="N48" s="272">
        <f>K48*M48</f>
        <v>1167.567654259477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65128.187005104533</v>
      </c>
      <c r="N49" s="272">
        <f>K49*M49</f>
        <v>651.2818700510453</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2064.2777521910789</v>
      </c>
      <c r="N50" s="272">
        <f>K50*M50</f>
        <v>6688.2599170990961</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8507.1094414096187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1315.0647969912638</v>
      </c>
      <c r="M58" s="910"/>
      <c r="N58" s="287">
        <f>K58*L58</f>
        <v>38.136879112746655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38.136879112746655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9999.7368351337136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1999.9473670267428</v>
      </c>
      <c r="M83" s="858"/>
      <c r="N83" s="51"/>
    </row>
    <row r="84" spans="1:14">
      <c r="B84" s="89" t="s">
        <v>973</v>
      </c>
      <c r="C84" s="90"/>
      <c r="D84" s="90"/>
      <c r="E84" s="90"/>
      <c r="F84" s="90"/>
      <c r="G84" s="90"/>
      <c r="H84" s="90"/>
      <c r="I84" s="87"/>
      <c r="J84" s="88"/>
      <c r="K84" s="304">
        <v>0.05</v>
      </c>
      <c r="L84" s="857">
        <f>N78*K84</f>
        <v>499.98684175668569</v>
      </c>
      <c r="M84" s="858"/>
      <c r="N84" s="51"/>
    </row>
    <row r="85" spans="1:14" ht="15.75" thickBot="1">
      <c r="B85" s="91" t="s">
        <v>974</v>
      </c>
      <c r="C85" s="92"/>
      <c r="D85" s="92"/>
      <c r="E85" s="92"/>
      <c r="F85" s="92"/>
      <c r="G85" s="92"/>
      <c r="H85" s="92"/>
      <c r="I85" s="93"/>
      <c r="J85" s="94"/>
      <c r="K85" s="305">
        <v>0.05</v>
      </c>
      <c r="L85" s="859">
        <f>N78*K85</f>
        <v>499.98684175668569</v>
      </c>
      <c r="M85" s="860"/>
      <c r="N85" s="51"/>
    </row>
    <row r="86" spans="1:14" ht="15.75" thickBot="1">
      <c r="B86" s="822" t="s">
        <v>953</v>
      </c>
      <c r="C86" s="823"/>
      <c r="D86" s="823"/>
      <c r="E86" s="823"/>
      <c r="F86" s="823"/>
      <c r="G86" s="823"/>
      <c r="H86" s="823"/>
      <c r="I86" s="823"/>
      <c r="J86" s="823"/>
      <c r="K86" s="823"/>
      <c r="L86" s="823"/>
      <c r="M86" s="824"/>
      <c r="N86" s="52">
        <f>L83+L84+L85</f>
        <v>2999.9210505401143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12999.657885673827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275</v>
      </c>
      <c r="N36" s="272">
        <f>K36/M36</f>
        <v>318.66150171372647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275</v>
      </c>
      <c r="N37" s="272">
        <f>K37/M37</f>
        <v>455.22674196120005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275</v>
      </c>
      <c r="N38" s="272">
        <f>K38/M38</f>
        <v>264.03222579658109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275</v>
      </c>
      <c r="M39" s="877"/>
      <c r="N39" s="272">
        <f>K39/L39</f>
        <v>252.65245157140745</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1292.1958675138897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61450.929171551419</v>
      </c>
      <c r="N48" s="272">
        <f>K48*M48</f>
        <v>1536.2732292887856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65128.187005104533</v>
      </c>
      <c r="N49" s="272">
        <f>K49*M49</f>
        <v>846.66643106635888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2197.4569620098582</v>
      </c>
      <c r="N50" s="272">
        <f>K50*M50</f>
        <v>9317.2175189217996</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11700.157179276945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1315.0647969912638</v>
      </c>
      <c r="M58" s="910"/>
      <c r="N58" s="287">
        <f>K58*L58</f>
        <v>49.972462285668023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49.972462285668023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13204.620156173962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2640.9240312347924</v>
      </c>
      <c r="M83" s="858"/>
      <c r="N83" s="51"/>
    </row>
    <row r="84" spans="1:14">
      <c r="B84" s="89" t="s">
        <v>973</v>
      </c>
      <c r="C84" s="90"/>
      <c r="D84" s="90"/>
      <c r="E84" s="90"/>
      <c r="F84" s="90"/>
      <c r="G84" s="90"/>
      <c r="H84" s="90"/>
      <c r="I84" s="87"/>
      <c r="J84" s="88"/>
      <c r="K84" s="304">
        <v>0.05</v>
      </c>
      <c r="L84" s="857">
        <f>N78*K84</f>
        <v>660.23100780869811</v>
      </c>
      <c r="M84" s="858"/>
      <c r="N84" s="51"/>
    </row>
    <row r="85" spans="1:14" ht="15.75" thickBot="1">
      <c r="B85" s="91" t="s">
        <v>974</v>
      </c>
      <c r="C85" s="92"/>
      <c r="D85" s="92"/>
      <c r="E85" s="92"/>
      <c r="F85" s="92"/>
      <c r="G85" s="92"/>
      <c r="H85" s="92"/>
      <c r="I85" s="93"/>
      <c r="J85" s="94"/>
      <c r="K85" s="305">
        <v>0.05</v>
      </c>
      <c r="L85" s="859">
        <f>N78*K85</f>
        <v>660.23100780869811</v>
      </c>
      <c r="M85" s="860"/>
      <c r="N85" s="51"/>
    </row>
    <row r="86" spans="1:14" ht="15.75" thickBot="1">
      <c r="B86" s="822" t="s">
        <v>953</v>
      </c>
      <c r="C86" s="823"/>
      <c r="D86" s="823"/>
      <c r="E86" s="823"/>
      <c r="F86" s="823"/>
      <c r="G86" s="823"/>
      <c r="H86" s="823"/>
      <c r="I86" s="823"/>
      <c r="J86" s="823"/>
      <c r="K86" s="823"/>
      <c r="L86" s="823"/>
      <c r="M86" s="824"/>
      <c r="N86" s="52">
        <f>L83+L84+L85</f>
        <v>3961.3860468521884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17166.006203026151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275</v>
      </c>
      <c r="N36" s="272">
        <f>K36/M36</f>
        <v>318.66150171372647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275</v>
      </c>
      <c r="N37" s="272">
        <f>K37/M37</f>
        <v>455.22674196120005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275</v>
      </c>
      <c r="N38" s="272">
        <f>K38/M38</f>
        <v>264.03222579658109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69479.424182137052</v>
      </c>
      <c r="L39" s="876">
        <v>275</v>
      </c>
      <c r="M39" s="877"/>
      <c r="N39" s="272">
        <f>K39/L39</f>
        <v>252.65245157140745</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1292.1958675138897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61450.929171551419</v>
      </c>
      <c r="N48" s="272">
        <f>K48*M48</f>
        <v>1167.567654259477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65128.187005104533</v>
      </c>
      <c r="N49" s="272">
        <f>K49*M49</f>
        <v>651.2818700510453</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2197.4569620098582</v>
      </c>
      <c r="N50" s="272">
        <f>K50*M50</f>
        <v>7119.7605569119414</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8938.6100812224631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1315.0647969912638</v>
      </c>
      <c r="M58" s="910"/>
      <c r="N58" s="287">
        <f>K58*L58</f>
        <v>38.136879112746655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38.136879112746655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10431.237474946558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2086.2474949893117</v>
      </c>
      <c r="M83" s="858"/>
      <c r="N83" s="51"/>
    </row>
    <row r="84" spans="1:14">
      <c r="B84" s="89" t="s">
        <v>973</v>
      </c>
      <c r="C84" s="90"/>
      <c r="D84" s="90"/>
      <c r="E84" s="90"/>
      <c r="F84" s="90"/>
      <c r="G84" s="90"/>
      <c r="H84" s="90"/>
      <c r="I84" s="87"/>
      <c r="J84" s="88"/>
      <c r="K84" s="304">
        <v>0.05</v>
      </c>
      <c r="L84" s="857">
        <f>N78*K84</f>
        <v>521.56187374732792</v>
      </c>
      <c r="M84" s="858"/>
      <c r="N84" s="51"/>
    </row>
    <row r="85" spans="1:14" ht="15.75" thickBot="1">
      <c r="B85" s="91" t="s">
        <v>974</v>
      </c>
      <c r="C85" s="92"/>
      <c r="D85" s="92"/>
      <c r="E85" s="92"/>
      <c r="F85" s="92"/>
      <c r="G85" s="92"/>
      <c r="H85" s="92"/>
      <c r="I85" s="93"/>
      <c r="J85" s="94"/>
      <c r="K85" s="305">
        <v>0.05</v>
      </c>
      <c r="L85" s="859">
        <f>N78*K85</f>
        <v>521.56187374732792</v>
      </c>
      <c r="M85" s="860"/>
      <c r="N85" s="51"/>
    </row>
    <row r="86" spans="1:14" ht="15.75" thickBot="1">
      <c r="B86" s="822" t="s">
        <v>953</v>
      </c>
      <c r="C86" s="823"/>
      <c r="D86" s="823"/>
      <c r="E86" s="823"/>
      <c r="F86" s="823"/>
      <c r="G86" s="823"/>
      <c r="H86" s="823"/>
      <c r="I86" s="823"/>
      <c r="J86" s="823"/>
      <c r="K86" s="823"/>
      <c r="L86" s="823"/>
      <c r="M86" s="824"/>
      <c r="N86" s="52">
        <f>L83+L84+L85</f>
        <v>3129.3712424839673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13560.608717430525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418</v>
      </c>
      <c r="N36" s="272">
        <f>K36/M36</f>
        <v>209.64572481166215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418</v>
      </c>
      <c r="N37" s="272">
        <f>K37/M37</f>
        <v>299.49127760605268</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69479.424182137052</v>
      </c>
      <c r="L38" s="270"/>
      <c r="M38" s="271">
        <v>418</v>
      </c>
      <c r="N38" s="272">
        <f>K38/M38</f>
        <v>166.21871813908385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1.0677279414306458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676.42344849822939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39170.355829052729</v>
      </c>
      <c r="N48" s="272">
        <f>K48*M48</f>
        <v>391.70355829052733</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2064.2777521910789</v>
      </c>
      <c r="N49" s="272">
        <f>K49*M49</f>
        <v>2580.3471902388487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2972.0507485293761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1315.0647969912638</v>
      </c>
      <c r="M58" s="910"/>
      <c r="N58" s="287">
        <f>K58*L58</f>
        <v>13.150647969912638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13.150647969912638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3768.3976391405827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753.67952782811653</v>
      </c>
      <c r="M83" s="858"/>
      <c r="N83" s="51"/>
    </row>
    <row r="84" spans="1:14">
      <c r="B84" s="89" t="s">
        <v>973</v>
      </c>
      <c r="C84" s="90"/>
      <c r="D84" s="90"/>
      <c r="E84" s="90"/>
      <c r="F84" s="90"/>
      <c r="G84" s="90"/>
      <c r="H84" s="90"/>
      <c r="I84" s="87"/>
      <c r="J84" s="88"/>
      <c r="K84" s="304">
        <v>0.05</v>
      </c>
      <c r="L84" s="857">
        <f>N78*K84</f>
        <v>188.41988195702913</v>
      </c>
      <c r="M84" s="858"/>
      <c r="N84" s="51"/>
    </row>
    <row r="85" spans="1:14" ht="15.75" thickBot="1">
      <c r="B85" s="91" t="s">
        <v>974</v>
      </c>
      <c r="C85" s="92"/>
      <c r="D85" s="92"/>
      <c r="E85" s="92"/>
      <c r="F85" s="92"/>
      <c r="G85" s="92"/>
      <c r="H85" s="92"/>
      <c r="I85" s="93"/>
      <c r="J85" s="94"/>
      <c r="K85" s="305">
        <v>0.05</v>
      </c>
      <c r="L85" s="859">
        <f>N78*K85</f>
        <v>188.41988195702913</v>
      </c>
      <c r="M85" s="860"/>
      <c r="N85" s="51"/>
    </row>
    <row r="86" spans="1:14" ht="15.75" thickBot="1">
      <c r="B86" s="822" t="s">
        <v>953</v>
      </c>
      <c r="C86" s="823"/>
      <c r="D86" s="823"/>
      <c r="E86" s="823"/>
      <c r="F86" s="823"/>
      <c r="G86" s="823"/>
      <c r="H86" s="823"/>
      <c r="I86" s="823"/>
      <c r="J86" s="823"/>
      <c r="K86" s="823"/>
      <c r="L86" s="823"/>
      <c r="M86" s="824"/>
      <c r="N86" s="52">
        <f>L83+L84+L85</f>
        <v>1130.5192917421748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4898.9169308827577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87631.912971274782</v>
      </c>
      <c r="L36" s="270"/>
      <c r="M36" s="271">
        <v>418</v>
      </c>
      <c r="N36" s="272">
        <f>K36/M36</f>
        <v>209.64572481166215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418</v>
      </c>
      <c r="N37" s="272">
        <f>K37/M37</f>
        <v>299.49127760605268</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69479.424182137052</v>
      </c>
      <c r="L38" s="270"/>
      <c r="M38" s="271">
        <v>418</v>
      </c>
      <c r="N38" s="272">
        <f>K38/M38</f>
        <v>166.21871813908385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1.0677279414306458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676.42344849822939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39170.355829052729</v>
      </c>
      <c r="N48" s="272">
        <f>K48*M48</f>
        <v>391.70355829052733</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1242.8075403130802</v>
      </c>
      <c r="N49" s="272">
        <f>K49*M49</f>
        <v>1553.5094253913503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1945.2129836818776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1315.0647969912638</v>
      </c>
      <c r="M58" s="910"/>
      <c r="N58" s="287">
        <f>K58*L58</f>
        <v>13.150647969912638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13.150647969912638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2741.5598742930842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548.31197485861685</v>
      </c>
      <c r="M83" s="858"/>
      <c r="N83" s="51"/>
    </row>
    <row r="84" spans="1:14">
      <c r="B84" s="89" t="s">
        <v>973</v>
      </c>
      <c r="C84" s="90"/>
      <c r="D84" s="90"/>
      <c r="E84" s="90"/>
      <c r="F84" s="90"/>
      <c r="G84" s="90"/>
      <c r="H84" s="90"/>
      <c r="I84" s="87"/>
      <c r="J84" s="88"/>
      <c r="K84" s="304">
        <v>0.05</v>
      </c>
      <c r="L84" s="857">
        <f>N78*K84</f>
        <v>137.07799371465421</v>
      </c>
      <c r="M84" s="858"/>
      <c r="N84" s="51"/>
    </row>
    <row r="85" spans="1:14" ht="15.75" thickBot="1">
      <c r="B85" s="91" t="s">
        <v>974</v>
      </c>
      <c r="C85" s="92"/>
      <c r="D85" s="92"/>
      <c r="E85" s="92"/>
      <c r="F85" s="92"/>
      <c r="G85" s="92"/>
      <c r="H85" s="92"/>
      <c r="I85" s="93"/>
      <c r="J85" s="94"/>
      <c r="K85" s="305">
        <v>0.05</v>
      </c>
      <c r="L85" s="859">
        <f>N78*K85</f>
        <v>137.07799371465421</v>
      </c>
      <c r="M85" s="860"/>
      <c r="N85" s="51"/>
    </row>
    <row r="86" spans="1:14" ht="15.75" thickBot="1">
      <c r="B86" s="822" t="s">
        <v>953</v>
      </c>
      <c r="C86" s="823"/>
      <c r="D86" s="823"/>
      <c r="E86" s="823"/>
      <c r="F86" s="823"/>
      <c r="G86" s="823"/>
      <c r="H86" s="823"/>
      <c r="I86" s="823"/>
      <c r="J86" s="823"/>
      <c r="K86" s="823"/>
      <c r="L86" s="823"/>
      <c r="M86" s="824"/>
      <c r="N86" s="52">
        <f>L83+L84+L85</f>
        <v>822.46796228792527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3564.0278365810095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77363.426705835765</v>
      </c>
      <c r="N48" s="272">
        <f>K48*M48</f>
        <v>967.04283382294716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1797.9193325535205</v>
      </c>
      <c r="N49" s="272">
        <f>K49*M49</f>
        <v>2629.4570238595238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3596.499857682471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1315.0647969912638</v>
      </c>
      <c r="M58" s="910"/>
      <c r="N58" s="287">
        <f>K58*L58</f>
        <v>16.4383099623908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16.4383099623908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4007.2959652129671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801.45919304259348</v>
      </c>
      <c r="M83" s="858"/>
      <c r="N83" s="51"/>
    </row>
    <row r="84" spans="1:14">
      <c r="B84" s="89" t="s">
        <v>973</v>
      </c>
      <c r="C84" s="90"/>
      <c r="D84" s="90"/>
      <c r="E84" s="90"/>
      <c r="F84" s="90"/>
      <c r="G84" s="90"/>
      <c r="H84" s="90"/>
      <c r="I84" s="87"/>
      <c r="J84" s="88"/>
      <c r="K84" s="304">
        <v>0.05</v>
      </c>
      <c r="L84" s="857">
        <f>N78*K84</f>
        <v>200.36479826064837</v>
      </c>
      <c r="M84" s="858"/>
      <c r="N84" s="51"/>
    </row>
    <row r="85" spans="1:14" ht="15.75" thickBot="1">
      <c r="B85" s="91" t="s">
        <v>974</v>
      </c>
      <c r="C85" s="92"/>
      <c r="D85" s="92"/>
      <c r="E85" s="92"/>
      <c r="F85" s="92"/>
      <c r="G85" s="92"/>
      <c r="H85" s="92"/>
      <c r="I85" s="93"/>
      <c r="J85" s="94"/>
      <c r="K85" s="305">
        <v>0.05</v>
      </c>
      <c r="L85" s="859">
        <f>N78*K85</f>
        <v>200.36479826064837</v>
      </c>
      <c r="M85" s="860"/>
      <c r="N85" s="51"/>
    </row>
    <row r="86" spans="1:14" ht="15.75" thickBot="1">
      <c r="B86" s="822" t="s">
        <v>953</v>
      </c>
      <c r="C86" s="823"/>
      <c r="D86" s="823"/>
      <c r="E86" s="823"/>
      <c r="F86" s="823"/>
      <c r="G86" s="823"/>
      <c r="H86" s="823"/>
      <c r="I86" s="823"/>
      <c r="J86" s="823"/>
      <c r="K86" s="823"/>
      <c r="L86" s="823"/>
      <c r="M86" s="824"/>
      <c r="N86" s="52">
        <f>L83+L84+L85</f>
        <v>1202.1887895638902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5209.4847547768568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59089.899358685485</v>
      </c>
      <c r="N48" s="272">
        <f>K48*M48</f>
        <v>561.35404390751205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1797.9193325535205</v>
      </c>
      <c r="N49" s="272">
        <f>K49*M49</f>
        <v>2536.4146983998789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3097.7687423073912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1315.0647969912638</v>
      </c>
      <c r="M58" s="910"/>
      <c r="N58" s="287">
        <f>K58*L58</f>
        <v>12.493115571417006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12.493115571417006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3504.6196554469138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700.92393108938279</v>
      </c>
      <c r="M83" s="858"/>
      <c r="N83" s="51"/>
    </row>
    <row r="84" spans="1:14">
      <c r="B84" s="89" t="s">
        <v>973</v>
      </c>
      <c r="C84" s="90"/>
      <c r="D84" s="90"/>
      <c r="E84" s="90"/>
      <c r="F84" s="90"/>
      <c r="G84" s="90"/>
      <c r="H84" s="90"/>
      <c r="I84" s="87"/>
      <c r="J84" s="88"/>
      <c r="K84" s="304">
        <v>0.05</v>
      </c>
      <c r="L84" s="857">
        <f>N78*K84</f>
        <v>175.2309827723457</v>
      </c>
      <c r="M84" s="858"/>
      <c r="N84" s="51"/>
    </row>
    <row r="85" spans="1:14" ht="15.75" thickBot="1">
      <c r="B85" s="91" t="s">
        <v>974</v>
      </c>
      <c r="C85" s="92"/>
      <c r="D85" s="92"/>
      <c r="E85" s="92"/>
      <c r="F85" s="92"/>
      <c r="G85" s="92"/>
      <c r="H85" s="92"/>
      <c r="I85" s="93"/>
      <c r="J85" s="94"/>
      <c r="K85" s="305">
        <v>0.05</v>
      </c>
      <c r="L85" s="859">
        <f>N78*K85</f>
        <v>175.2309827723457</v>
      </c>
      <c r="M85" s="860"/>
      <c r="N85" s="51"/>
    </row>
    <row r="86" spans="1:14" ht="15.75" thickBot="1">
      <c r="B86" s="822" t="s">
        <v>953</v>
      </c>
      <c r="C86" s="823"/>
      <c r="D86" s="823"/>
      <c r="E86" s="823"/>
      <c r="F86" s="823"/>
      <c r="G86" s="823"/>
      <c r="H86" s="823"/>
      <c r="I86" s="823"/>
      <c r="J86" s="823"/>
      <c r="K86" s="823"/>
      <c r="L86" s="823"/>
      <c r="M86" s="824"/>
      <c r="N86" s="52">
        <f>L83+L84+L85</f>
        <v>1051.3858966340742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4556.0055520809883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77363.426705835765</v>
      </c>
      <c r="N48" s="272">
        <f>K48*M48</f>
        <v>734.95255370543975</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1797.9193325535205</v>
      </c>
      <c r="N49" s="272">
        <f>K49*M49</f>
        <v>3074.4420586665201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3809.3946123719597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1315.0647969912638</v>
      </c>
      <c r="M59" s="910"/>
      <c r="N59" s="287">
        <f>K59*L59</f>
        <v>12.493115571417006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12.493115571417006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4216.2455255114819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843.24910510229643</v>
      </c>
      <c r="M83" s="858"/>
      <c r="N83" s="51"/>
    </row>
    <row r="84" spans="1:14">
      <c r="B84" s="89" t="s">
        <v>973</v>
      </c>
      <c r="C84" s="90"/>
      <c r="D84" s="90"/>
      <c r="E84" s="90"/>
      <c r="F84" s="90"/>
      <c r="G84" s="90"/>
      <c r="H84" s="90"/>
      <c r="I84" s="87"/>
      <c r="J84" s="88"/>
      <c r="K84" s="304">
        <v>0.05</v>
      </c>
      <c r="L84" s="857">
        <f>N78*K84</f>
        <v>210.81227627557411</v>
      </c>
      <c r="M84" s="858"/>
      <c r="N84" s="51"/>
    </row>
    <row r="85" spans="1:14" ht="15.75" thickBot="1">
      <c r="B85" s="91" t="s">
        <v>974</v>
      </c>
      <c r="C85" s="92"/>
      <c r="D85" s="92"/>
      <c r="E85" s="92"/>
      <c r="F85" s="92"/>
      <c r="G85" s="92"/>
      <c r="H85" s="92"/>
      <c r="I85" s="93"/>
      <c r="J85" s="94"/>
      <c r="K85" s="305">
        <v>0.05</v>
      </c>
      <c r="L85" s="859">
        <f>N78*K85</f>
        <v>210.81227627557411</v>
      </c>
      <c r="M85" s="860"/>
      <c r="N85" s="51"/>
    </row>
    <row r="86" spans="1:14" ht="15.75" thickBot="1">
      <c r="B86" s="822" t="s">
        <v>953</v>
      </c>
      <c r="C86" s="823"/>
      <c r="D86" s="823"/>
      <c r="E86" s="823"/>
      <c r="F86" s="823"/>
      <c r="G86" s="823"/>
      <c r="H86" s="823"/>
      <c r="I86" s="823"/>
      <c r="J86" s="823"/>
      <c r="K86" s="823"/>
      <c r="L86" s="823"/>
      <c r="M86" s="824"/>
      <c r="N86" s="52">
        <f>L83+L84+L85</f>
        <v>1264.8736576534445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5481.1191831649267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77363.426705835765</v>
      </c>
      <c r="N48" s="272">
        <f>K48*M48</f>
        <v>367.47627685271988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1797.9193325535205</v>
      </c>
      <c r="N49" s="272">
        <f>K49*M49</f>
        <v>1921.5262866665748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2289.0025635192947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1315.0647969912638</v>
      </c>
      <c r="M58" s="910"/>
      <c r="N58" s="287">
        <f>K58*L58</f>
        <v>6.2465577857085028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6.2465577857085028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2689.606918873109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537.92138377462186</v>
      </c>
      <c r="M83" s="858"/>
      <c r="N83" s="51"/>
    </row>
    <row r="84" spans="1:14">
      <c r="B84" s="89" t="s">
        <v>973</v>
      </c>
      <c r="C84" s="90"/>
      <c r="D84" s="90"/>
      <c r="E84" s="90"/>
      <c r="F84" s="90"/>
      <c r="G84" s="90"/>
      <c r="H84" s="90"/>
      <c r="I84" s="87"/>
      <c r="J84" s="88"/>
      <c r="K84" s="304">
        <v>0.05</v>
      </c>
      <c r="L84" s="857">
        <f>N78*K84</f>
        <v>134.48034594365546</v>
      </c>
      <c r="M84" s="858"/>
      <c r="N84" s="51"/>
    </row>
    <row r="85" spans="1:14" ht="15.75" thickBot="1">
      <c r="B85" s="91" t="s">
        <v>974</v>
      </c>
      <c r="C85" s="92"/>
      <c r="D85" s="92"/>
      <c r="E85" s="92"/>
      <c r="F85" s="92"/>
      <c r="G85" s="92"/>
      <c r="H85" s="92"/>
      <c r="I85" s="93"/>
      <c r="J85" s="94"/>
      <c r="K85" s="305">
        <v>0.05</v>
      </c>
      <c r="L85" s="859">
        <f>N78*K85</f>
        <v>134.48034594365546</v>
      </c>
      <c r="M85" s="860"/>
      <c r="N85" s="51"/>
    </row>
    <row r="86" spans="1:14" ht="15.75" thickBot="1">
      <c r="B86" s="822" t="s">
        <v>953</v>
      </c>
      <c r="C86" s="823"/>
      <c r="D86" s="823"/>
      <c r="E86" s="823"/>
      <c r="F86" s="823"/>
      <c r="G86" s="823"/>
      <c r="H86" s="823"/>
      <c r="I86" s="823"/>
      <c r="J86" s="823"/>
      <c r="K86" s="823"/>
      <c r="L86" s="823"/>
      <c r="M86" s="824"/>
      <c r="N86" s="52">
        <f>L83+L84+L85</f>
        <v>806.88207566193284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3496.4889945350419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77363.426705835765</v>
      </c>
      <c r="N48" s="272">
        <f>K48*M48</f>
        <v>967.04283382294716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1864.5089374629099</v>
      </c>
      <c r="N49" s="272">
        <f>K49*M49</f>
        <v>2726.8443210395058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3693.8871548624529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1315.0647969912638</v>
      </c>
      <c r="M58" s="910"/>
      <c r="N58" s="287">
        <f>K58*L58</f>
        <v>16.4383099623908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16.4383099623908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4104.6832623929486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820.93665247858974</v>
      </c>
      <c r="M83" s="858"/>
      <c r="N83" s="51"/>
    </row>
    <row r="84" spans="1:14">
      <c r="B84" s="89" t="s">
        <v>973</v>
      </c>
      <c r="C84" s="90"/>
      <c r="D84" s="90"/>
      <c r="E84" s="90"/>
      <c r="F84" s="90"/>
      <c r="G84" s="90"/>
      <c r="H84" s="90"/>
      <c r="I84" s="87"/>
      <c r="J84" s="88"/>
      <c r="K84" s="304">
        <v>0.05</v>
      </c>
      <c r="L84" s="857">
        <f>N78*K84</f>
        <v>205.23416311964743</v>
      </c>
      <c r="M84" s="858"/>
      <c r="N84" s="51"/>
    </row>
    <row r="85" spans="1:14" ht="15.75" thickBot="1">
      <c r="B85" s="91" t="s">
        <v>974</v>
      </c>
      <c r="C85" s="92"/>
      <c r="D85" s="92"/>
      <c r="E85" s="92"/>
      <c r="F85" s="92"/>
      <c r="G85" s="92"/>
      <c r="H85" s="92"/>
      <c r="I85" s="93"/>
      <c r="J85" s="94"/>
      <c r="K85" s="305">
        <v>0.05</v>
      </c>
      <c r="L85" s="859">
        <f>N78*K85</f>
        <v>205.23416311964743</v>
      </c>
      <c r="M85" s="860"/>
      <c r="N85" s="51"/>
    </row>
    <row r="86" spans="1:14" ht="15.75" thickBot="1">
      <c r="B86" s="822" t="s">
        <v>953</v>
      </c>
      <c r="C86" s="823"/>
      <c r="D86" s="823"/>
      <c r="E86" s="823"/>
      <c r="F86" s="823"/>
      <c r="G86" s="823"/>
      <c r="H86" s="823"/>
      <c r="I86" s="823"/>
      <c r="J86" s="823"/>
      <c r="K86" s="823"/>
      <c r="L86" s="823"/>
      <c r="M86" s="824"/>
      <c r="N86" s="52">
        <f>L83+L84+L85</f>
        <v>1231.4049787178847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5336.0882411108332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59089.899358685485</v>
      </c>
      <c r="N48" s="272">
        <f>K48*M48</f>
        <v>561.35404390751205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1864.5089374629099</v>
      </c>
      <c r="N49" s="272">
        <f>K49*M49</f>
        <v>2630.3559835258002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3191.7100274333125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1315.0647969912638</v>
      </c>
      <c r="M58" s="910"/>
      <c r="N58" s="287">
        <f>K58*L58</f>
        <v>12.493115571417006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12.493115571417006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3598.5609405728351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719.71218811456708</v>
      </c>
      <c r="M83" s="858"/>
      <c r="N83" s="51"/>
    </row>
    <row r="84" spans="1:14">
      <c r="B84" s="89" t="s">
        <v>973</v>
      </c>
      <c r="C84" s="90"/>
      <c r="D84" s="90"/>
      <c r="E84" s="90"/>
      <c r="F84" s="90"/>
      <c r="G84" s="90"/>
      <c r="H84" s="90"/>
      <c r="I84" s="87"/>
      <c r="J84" s="88"/>
      <c r="K84" s="304">
        <v>0.05</v>
      </c>
      <c r="L84" s="857">
        <f>N78*K84</f>
        <v>179.92804702864177</v>
      </c>
      <c r="M84" s="858"/>
      <c r="N84" s="51"/>
    </row>
    <row r="85" spans="1:14" ht="15.75" thickBot="1">
      <c r="B85" s="91" t="s">
        <v>974</v>
      </c>
      <c r="C85" s="92"/>
      <c r="D85" s="92"/>
      <c r="E85" s="92"/>
      <c r="F85" s="92"/>
      <c r="G85" s="92"/>
      <c r="H85" s="92"/>
      <c r="I85" s="93"/>
      <c r="J85" s="94"/>
      <c r="K85" s="305">
        <v>0.05</v>
      </c>
      <c r="L85" s="859">
        <f>N78*K85</f>
        <v>179.92804702864177</v>
      </c>
      <c r="M85" s="860"/>
      <c r="N85" s="51"/>
    </row>
    <row r="86" spans="1:14" ht="15.75" thickBot="1">
      <c r="B86" s="822" t="s">
        <v>953</v>
      </c>
      <c r="C86" s="823"/>
      <c r="D86" s="823"/>
      <c r="E86" s="823"/>
      <c r="F86" s="823"/>
      <c r="G86" s="823"/>
      <c r="H86" s="823"/>
      <c r="I86" s="823"/>
      <c r="J86" s="823"/>
      <c r="K86" s="823"/>
      <c r="L86" s="823"/>
      <c r="M86" s="824"/>
      <c r="N86" s="52">
        <f>L83+L84+L85</f>
        <v>1079.5682821718506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4678.1292227446856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77363.426705835765</v>
      </c>
      <c r="N48" s="272">
        <f>K48*M48</f>
        <v>734.95255370543975</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1864.5089374629099</v>
      </c>
      <c r="N49" s="272">
        <f>K49*M49</f>
        <v>3188.3102830615758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3923.2628367670154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1315.0647969912638</v>
      </c>
      <c r="M58" s="910"/>
      <c r="N58" s="287">
        <f>K58*L58</f>
        <v>12.493115571417006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12.493115571417006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4330.113749906538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866.0227499813077</v>
      </c>
      <c r="M83" s="858"/>
      <c r="N83" s="51"/>
    </row>
    <row r="84" spans="1:14">
      <c r="B84" s="89" t="s">
        <v>973</v>
      </c>
      <c r="C84" s="90"/>
      <c r="D84" s="90"/>
      <c r="E84" s="90"/>
      <c r="F84" s="90"/>
      <c r="G84" s="90"/>
      <c r="H84" s="90"/>
      <c r="I84" s="87"/>
      <c r="J84" s="88"/>
      <c r="K84" s="304">
        <v>0.05</v>
      </c>
      <c r="L84" s="857">
        <f>N78*K84</f>
        <v>216.50568749532692</v>
      </c>
      <c r="M84" s="858"/>
      <c r="N84" s="51"/>
    </row>
    <row r="85" spans="1:14" ht="15.75" thickBot="1">
      <c r="B85" s="91" t="s">
        <v>974</v>
      </c>
      <c r="C85" s="92"/>
      <c r="D85" s="92"/>
      <c r="E85" s="92"/>
      <c r="F85" s="92"/>
      <c r="G85" s="92"/>
      <c r="H85" s="92"/>
      <c r="I85" s="93"/>
      <c r="J85" s="94"/>
      <c r="K85" s="305">
        <v>0.05</v>
      </c>
      <c r="L85" s="859">
        <f>N78*K85</f>
        <v>216.50568749532692</v>
      </c>
      <c r="M85" s="860"/>
      <c r="N85" s="51"/>
    </row>
    <row r="86" spans="1:14" ht="15.75" thickBot="1">
      <c r="B86" s="822" t="s">
        <v>953</v>
      </c>
      <c r="C86" s="823"/>
      <c r="D86" s="823"/>
      <c r="E86" s="823"/>
      <c r="F86" s="823"/>
      <c r="G86" s="823"/>
      <c r="H86" s="823"/>
      <c r="I86" s="823"/>
      <c r="J86" s="823"/>
      <c r="K86" s="823"/>
      <c r="L86" s="823"/>
      <c r="M86" s="824"/>
      <c r="N86" s="52">
        <f>L83+L84+L85</f>
        <v>1299.0341249719618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5629.1478748784994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118928.4782154845</v>
      </c>
      <c r="L36" s="270"/>
      <c r="M36" s="271">
        <v>600</v>
      </c>
      <c r="N36" s="272">
        <f>K36/M36</f>
        <v>198.21413035914082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600</v>
      </c>
      <c r="N37" s="272">
        <f>K37/M37</f>
        <v>121.01477015676635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319.97275098177056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77363.426705835765</v>
      </c>
      <c r="N48" s="272">
        <f>K48*M48</f>
        <v>367.47627685271988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1864.5089374629099</v>
      </c>
      <c r="N49" s="272">
        <f>K49*M49</f>
        <v>1992.6939269134848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2360.1702037662048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1315.0647969912638</v>
      </c>
      <c r="M58" s="910"/>
      <c r="N58" s="287">
        <f>K58*L58</f>
        <v>6.2465577857085028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6.2465577857085028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2760.7745591200191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552.15491182400388</v>
      </c>
      <c r="M83" s="858"/>
      <c r="N83" s="51"/>
    </row>
    <row r="84" spans="1:14">
      <c r="B84" s="89" t="s">
        <v>973</v>
      </c>
      <c r="C84" s="90"/>
      <c r="D84" s="90"/>
      <c r="E84" s="90"/>
      <c r="F84" s="90"/>
      <c r="G84" s="90"/>
      <c r="H84" s="90"/>
      <c r="I84" s="87"/>
      <c r="J84" s="88"/>
      <c r="K84" s="304">
        <v>0.05</v>
      </c>
      <c r="L84" s="857">
        <f>N78*K84</f>
        <v>138.03872795600097</v>
      </c>
      <c r="M84" s="858"/>
      <c r="N84" s="51"/>
    </row>
    <row r="85" spans="1:14" ht="15.75" thickBot="1">
      <c r="B85" s="91" t="s">
        <v>974</v>
      </c>
      <c r="C85" s="92"/>
      <c r="D85" s="92"/>
      <c r="E85" s="92"/>
      <c r="F85" s="92"/>
      <c r="G85" s="92"/>
      <c r="H85" s="92"/>
      <c r="I85" s="93"/>
      <c r="J85" s="94"/>
      <c r="K85" s="305">
        <v>0.05</v>
      </c>
      <c r="L85" s="859">
        <f>N78*K85</f>
        <v>138.03872795600097</v>
      </c>
      <c r="M85" s="860"/>
      <c r="N85" s="51"/>
    </row>
    <row r="86" spans="1:14" ht="15.75" thickBot="1">
      <c r="B86" s="822" t="s">
        <v>953</v>
      </c>
      <c r="C86" s="823"/>
      <c r="D86" s="823"/>
      <c r="E86" s="823"/>
      <c r="F86" s="823"/>
      <c r="G86" s="823"/>
      <c r="H86" s="823"/>
      <c r="I86" s="823"/>
      <c r="J86" s="823"/>
      <c r="K86" s="823"/>
      <c r="L86" s="823"/>
      <c r="M86" s="824"/>
      <c r="N86" s="52">
        <f>L83+L84+L85</f>
        <v>828.2323677360057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3589.0069268560246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290</v>
      </c>
      <c r="B37" s="871" t="str">
        <f>VLOOKUP(A37,EQUIPOS!A7:D154,3,FALSE)</f>
        <v>Planta trituradora</v>
      </c>
      <c r="C37" s="872"/>
      <c r="D37" s="872"/>
      <c r="E37" s="872"/>
      <c r="F37" s="872"/>
      <c r="G37" s="872"/>
      <c r="H37" s="873"/>
      <c r="I37" s="267"/>
      <c r="J37" s="268"/>
      <c r="K37" s="269">
        <f>VLOOKUP(A37,EQUIPOS!A7:D164,4,FALSE)</f>
        <v>450676.22344157385</v>
      </c>
      <c r="L37" s="270"/>
      <c r="M37" s="271">
        <v>30</v>
      </c>
      <c r="N37" s="272">
        <f t="shared" ref="N37:N43" si="0">K37/M37</f>
        <v>15022.540781385795</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93385.793924247671</v>
      </c>
      <c r="L38" s="270"/>
      <c r="M38" s="271">
        <v>9</v>
      </c>
      <c r="N38" s="272">
        <f t="shared" si="0"/>
        <v>10376.199324916408</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125187.35403933002</v>
      </c>
      <c r="L39" s="270"/>
      <c r="M39" s="271">
        <v>9</v>
      </c>
      <c r="N39" s="272">
        <f t="shared" si="0"/>
        <v>13909.706004370002</v>
      </c>
    </row>
    <row r="40" spans="1:14">
      <c r="A40" t="s">
        <v>286</v>
      </c>
      <c r="B40" s="871" t="str">
        <f>VLOOKUP(A40,EQUIPOS!A10:D154,3,FALSE)</f>
        <v>Planta de asfalto en frio</v>
      </c>
      <c r="C40" s="872"/>
      <c r="D40" s="872"/>
      <c r="E40" s="872"/>
      <c r="F40" s="872"/>
      <c r="G40" s="872"/>
      <c r="H40" s="873"/>
      <c r="I40" s="267"/>
      <c r="J40" s="268"/>
      <c r="K40" s="269">
        <f>VLOOKUP(A40,EQUIPOS!A10:D167,4,FALSE)</f>
        <v>225338.11172078692</v>
      </c>
      <c r="L40" s="270"/>
      <c r="M40" s="271">
        <v>9</v>
      </c>
      <c r="N40" s="272">
        <f t="shared" si="0"/>
        <v>25037.567968976324</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109436.33016293764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41.699641662585854</v>
      </c>
      <c r="N54" s="272">
        <f>K54*M54</f>
        <v>1042.4910415646464</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33826.206995443164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1315.0647969912638</v>
      </c>
      <c r="M61" s="910"/>
      <c r="N61" s="287">
        <f>K61*L61</f>
        <v>1643.8309962390799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1315.0647969912638</v>
      </c>
      <c r="M62" s="910"/>
      <c r="N62" s="287">
        <f>K62*L62</f>
        <v>1841.0907157877693</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3484.9217120268495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10658.882903278056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157406.34177368568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31481.268354737138</v>
      </c>
      <c r="M84" s="858"/>
      <c r="N84" s="51"/>
    </row>
    <row r="85" spans="1:14">
      <c r="B85" s="89" t="s">
        <v>973</v>
      </c>
      <c r="C85" s="90"/>
      <c r="D85" s="90"/>
      <c r="E85" s="90"/>
      <c r="F85" s="90"/>
      <c r="G85" s="90"/>
      <c r="H85" s="90"/>
      <c r="I85" s="87"/>
      <c r="J85" s="88"/>
      <c r="K85" s="304">
        <v>0.05</v>
      </c>
      <c r="L85" s="857">
        <f>N79*K85</f>
        <v>7870.3170886842845</v>
      </c>
      <c r="M85" s="858"/>
      <c r="N85" s="51"/>
    </row>
    <row r="86" spans="1:14" ht="15.75" thickBot="1">
      <c r="B86" s="91" t="s">
        <v>974</v>
      </c>
      <c r="C86" s="92"/>
      <c r="D86" s="92"/>
      <c r="E86" s="92"/>
      <c r="F86" s="92"/>
      <c r="G86" s="92"/>
      <c r="H86" s="92"/>
      <c r="I86" s="93"/>
      <c r="J86" s="94"/>
      <c r="K86" s="305">
        <v>0.05</v>
      </c>
      <c r="L86" s="859">
        <f>N79*K86</f>
        <v>7870.3170886842845</v>
      </c>
      <c r="M86" s="860"/>
      <c r="N86" s="51"/>
    </row>
    <row r="87" spans="1:14" ht="15.75" thickBot="1">
      <c r="B87" s="822" t="s">
        <v>953</v>
      </c>
      <c r="C87" s="823"/>
      <c r="D87" s="823"/>
      <c r="E87" s="823"/>
      <c r="F87" s="823"/>
      <c r="G87" s="823"/>
      <c r="H87" s="823"/>
      <c r="I87" s="823"/>
      <c r="J87" s="823"/>
      <c r="K87" s="823"/>
      <c r="L87" s="823"/>
      <c r="M87" s="824"/>
      <c r="N87" s="52">
        <f>L84+L85+L86</f>
        <v>47221.902532105705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204628.24430579139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93385.793924247671</v>
      </c>
      <c r="L37" s="270"/>
      <c r="M37" s="271">
        <v>9</v>
      </c>
      <c r="N37" s="272">
        <f t="shared" ref="N37:N43" si="0">K37/M37</f>
        <v>10376.199324916408</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125187.35403933002</v>
      </c>
      <c r="L38" s="270"/>
      <c r="M38" s="271">
        <v>9</v>
      </c>
      <c r="N38" s="272">
        <f t="shared" si="0"/>
        <v>13909.706004370002</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1065.8882903278056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109436.33016293764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157406.34177368568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31481.268354737138</v>
      </c>
      <c r="M88" s="858"/>
      <c r="N88" s="51"/>
    </row>
    <row r="89" spans="1:14">
      <c r="B89" s="89" t="s">
        <v>973</v>
      </c>
      <c r="C89" s="90"/>
      <c r="D89" s="90"/>
      <c r="E89" s="90"/>
      <c r="F89" s="90"/>
      <c r="G89" s="90"/>
      <c r="H89" s="90"/>
      <c r="I89" s="87"/>
      <c r="J89" s="88"/>
      <c r="K89" s="304">
        <v>0.05</v>
      </c>
      <c r="L89" s="857">
        <f>N83*K89</f>
        <v>7870.3170886842845</v>
      </c>
      <c r="M89" s="858"/>
      <c r="N89" s="51"/>
    </row>
    <row r="90" spans="1:14" ht="15.75" thickBot="1">
      <c r="B90" s="91" t="s">
        <v>974</v>
      </c>
      <c r="C90" s="92"/>
      <c r="D90" s="92"/>
      <c r="E90" s="92"/>
      <c r="F90" s="92"/>
      <c r="G90" s="92"/>
      <c r="H90" s="92"/>
      <c r="I90" s="93"/>
      <c r="J90" s="94"/>
      <c r="K90" s="305">
        <v>0.05</v>
      </c>
      <c r="L90" s="859">
        <f>N83*K90</f>
        <v>7870.3170886842845</v>
      </c>
      <c r="M90" s="860"/>
      <c r="N90" s="51"/>
    </row>
    <row r="91" spans="1:14" ht="15.75" thickBot="1">
      <c r="B91" s="822" t="s">
        <v>953</v>
      </c>
      <c r="C91" s="823"/>
      <c r="D91" s="823"/>
      <c r="E91" s="823"/>
      <c r="F91" s="823"/>
      <c r="G91" s="823"/>
      <c r="H91" s="823"/>
      <c r="I91" s="823"/>
      <c r="J91" s="823"/>
      <c r="K91" s="823"/>
      <c r="L91" s="823"/>
      <c r="M91" s="824"/>
      <c r="N91" s="52">
        <f>L88+L89+L90</f>
        <v>47221.902532105705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204628.24430579139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93385.793924247671</v>
      </c>
      <c r="L37" s="270"/>
      <c r="M37" s="271">
        <v>9</v>
      </c>
      <c r="N37" s="272">
        <f t="shared" ref="N37:N43" si="0">K37/M37</f>
        <v>10376.199324916408</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125187.35403933002</v>
      </c>
      <c r="L38" s="270"/>
      <c r="M38" s="271">
        <v>9</v>
      </c>
      <c r="N38" s="272">
        <f t="shared" si="0"/>
        <v>13909.706004370002</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1065.8882903278056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109436.33016293764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1315.0647969912638</v>
      </c>
      <c r="M64" s="910"/>
      <c r="N64" s="287">
        <f>K64*L64</f>
        <v>1841.0907157877693</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157406.34177368568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31481.268354737138</v>
      </c>
      <c r="M88" s="858"/>
      <c r="N88" s="51"/>
    </row>
    <row r="89" spans="1:14">
      <c r="B89" s="89" t="s">
        <v>973</v>
      </c>
      <c r="C89" s="90"/>
      <c r="D89" s="90"/>
      <c r="E89" s="90"/>
      <c r="F89" s="90"/>
      <c r="G89" s="90"/>
      <c r="H89" s="90"/>
      <c r="I89" s="87"/>
      <c r="J89" s="88"/>
      <c r="K89" s="304">
        <v>0.05</v>
      </c>
      <c r="L89" s="857">
        <f>N83*K89</f>
        <v>7870.3170886842845</v>
      </c>
      <c r="M89" s="858"/>
      <c r="N89" s="51"/>
    </row>
    <row r="90" spans="1:14" ht="15.75" thickBot="1">
      <c r="B90" s="91" t="s">
        <v>974</v>
      </c>
      <c r="C90" s="92"/>
      <c r="D90" s="92"/>
      <c r="E90" s="92"/>
      <c r="F90" s="92"/>
      <c r="G90" s="92"/>
      <c r="H90" s="92"/>
      <c r="I90" s="93"/>
      <c r="J90" s="94"/>
      <c r="K90" s="305">
        <v>0.05</v>
      </c>
      <c r="L90" s="859">
        <f>N83*K90</f>
        <v>7870.3170886842845</v>
      </c>
      <c r="M90" s="860"/>
      <c r="N90" s="51"/>
    </row>
    <row r="91" spans="1:14" ht="15.75" thickBot="1">
      <c r="B91" s="822" t="s">
        <v>953</v>
      </c>
      <c r="C91" s="823"/>
      <c r="D91" s="823"/>
      <c r="E91" s="823"/>
      <c r="F91" s="823"/>
      <c r="G91" s="823"/>
      <c r="H91" s="823"/>
      <c r="I91" s="823"/>
      <c r="J91" s="823"/>
      <c r="K91" s="823"/>
      <c r="L91" s="823"/>
      <c r="M91" s="824"/>
      <c r="N91" s="52">
        <f>L88+L89+L90</f>
        <v>47221.902532105705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204628.24430579139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93385.793924247671</v>
      </c>
      <c r="L37" s="270"/>
      <c r="M37" s="271">
        <v>7</v>
      </c>
      <c r="N37" s="272">
        <f t="shared" ref="N37:N43" si="0">K37/M37</f>
        <v>13340.827703463952</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125187.35403933002</v>
      </c>
      <c r="L38" s="270"/>
      <c r="M38" s="271">
        <v>7</v>
      </c>
      <c r="N38" s="272">
        <f t="shared" si="0"/>
        <v>17883.907719904288</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7</v>
      </c>
      <c r="N42" s="272">
        <f t="shared" si="0"/>
        <v>30402.752430086402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1218.1580460889206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123283.59721946645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1315.0647969912638</v>
      </c>
      <c r="N65" s="412">
        <f>K65*M65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12181.580460889205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172776.30638782567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34555.261277565136</v>
      </c>
      <c r="M88" s="858"/>
      <c r="N88" s="51"/>
    </row>
    <row r="89" spans="1:14">
      <c r="B89" s="89" t="s">
        <v>973</v>
      </c>
      <c r="C89" s="90"/>
      <c r="D89" s="90"/>
      <c r="E89" s="90"/>
      <c r="F89" s="90"/>
      <c r="G89" s="90"/>
      <c r="H89" s="90"/>
      <c r="I89" s="87"/>
      <c r="J89" s="88"/>
      <c r="K89" s="304">
        <v>0.05</v>
      </c>
      <c r="L89" s="857">
        <f>N83*K89</f>
        <v>8638.815319391284</v>
      </c>
      <c r="M89" s="858"/>
      <c r="N89" s="51"/>
    </row>
    <row r="90" spans="1:14" ht="15.75" thickBot="1">
      <c r="B90" s="91" t="s">
        <v>974</v>
      </c>
      <c r="C90" s="92"/>
      <c r="D90" s="92"/>
      <c r="E90" s="92"/>
      <c r="F90" s="92"/>
      <c r="G90" s="92"/>
      <c r="H90" s="92"/>
      <c r="I90" s="93"/>
      <c r="J90" s="94"/>
      <c r="K90" s="305">
        <v>0.05</v>
      </c>
      <c r="L90" s="859">
        <f>N83*K90</f>
        <v>8638.815319391284</v>
      </c>
      <c r="M90" s="860"/>
      <c r="N90" s="51"/>
    </row>
    <row r="91" spans="1:14" ht="15.75" thickBot="1">
      <c r="B91" s="822" t="s">
        <v>953</v>
      </c>
      <c r="C91" s="823"/>
      <c r="D91" s="823"/>
      <c r="E91" s="823"/>
      <c r="F91" s="823"/>
      <c r="G91" s="823"/>
      <c r="H91" s="823"/>
      <c r="I91" s="823"/>
      <c r="J91" s="823"/>
      <c r="K91" s="823"/>
      <c r="L91" s="823"/>
      <c r="M91" s="824"/>
      <c r="N91" s="52">
        <f>L88+L89+L90</f>
        <v>51832.891916347711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224609.19830417336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9</v>
      </c>
      <c r="N37" s="272">
        <f t="shared" ref="N37:N43" si="0">K37/M37</f>
        <v>13909.706004370002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93385.793924247671</v>
      </c>
      <c r="L38" s="270"/>
      <c r="M38" s="271">
        <v>9</v>
      </c>
      <c r="N38" s="272">
        <f t="shared" si="0"/>
        <v>10376.199324916408</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109436.33016293764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157406.34177368568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31481.268354737138</v>
      </c>
      <c r="M88" s="858"/>
      <c r="N88" s="51"/>
    </row>
    <row r="89" spans="1:14">
      <c r="B89" s="89" t="s">
        <v>973</v>
      </c>
      <c r="C89" s="90"/>
      <c r="D89" s="90"/>
      <c r="E89" s="90"/>
      <c r="F89" s="90"/>
      <c r="G89" s="90"/>
      <c r="H89" s="90"/>
      <c r="I89" s="87"/>
      <c r="J89" s="88"/>
      <c r="K89" s="304">
        <v>0.05</v>
      </c>
      <c r="L89" s="857">
        <f>N83*K89</f>
        <v>7870.3170886842845</v>
      </c>
      <c r="M89" s="858"/>
      <c r="N89" s="51"/>
    </row>
    <row r="90" spans="1:14" ht="15.75" thickBot="1">
      <c r="B90" s="91" t="s">
        <v>974</v>
      </c>
      <c r="C90" s="92"/>
      <c r="D90" s="92"/>
      <c r="E90" s="92"/>
      <c r="F90" s="92"/>
      <c r="G90" s="92"/>
      <c r="H90" s="92"/>
      <c r="I90" s="93"/>
      <c r="J90" s="94"/>
      <c r="K90" s="305">
        <v>0.05</v>
      </c>
      <c r="L90" s="859">
        <f>N83*K90</f>
        <v>7870.3170886842845</v>
      </c>
      <c r="M90" s="860"/>
      <c r="N90" s="51"/>
    </row>
    <row r="91" spans="1:14" ht="15.75" thickBot="1">
      <c r="B91" s="822" t="s">
        <v>953</v>
      </c>
      <c r="C91" s="823"/>
      <c r="D91" s="823"/>
      <c r="E91" s="823"/>
      <c r="F91" s="823"/>
      <c r="G91" s="823"/>
      <c r="H91" s="823"/>
      <c r="I91" s="823"/>
      <c r="J91" s="823"/>
      <c r="K91" s="823"/>
      <c r="L91" s="823"/>
      <c r="M91" s="824"/>
      <c r="N91" s="52">
        <f>L88+L89+L90</f>
        <v>47221.902532105705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204628.24430579139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9</v>
      </c>
      <c r="N37" s="272">
        <f t="shared" ref="N37:N43" si="0">K37/M37</f>
        <v>13909.706004370002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93385.793924247671</v>
      </c>
      <c r="L38" s="270"/>
      <c r="M38" s="271">
        <v>9</v>
      </c>
      <c r="N38" s="272">
        <f t="shared" si="0"/>
        <v>10376.199324916408</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109436.33016293764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157406.34177368568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31481.268354737138</v>
      </c>
      <c r="M87" s="858"/>
      <c r="N87" s="51"/>
    </row>
    <row r="88" spans="1:14">
      <c r="B88" s="89" t="s">
        <v>973</v>
      </c>
      <c r="C88" s="90"/>
      <c r="D88" s="90"/>
      <c r="E88" s="90"/>
      <c r="F88" s="90"/>
      <c r="G88" s="90"/>
      <c r="H88" s="90"/>
      <c r="I88" s="87"/>
      <c r="J88" s="88"/>
      <c r="K88" s="304">
        <v>0.05</v>
      </c>
      <c r="L88" s="857">
        <f>N82*K88</f>
        <v>7870.3170886842845</v>
      </c>
      <c r="M88" s="858"/>
      <c r="N88" s="51"/>
    </row>
    <row r="89" spans="1:14" ht="15.75" thickBot="1">
      <c r="B89" s="91" t="s">
        <v>974</v>
      </c>
      <c r="C89" s="92"/>
      <c r="D89" s="92"/>
      <c r="E89" s="92"/>
      <c r="F89" s="92"/>
      <c r="G89" s="92"/>
      <c r="H89" s="92"/>
      <c r="I89" s="93"/>
      <c r="J89" s="94"/>
      <c r="K89" s="305">
        <v>0.05</v>
      </c>
      <c r="L89" s="859">
        <f>N82*K89</f>
        <v>7870.3170886842845</v>
      </c>
      <c r="M89" s="860"/>
      <c r="N89" s="51"/>
    </row>
    <row r="90" spans="1:14" ht="15.75" thickBot="1">
      <c r="B90" s="822" t="s">
        <v>953</v>
      </c>
      <c r="C90" s="823"/>
      <c r="D90" s="823"/>
      <c r="E90" s="823"/>
      <c r="F90" s="823"/>
      <c r="G90" s="823"/>
      <c r="H90" s="823"/>
      <c r="I90" s="823"/>
      <c r="J90" s="823"/>
      <c r="K90" s="823"/>
      <c r="L90" s="823"/>
      <c r="M90" s="824"/>
      <c r="N90" s="52">
        <f>L87+L88+L89</f>
        <v>47221.902532105705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204628.24430579139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9</v>
      </c>
      <c r="N37" s="272">
        <f t="shared" ref="N37:N43" si="0">K37/M37</f>
        <v>13909.706004370002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93385.793924247671</v>
      </c>
      <c r="L38" s="270"/>
      <c r="M38" s="271">
        <v>9</v>
      </c>
      <c r="N38" s="272">
        <f t="shared" si="0"/>
        <v>10376.199324916408</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9</v>
      </c>
      <c r="N42" s="272">
        <f t="shared" si="0"/>
        <v>23646.585223400536</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109436.33016293764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157406.34177368568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31481.268354737138</v>
      </c>
      <c r="M88" s="858"/>
      <c r="N88" s="51"/>
    </row>
    <row r="89" spans="1:14">
      <c r="B89" s="89" t="s">
        <v>973</v>
      </c>
      <c r="C89" s="90"/>
      <c r="D89" s="90"/>
      <c r="E89" s="90"/>
      <c r="F89" s="90"/>
      <c r="G89" s="90"/>
      <c r="H89" s="90"/>
      <c r="I89" s="87"/>
      <c r="J89" s="88"/>
      <c r="K89" s="304">
        <v>0.05</v>
      </c>
      <c r="L89" s="857">
        <f>N83*K89</f>
        <v>7870.3170886842845</v>
      </c>
      <c r="M89" s="858"/>
      <c r="N89" s="51"/>
    </row>
    <row r="90" spans="1:14" ht="15.75" thickBot="1">
      <c r="B90" s="91" t="s">
        <v>974</v>
      </c>
      <c r="C90" s="92"/>
      <c r="D90" s="92"/>
      <c r="E90" s="92"/>
      <c r="F90" s="92"/>
      <c r="G90" s="92"/>
      <c r="H90" s="92"/>
      <c r="I90" s="93"/>
      <c r="J90" s="94"/>
      <c r="K90" s="305">
        <v>0.05</v>
      </c>
      <c r="L90" s="859">
        <f>N83*K90</f>
        <v>7870.3170886842845</v>
      </c>
      <c r="M90" s="860"/>
      <c r="N90" s="51"/>
    </row>
    <row r="91" spans="1:14" ht="15.75" thickBot="1">
      <c r="B91" s="822" t="s">
        <v>953</v>
      </c>
      <c r="C91" s="823"/>
      <c r="D91" s="823"/>
      <c r="E91" s="823"/>
      <c r="F91" s="823"/>
      <c r="G91" s="823"/>
      <c r="H91" s="823"/>
      <c r="I91" s="823"/>
      <c r="J91" s="823"/>
      <c r="K91" s="823"/>
      <c r="L91" s="823"/>
      <c r="M91" s="824"/>
      <c r="N91" s="52">
        <f>L88+L89+L90</f>
        <v>47221.902532105705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204628.24430579139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7</v>
      </c>
      <c r="N37" s="272">
        <f t="shared" ref="N37:N43" si="0">K37/M37</f>
        <v>17883.907719904288</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93385.793924247671</v>
      </c>
      <c r="L38" s="270"/>
      <c r="M38" s="271">
        <v>7</v>
      </c>
      <c r="N38" s="272">
        <f t="shared" si="0"/>
        <v>13340.827703463952</v>
      </c>
    </row>
    <row r="39" spans="1:14">
      <c r="A39" t="s">
        <v>286</v>
      </c>
      <c r="B39" s="871" t="str">
        <f>VLOOKUP(A39,EQUIPOS!A9:D154,3,FALSE)</f>
        <v>Planta de asfalto en frio</v>
      </c>
      <c r="C39" s="872"/>
      <c r="D39" s="872"/>
      <c r="E39" s="872"/>
      <c r="F39" s="872"/>
      <c r="G39" s="872"/>
      <c r="H39" s="873"/>
      <c r="I39" s="267"/>
      <c r="J39" s="268"/>
      <c r="K39" s="269">
        <f>VLOOKUP(A39,EQUIPOS!A9:D166,4,FALSE)</f>
        <v>225338.11172078692</v>
      </c>
      <c r="L39" s="270"/>
      <c r="M39" s="271">
        <v>9</v>
      </c>
      <c r="N39" s="272">
        <f t="shared" si="0"/>
        <v>25037.567968976324</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7</v>
      </c>
      <c r="N42" s="272">
        <f t="shared" si="0"/>
        <v>30402.752430086402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9</v>
      </c>
      <c r="N43" s="272">
        <f t="shared" si="0"/>
        <v>9736.8792190305321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1218.1580460889206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123283.59721946645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12181.580460889205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172776.30638782567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34555.261277565136</v>
      </c>
      <c r="M87" s="858"/>
      <c r="N87" s="51"/>
    </row>
    <row r="88" spans="1:14">
      <c r="B88" s="89" t="s">
        <v>973</v>
      </c>
      <c r="C88" s="90"/>
      <c r="D88" s="90"/>
      <c r="E88" s="90"/>
      <c r="F88" s="90"/>
      <c r="G88" s="90"/>
      <c r="H88" s="90"/>
      <c r="I88" s="87"/>
      <c r="J88" s="88"/>
      <c r="K88" s="304">
        <v>0.05</v>
      </c>
      <c r="L88" s="857">
        <f>N82*K88</f>
        <v>8638.815319391284</v>
      </c>
      <c r="M88" s="858"/>
      <c r="N88" s="51"/>
    </row>
    <row r="89" spans="1:14" ht="15.75" thickBot="1">
      <c r="B89" s="91" t="s">
        <v>974</v>
      </c>
      <c r="C89" s="92"/>
      <c r="D89" s="92"/>
      <c r="E89" s="92"/>
      <c r="F89" s="92"/>
      <c r="G89" s="92"/>
      <c r="H89" s="92"/>
      <c r="I89" s="93"/>
      <c r="J89" s="94"/>
      <c r="K89" s="305">
        <v>0.05</v>
      </c>
      <c r="L89" s="859">
        <f>N82*K89</f>
        <v>8638.815319391284</v>
      </c>
      <c r="M89" s="860"/>
      <c r="N89" s="51"/>
    </row>
    <row r="90" spans="1:14" ht="15.75" thickBot="1">
      <c r="B90" s="822" t="s">
        <v>953</v>
      </c>
      <c r="C90" s="823"/>
      <c r="D90" s="823"/>
      <c r="E90" s="823"/>
      <c r="F90" s="823"/>
      <c r="G90" s="823"/>
      <c r="H90" s="823"/>
      <c r="I90" s="823"/>
      <c r="J90" s="823"/>
      <c r="K90" s="823"/>
      <c r="L90" s="823"/>
      <c r="M90" s="824"/>
      <c r="N90" s="52">
        <f>L87+L88+L89</f>
        <v>51832.891916347711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224609.19830417336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959.29946129502503</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134681.3280419652</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23416.939967056085</v>
      </c>
      <c r="N56" s="272">
        <f>K56*M56</f>
        <v>32783.71595387852</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41.699641662585854</v>
      </c>
      <c r="N57" s="272">
        <f>K57*M57</f>
        <v>1042.4910415646464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33826.206995443164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1315.0647969912638</v>
      </c>
      <c r="M66" s="910"/>
      <c r="N66" s="287">
        <f>K66*L66</f>
        <v>1841.0907157877693</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1315.0647969912638</v>
      </c>
      <c r="M67" s="910"/>
      <c r="N67" s="287">
        <f>K67*L67</f>
        <v>1643.8309962390799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3484.9217120268495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9592.9946129502496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181585.45136238544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36317.090272477093</v>
      </c>
      <c r="M90" s="858"/>
      <c r="N90" s="51"/>
    </row>
    <row r="91" spans="1:14">
      <c r="B91" s="89" t="s">
        <v>973</v>
      </c>
      <c r="C91" s="90"/>
      <c r="D91" s="90"/>
      <c r="E91" s="90"/>
      <c r="F91" s="90"/>
      <c r="G91" s="90"/>
      <c r="H91" s="90"/>
      <c r="I91" s="87"/>
      <c r="J91" s="88"/>
      <c r="K91" s="304">
        <v>0.05</v>
      </c>
      <c r="L91" s="857">
        <f>N85*K91</f>
        <v>9079.2725681192733</v>
      </c>
      <c r="M91" s="858"/>
      <c r="N91" s="51"/>
    </row>
    <row r="92" spans="1:14" ht="15.75" thickBot="1">
      <c r="B92" s="91" t="s">
        <v>974</v>
      </c>
      <c r="C92" s="92"/>
      <c r="D92" s="92"/>
      <c r="E92" s="92"/>
      <c r="F92" s="92"/>
      <c r="G92" s="92"/>
      <c r="H92" s="92"/>
      <c r="I92" s="93"/>
      <c r="J92" s="94"/>
      <c r="K92" s="305">
        <v>0.05</v>
      </c>
      <c r="L92" s="859">
        <f>N85*K92</f>
        <v>9079.2725681192733</v>
      </c>
      <c r="M92" s="860"/>
      <c r="N92" s="51"/>
    </row>
    <row r="93" spans="1:14" ht="15.75" thickBot="1">
      <c r="B93" s="822" t="s">
        <v>953</v>
      </c>
      <c r="C93" s="823"/>
      <c r="D93" s="823"/>
      <c r="E93" s="823"/>
      <c r="F93" s="823"/>
      <c r="G93" s="823"/>
      <c r="H93" s="823"/>
      <c r="I93" s="823"/>
      <c r="J93" s="823"/>
      <c r="K93" s="823"/>
      <c r="L93" s="823"/>
      <c r="M93" s="824"/>
      <c r="N93" s="52">
        <f>L90+L91+L92</f>
        <v>54475.635408715643</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236061.08677110108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134681.3280419652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181585.45136238544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36317.090272477093</v>
      </c>
      <c r="M87" s="858"/>
      <c r="N87" s="51"/>
    </row>
    <row r="88" spans="1:14">
      <c r="B88" s="89" t="s">
        <v>973</v>
      </c>
      <c r="C88" s="90"/>
      <c r="D88" s="90"/>
      <c r="E88" s="90"/>
      <c r="F88" s="90"/>
      <c r="G88" s="90"/>
      <c r="H88" s="90"/>
      <c r="I88" s="87"/>
      <c r="J88" s="88"/>
      <c r="K88" s="304">
        <v>0.05</v>
      </c>
      <c r="L88" s="857">
        <f>N82*K88</f>
        <v>9079.2725681192733</v>
      </c>
      <c r="M88" s="858"/>
      <c r="N88" s="51"/>
    </row>
    <row r="89" spans="1:14" ht="15.75" thickBot="1">
      <c r="B89" s="91" t="s">
        <v>974</v>
      </c>
      <c r="C89" s="92"/>
      <c r="D89" s="92"/>
      <c r="E89" s="92"/>
      <c r="F89" s="92"/>
      <c r="G89" s="92"/>
      <c r="H89" s="92"/>
      <c r="I89" s="93"/>
      <c r="J89" s="94"/>
      <c r="K89" s="305">
        <v>0.05</v>
      </c>
      <c r="L89" s="859">
        <f>N82*K89</f>
        <v>9079.2725681192733</v>
      </c>
      <c r="M89" s="860"/>
      <c r="N89" s="51"/>
    </row>
    <row r="90" spans="1:14" ht="15.75" thickBot="1">
      <c r="B90" s="822" t="s">
        <v>953</v>
      </c>
      <c r="C90" s="823"/>
      <c r="D90" s="823"/>
      <c r="E90" s="823"/>
      <c r="F90" s="823"/>
      <c r="G90" s="823"/>
      <c r="H90" s="823"/>
      <c r="I90" s="823"/>
      <c r="J90" s="823"/>
      <c r="K90" s="823"/>
      <c r="L90" s="823"/>
      <c r="M90" s="824"/>
      <c r="N90" s="52">
        <f>L87+L88+L89</f>
        <v>54475.635408715643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236061.08677110108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134681.3280419652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181585.45136238544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36317.090272477093</v>
      </c>
      <c r="M87" s="858"/>
      <c r="N87" s="51"/>
    </row>
    <row r="88" spans="1:14">
      <c r="B88" s="89" t="s">
        <v>973</v>
      </c>
      <c r="C88" s="90"/>
      <c r="D88" s="90"/>
      <c r="E88" s="90"/>
      <c r="F88" s="90"/>
      <c r="G88" s="90"/>
      <c r="H88" s="90"/>
      <c r="I88" s="87"/>
      <c r="J88" s="88"/>
      <c r="K88" s="304">
        <v>0.05</v>
      </c>
      <c r="L88" s="857">
        <f>N82*K88</f>
        <v>9079.2725681192733</v>
      </c>
      <c r="M88" s="858"/>
      <c r="N88" s="51"/>
    </row>
    <row r="89" spans="1:14" ht="15.75" thickBot="1">
      <c r="B89" s="91" t="s">
        <v>974</v>
      </c>
      <c r="C89" s="92"/>
      <c r="D89" s="92"/>
      <c r="E89" s="92"/>
      <c r="F89" s="92"/>
      <c r="G89" s="92"/>
      <c r="H89" s="92"/>
      <c r="I89" s="93"/>
      <c r="J89" s="94"/>
      <c r="K89" s="305">
        <v>0.05</v>
      </c>
      <c r="L89" s="859">
        <f>N82*K89</f>
        <v>9079.2725681192733</v>
      </c>
      <c r="M89" s="860"/>
      <c r="N89" s="51"/>
    </row>
    <row r="90" spans="1:14" ht="15.75" thickBot="1">
      <c r="B90" s="822" t="s">
        <v>953</v>
      </c>
      <c r="C90" s="823"/>
      <c r="D90" s="823"/>
      <c r="E90" s="823"/>
      <c r="F90" s="823"/>
      <c r="G90" s="823"/>
      <c r="H90" s="823"/>
      <c r="I90" s="823"/>
      <c r="J90" s="823"/>
      <c r="K90" s="823"/>
      <c r="L90" s="823"/>
      <c r="M90" s="824"/>
      <c r="N90" s="52">
        <f>L87+L88+L89</f>
        <v>54475.635408715643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236061.08677110108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8</v>
      </c>
      <c r="N37" s="272">
        <f t="shared" ref="N37:N43" si="0">K37/M37</f>
        <v>15648.419254916253</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8</v>
      </c>
      <c r="N38" s="272">
        <f t="shared" si="0"/>
        <v>16144.677345458167</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8</v>
      </c>
      <c r="N39" s="272">
        <f t="shared" si="0"/>
        <v>65723.661462833305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8</v>
      </c>
      <c r="N42" s="272">
        <f t="shared" si="0"/>
        <v>26602.408376325602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8</v>
      </c>
      <c r="N43" s="272">
        <f t="shared" si="0"/>
        <v>10953.989121409348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161802.54798318649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209772.55959393454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41954.511918786913</v>
      </c>
      <c r="M87" s="858"/>
      <c r="N87" s="51"/>
    </row>
    <row r="88" spans="1:14">
      <c r="B88" s="89" t="s">
        <v>973</v>
      </c>
      <c r="C88" s="90"/>
      <c r="D88" s="90"/>
      <c r="E88" s="90"/>
      <c r="F88" s="90"/>
      <c r="G88" s="90"/>
      <c r="H88" s="90"/>
      <c r="I88" s="87"/>
      <c r="J88" s="88"/>
      <c r="K88" s="304">
        <v>0.05</v>
      </c>
      <c r="L88" s="857">
        <f>N82*K88</f>
        <v>10488.627979696728</v>
      </c>
      <c r="M88" s="858"/>
      <c r="N88" s="51"/>
    </row>
    <row r="89" spans="1:14" ht="15.75" thickBot="1">
      <c r="B89" s="91" t="s">
        <v>974</v>
      </c>
      <c r="C89" s="92"/>
      <c r="D89" s="92"/>
      <c r="E89" s="92"/>
      <c r="F89" s="92"/>
      <c r="G89" s="92"/>
      <c r="H89" s="92"/>
      <c r="I89" s="93"/>
      <c r="J89" s="94"/>
      <c r="K89" s="305">
        <v>0.05</v>
      </c>
      <c r="L89" s="859">
        <f>N82*K89</f>
        <v>10488.627979696728</v>
      </c>
      <c r="M89" s="860"/>
      <c r="N89" s="51"/>
    </row>
    <row r="90" spans="1:14" ht="15.75" thickBot="1">
      <c r="B90" s="822" t="s">
        <v>953</v>
      </c>
      <c r="C90" s="823"/>
      <c r="D90" s="823"/>
      <c r="E90" s="823"/>
      <c r="F90" s="823"/>
      <c r="G90" s="823"/>
      <c r="H90" s="823"/>
      <c r="I90" s="823"/>
      <c r="J90" s="823"/>
      <c r="K90" s="823"/>
      <c r="L90" s="823"/>
      <c r="M90" s="824"/>
      <c r="N90" s="52">
        <f>L87+L88+L89</f>
        <v>62931.76787818037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272704.32747211494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8</v>
      </c>
      <c r="N37" s="272">
        <f t="shared" ref="N37:N43" si="0">K37/M37</f>
        <v>15648.419254916253</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8</v>
      </c>
      <c r="N38" s="272">
        <f t="shared" si="0"/>
        <v>16144.677345458167</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8</v>
      </c>
      <c r="N39" s="272">
        <f t="shared" si="0"/>
        <v>65723.661462833305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8</v>
      </c>
      <c r="N42" s="272">
        <f t="shared" si="0"/>
        <v>26602.408376325602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8</v>
      </c>
      <c r="N43" s="272">
        <f t="shared" si="0"/>
        <v>10953.989121409348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161802.54798318649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209772.55959393454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41954.511918786913</v>
      </c>
      <c r="M87" s="858"/>
      <c r="N87" s="51"/>
    </row>
    <row r="88" spans="1:14">
      <c r="B88" s="89" t="s">
        <v>973</v>
      </c>
      <c r="C88" s="90"/>
      <c r="D88" s="90"/>
      <c r="E88" s="90"/>
      <c r="F88" s="90"/>
      <c r="G88" s="90"/>
      <c r="H88" s="90"/>
      <c r="I88" s="87"/>
      <c r="J88" s="88"/>
      <c r="K88" s="304">
        <v>0.05</v>
      </c>
      <c r="L88" s="857">
        <f>N82*K88</f>
        <v>10488.627979696728</v>
      </c>
      <c r="M88" s="858"/>
      <c r="N88" s="51"/>
    </row>
    <row r="89" spans="1:14" ht="15.75" thickBot="1">
      <c r="B89" s="91" t="s">
        <v>974</v>
      </c>
      <c r="C89" s="92"/>
      <c r="D89" s="92"/>
      <c r="E89" s="92"/>
      <c r="F89" s="92"/>
      <c r="G89" s="92"/>
      <c r="H89" s="92"/>
      <c r="I89" s="93"/>
      <c r="J89" s="94"/>
      <c r="K89" s="305">
        <v>0.05</v>
      </c>
      <c r="L89" s="859">
        <f>N82*K89</f>
        <v>10488.627979696728</v>
      </c>
      <c r="M89" s="860"/>
      <c r="N89" s="51"/>
    </row>
    <row r="90" spans="1:14" ht="15.75" thickBot="1">
      <c r="B90" s="822" t="s">
        <v>953</v>
      </c>
      <c r="C90" s="823"/>
      <c r="D90" s="823"/>
      <c r="E90" s="823"/>
      <c r="F90" s="823"/>
      <c r="G90" s="823"/>
      <c r="H90" s="823"/>
      <c r="I90" s="823"/>
      <c r="J90" s="823"/>
      <c r="K90" s="823"/>
      <c r="L90" s="823"/>
      <c r="M90" s="824"/>
      <c r="N90" s="52">
        <f>L87+L88+L89</f>
        <v>62931.76787818037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272704.32747211494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8</v>
      </c>
      <c r="N37" s="272">
        <f t="shared" ref="N37:N43" si="0">K37/M37</f>
        <v>15648.419254916253</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8</v>
      </c>
      <c r="N38" s="272">
        <f t="shared" si="0"/>
        <v>16144.677345458167</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8</v>
      </c>
      <c r="N39" s="272">
        <f t="shared" si="0"/>
        <v>65723.661462833305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8</v>
      </c>
      <c r="N42" s="272">
        <f t="shared" si="0"/>
        <v>26602.408376325602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8</v>
      </c>
      <c r="N43" s="272">
        <f t="shared" si="0"/>
        <v>10953.989121409348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161802.54798318649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209772.55959393454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41954.511918786913</v>
      </c>
      <c r="M87" s="858"/>
      <c r="N87" s="51"/>
    </row>
    <row r="88" spans="1:14">
      <c r="B88" s="89" t="s">
        <v>973</v>
      </c>
      <c r="C88" s="90"/>
      <c r="D88" s="90"/>
      <c r="E88" s="90"/>
      <c r="F88" s="90"/>
      <c r="G88" s="90"/>
      <c r="H88" s="90"/>
      <c r="I88" s="87"/>
      <c r="J88" s="88"/>
      <c r="K88" s="304">
        <v>0.05</v>
      </c>
      <c r="L88" s="857">
        <f>N82*K88</f>
        <v>10488.627979696728</v>
      </c>
      <c r="M88" s="858"/>
      <c r="N88" s="51"/>
    </row>
    <row r="89" spans="1:14" ht="15.75" thickBot="1">
      <c r="B89" s="91" t="s">
        <v>974</v>
      </c>
      <c r="C89" s="92"/>
      <c r="D89" s="92"/>
      <c r="E89" s="92"/>
      <c r="F89" s="92"/>
      <c r="G89" s="92"/>
      <c r="H89" s="92"/>
      <c r="I89" s="93"/>
      <c r="J89" s="94"/>
      <c r="K89" s="305">
        <v>0.05</v>
      </c>
      <c r="L89" s="859">
        <f>N82*K89</f>
        <v>10488.627979696728</v>
      </c>
      <c r="M89" s="860"/>
      <c r="N89" s="51"/>
    </row>
    <row r="90" spans="1:14" ht="15.75" thickBot="1">
      <c r="B90" s="822" t="s">
        <v>953</v>
      </c>
      <c r="C90" s="823"/>
      <c r="D90" s="823"/>
      <c r="E90" s="823"/>
      <c r="F90" s="823"/>
      <c r="G90" s="823"/>
      <c r="H90" s="823"/>
      <c r="I90" s="823"/>
      <c r="J90" s="823"/>
      <c r="K90" s="823"/>
      <c r="L90" s="823"/>
      <c r="M90" s="824"/>
      <c r="N90" s="52">
        <f>L87+L88+L89</f>
        <v>62931.76787818037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272704.32747211494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134681.3280419652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181585.45136238544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36317.090272477093</v>
      </c>
      <c r="M87" s="858"/>
      <c r="N87" s="51"/>
    </row>
    <row r="88" spans="1:14">
      <c r="B88" s="89" t="s">
        <v>973</v>
      </c>
      <c r="C88" s="90"/>
      <c r="D88" s="90"/>
      <c r="E88" s="90"/>
      <c r="F88" s="90"/>
      <c r="G88" s="90"/>
      <c r="H88" s="90"/>
      <c r="I88" s="87"/>
      <c r="J88" s="88"/>
      <c r="K88" s="304">
        <v>0.05</v>
      </c>
      <c r="L88" s="857">
        <f>N82*K88</f>
        <v>9079.2725681192733</v>
      </c>
      <c r="M88" s="858"/>
      <c r="N88" s="51"/>
    </row>
    <row r="89" spans="1:14" ht="15.75" thickBot="1">
      <c r="B89" s="91" t="s">
        <v>974</v>
      </c>
      <c r="C89" s="92"/>
      <c r="D89" s="92"/>
      <c r="E89" s="92"/>
      <c r="F89" s="92"/>
      <c r="G89" s="92"/>
      <c r="H89" s="92"/>
      <c r="I89" s="93"/>
      <c r="J89" s="94"/>
      <c r="K89" s="305">
        <v>0.05</v>
      </c>
      <c r="L89" s="859">
        <f>N82*K89</f>
        <v>9079.2725681192733</v>
      </c>
      <c r="M89" s="860"/>
      <c r="N89" s="51"/>
    </row>
    <row r="90" spans="1:14" ht="15.75" thickBot="1">
      <c r="B90" s="822" t="s">
        <v>953</v>
      </c>
      <c r="C90" s="823"/>
      <c r="D90" s="823"/>
      <c r="E90" s="823"/>
      <c r="F90" s="823"/>
      <c r="G90" s="823"/>
      <c r="H90" s="823"/>
      <c r="I90" s="823"/>
      <c r="J90" s="823"/>
      <c r="K90" s="823"/>
      <c r="L90" s="823"/>
      <c r="M90" s="824"/>
      <c r="N90" s="52">
        <f>L87+L88+L89</f>
        <v>54475.635408715643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236061.08677110108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134681.3280419652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181585.45136238544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36317.090272477093</v>
      </c>
      <c r="M87" s="858"/>
      <c r="N87" s="51"/>
    </row>
    <row r="88" spans="1:14">
      <c r="B88" s="89" t="s">
        <v>973</v>
      </c>
      <c r="C88" s="90"/>
      <c r="D88" s="90"/>
      <c r="E88" s="90"/>
      <c r="F88" s="90"/>
      <c r="G88" s="90"/>
      <c r="H88" s="90"/>
      <c r="I88" s="87"/>
      <c r="J88" s="88"/>
      <c r="K88" s="304">
        <v>0.05</v>
      </c>
      <c r="L88" s="857">
        <f>N82*K88</f>
        <v>9079.2725681192733</v>
      </c>
      <c r="M88" s="858"/>
      <c r="N88" s="51"/>
    </row>
    <row r="89" spans="1:14" ht="15.75" thickBot="1">
      <c r="B89" s="91" t="s">
        <v>974</v>
      </c>
      <c r="C89" s="92"/>
      <c r="D89" s="92"/>
      <c r="E89" s="92"/>
      <c r="F89" s="92"/>
      <c r="G89" s="92"/>
      <c r="H89" s="92"/>
      <c r="I89" s="93"/>
      <c r="J89" s="94"/>
      <c r="K89" s="305">
        <v>0.05</v>
      </c>
      <c r="L89" s="859">
        <f>N82*K89</f>
        <v>9079.2725681192733</v>
      </c>
      <c r="M89" s="860"/>
      <c r="N89" s="51"/>
    </row>
    <row r="90" spans="1:14" ht="15.75" thickBot="1">
      <c r="B90" s="822" t="s">
        <v>953</v>
      </c>
      <c r="C90" s="823"/>
      <c r="D90" s="823"/>
      <c r="E90" s="823"/>
      <c r="F90" s="823"/>
      <c r="G90" s="823"/>
      <c r="H90" s="823"/>
      <c r="I90" s="823"/>
      <c r="J90" s="823"/>
      <c r="K90" s="823"/>
      <c r="L90" s="823"/>
      <c r="M90" s="824"/>
      <c r="N90" s="52">
        <f>L87+L88+L89</f>
        <v>54475.635408715643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236061.08677110108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8</v>
      </c>
      <c r="N37" s="272">
        <f t="shared" ref="N37:N43" si="0">K37/M37</f>
        <v>15648.419254916253</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8</v>
      </c>
      <c r="N38" s="272">
        <f t="shared" si="0"/>
        <v>16144.677345458167</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8</v>
      </c>
      <c r="N39" s="272">
        <f t="shared" si="0"/>
        <v>65723.661462833305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8</v>
      </c>
      <c r="N42" s="272">
        <f t="shared" si="0"/>
        <v>26602.408376325602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8</v>
      </c>
      <c r="N43" s="272">
        <f t="shared" si="0"/>
        <v>10953.989121409348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161802.54798318649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209772.55959393454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41954.511918786913</v>
      </c>
      <c r="M87" s="858"/>
      <c r="N87" s="51"/>
    </row>
    <row r="88" spans="1:14">
      <c r="B88" s="89" t="s">
        <v>973</v>
      </c>
      <c r="C88" s="90"/>
      <c r="D88" s="90"/>
      <c r="E88" s="90"/>
      <c r="F88" s="90"/>
      <c r="G88" s="90"/>
      <c r="H88" s="90"/>
      <c r="I88" s="87"/>
      <c r="J88" s="88"/>
      <c r="K88" s="304">
        <v>0.05</v>
      </c>
      <c r="L88" s="857">
        <f>N82*K88</f>
        <v>10488.627979696728</v>
      </c>
      <c r="M88" s="858"/>
      <c r="N88" s="51"/>
    </row>
    <row r="89" spans="1:14" ht="15.75" thickBot="1">
      <c r="B89" s="91" t="s">
        <v>974</v>
      </c>
      <c r="C89" s="92"/>
      <c r="D89" s="92"/>
      <c r="E89" s="92"/>
      <c r="F89" s="92"/>
      <c r="G89" s="92"/>
      <c r="H89" s="92"/>
      <c r="I89" s="93"/>
      <c r="J89" s="94"/>
      <c r="K89" s="305">
        <v>0.05</v>
      </c>
      <c r="L89" s="859">
        <f>N82*K89</f>
        <v>10488.627979696728</v>
      </c>
      <c r="M89" s="860"/>
      <c r="N89" s="51"/>
    </row>
    <row r="90" spans="1:14" ht="15.75" thickBot="1">
      <c r="B90" s="822" t="s">
        <v>953</v>
      </c>
      <c r="C90" s="823"/>
      <c r="D90" s="823"/>
      <c r="E90" s="823"/>
      <c r="F90" s="823"/>
      <c r="G90" s="823"/>
      <c r="H90" s="823"/>
      <c r="I90" s="823"/>
      <c r="J90" s="823"/>
      <c r="K90" s="823"/>
      <c r="L90" s="823"/>
      <c r="M90" s="824"/>
      <c r="N90" s="52">
        <f>L87+L88+L89</f>
        <v>62931.76787818037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272704.32747211494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134681.3280419652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41.699641662585854</v>
      </c>
      <c r="N54" s="272">
        <f>K54*M54</f>
        <v>1042.4910415646464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33826.206995443164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181585.45136238544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36317.090272477093</v>
      </c>
      <c r="M87" s="858"/>
      <c r="N87" s="51"/>
    </row>
    <row r="88" spans="1:14">
      <c r="B88" s="89" t="s">
        <v>973</v>
      </c>
      <c r="C88" s="90"/>
      <c r="D88" s="90"/>
      <c r="E88" s="90"/>
      <c r="F88" s="90"/>
      <c r="G88" s="90"/>
      <c r="H88" s="90"/>
      <c r="I88" s="87"/>
      <c r="J88" s="88"/>
      <c r="K88" s="304">
        <v>0.05</v>
      </c>
      <c r="L88" s="857">
        <f>N82*K88</f>
        <v>9079.2725681192733</v>
      </c>
      <c r="M88" s="858"/>
      <c r="N88" s="51"/>
    </row>
    <row r="89" spans="1:14" ht="15.75" thickBot="1">
      <c r="B89" s="91" t="s">
        <v>974</v>
      </c>
      <c r="C89" s="92"/>
      <c r="D89" s="92"/>
      <c r="E89" s="92"/>
      <c r="F89" s="92"/>
      <c r="G89" s="92"/>
      <c r="H89" s="92"/>
      <c r="I89" s="93"/>
      <c r="J89" s="94"/>
      <c r="K89" s="305">
        <v>0.05</v>
      </c>
      <c r="L89" s="859">
        <f>N82*K89</f>
        <v>9079.2725681192733</v>
      </c>
      <c r="M89" s="860"/>
      <c r="N89" s="51"/>
    </row>
    <row r="90" spans="1:14" ht="15.75" thickBot="1">
      <c r="B90" s="822" t="s">
        <v>953</v>
      </c>
      <c r="C90" s="823"/>
      <c r="D90" s="823"/>
      <c r="E90" s="823"/>
      <c r="F90" s="823"/>
      <c r="G90" s="823"/>
      <c r="H90" s="823"/>
      <c r="I90" s="823"/>
      <c r="J90" s="823"/>
      <c r="K90" s="823"/>
      <c r="L90" s="823"/>
      <c r="M90" s="824"/>
      <c r="N90" s="52">
        <f>L87+L88+L89</f>
        <v>54475.635408715643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236061.08677110108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169003.85705621296</v>
      </c>
      <c r="L36" s="270"/>
      <c r="M36" s="271">
        <v>30</v>
      </c>
      <c r="N36" s="272">
        <f>K36/M36</f>
        <v>5633.4619018737658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129157.41876366534</v>
      </c>
      <c r="L38" s="270"/>
      <c r="M38" s="271">
        <v>10</v>
      </c>
      <c r="N38" s="272">
        <f t="shared" si="0"/>
        <v>12915.741876366534</v>
      </c>
    </row>
    <row r="39" spans="1:14">
      <c r="A39" t="s">
        <v>284</v>
      </c>
      <c r="B39" s="871" t="str">
        <f>VLOOKUP(A39,EQUIPOS!A9:D154,3,FALSE)</f>
        <v>Planta de asfalto en caliente</v>
      </c>
      <c r="C39" s="872"/>
      <c r="D39" s="872"/>
      <c r="E39" s="872"/>
      <c r="F39" s="872"/>
      <c r="G39" s="872"/>
      <c r="H39" s="873"/>
      <c r="I39" s="267"/>
      <c r="J39" s="268"/>
      <c r="K39" s="269">
        <f>VLOOKUP(A39,EQUIPOS!A9:D166,4,FALSE)</f>
        <v>525789.29170266644</v>
      </c>
      <c r="L39" s="270"/>
      <c r="M39" s="271">
        <v>10</v>
      </c>
      <c r="N39" s="272">
        <f t="shared" si="0"/>
        <v>52578.929170266645</v>
      </c>
    </row>
    <row r="40" spans="1:14">
      <c r="A40" t="s">
        <v>290</v>
      </c>
      <c r="B40" s="871" t="str">
        <f>VLOOKUP(A40,EQUIPOS!A10:D154,3,FALSE)</f>
        <v>Planta trituradora</v>
      </c>
      <c r="C40" s="872"/>
      <c r="D40" s="872"/>
      <c r="E40" s="872"/>
      <c r="F40" s="872"/>
      <c r="G40" s="872"/>
      <c r="H40" s="873"/>
      <c r="I40" s="267"/>
      <c r="J40" s="268"/>
      <c r="K40" s="269">
        <f>VLOOKUP(A40,EQUIPOS!A10:D167,4,FALSE)</f>
        <v>450676.22344157385</v>
      </c>
      <c r="L40" s="270"/>
      <c r="M40" s="271">
        <v>30</v>
      </c>
      <c r="N40" s="272">
        <f t="shared" si="0"/>
        <v>15022.540781385795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150225.04345969422</v>
      </c>
      <c r="L41" s="270"/>
      <c r="M41" s="271">
        <v>30</v>
      </c>
      <c r="N41" s="272">
        <f t="shared" si="0"/>
        <v>5007.5014486564742</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212819.26701060482</v>
      </c>
      <c r="L42" s="270"/>
      <c r="M42" s="271">
        <v>10</v>
      </c>
      <c r="N42" s="272">
        <f t="shared" si="0"/>
        <v>21281.926701060482</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134681.3280419652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23416.939967056085</v>
      </c>
      <c r="N54" s="272">
        <f>K54*M54</f>
        <v>32783.71595387852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41.699641662585854</v>
      </c>
      <c r="N55" s="272">
        <f>K55*M55</f>
        <v>1042.4910415646464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33826.206995443164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1315.0647969912638</v>
      </c>
      <c r="M64" s="910"/>
      <c r="N64" s="287">
        <f>K64*L64</f>
        <v>1841.0907157877693</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1315.0647969912638</v>
      </c>
      <c r="M65" s="910"/>
      <c r="N65" s="287">
        <f>K65*L65</f>
        <v>1643.8309962390799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3484.9217120268495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181585.45136238544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36317.090272477093</v>
      </c>
      <c r="M88" s="858"/>
      <c r="N88" s="51"/>
    </row>
    <row r="89" spans="1:14">
      <c r="B89" s="89" t="s">
        <v>973</v>
      </c>
      <c r="C89" s="90"/>
      <c r="D89" s="90"/>
      <c r="E89" s="90"/>
      <c r="F89" s="90"/>
      <c r="G89" s="90"/>
      <c r="H89" s="90"/>
      <c r="I89" s="87"/>
      <c r="J89" s="88"/>
      <c r="K89" s="304">
        <v>0.05</v>
      </c>
      <c r="L89" s="857">
        <f>N83*K89</f>
        <v>9079.2725681192733</v>
      </c>
      <c r="M89" s="858"/>
      <c r="N89" s="51"/>
    </row>
    <row r="90" spans="1:14" ht="15.75" thickBot="1">
      <c r="B90" s="91" t="s">
        <v>974</v>
      </c>
      <c r="C90" s="92"/>
      <c r="D90" s="92"/>
      <c r="E90" s="92"/>
      <c r="F90" s="92"/>
      <c r="G90" s="92"/>
      <c r="H90" s="92"/>
      <c r="I90" s="93"/>
      <c r="J90" s="94"/>
      <c r="K90" s="305">
        <v>0.05</v>
      </c>
      <c r="L90" s="859">
        <f>N83*K90</f>
        <v>9079.2725681192733</v>
      </c>
      <c r="M90" s="860"/>
      <c r="N90" s="51"/>
    </row>
    <row r="91" spans="1:14" ht="15.75" thickBot="1">
      <c r="B91" s="822" t="s">
        <v>953</v>
      </c>
      <c r="C91" s="823"/>
      <c r="D91" s="823"/>
      <c r="E91" s="823"/>
      <c r="F91" s="823"/>
      <c r="G91" s="823"/>
      <c r="H91" s="823"/>
      <c r="I91" s="823"/>
      <c r="J91" s="823"/>
      <c r="K91" s="823"/>
      <c r="L91" s="823"/>
      <c r="M91" s="824"/>
      <c r="N91" s="52">
        <f>L88+L89+L90</f>
        <v>54475.635408715643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236061.08677110108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137706.19874951214</v>
      </c>
      <c r="L36" s="270"/>
      <c r="M36" s="271">
        <v>30</v>
      </c>
      <c r="N36" s="272">
        <f>K36/M36</f>
        <v>4590.206624983738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125187.35403933002</v>
      </c>
      <c r="L37" s="270"/>
      <c r="M37" s="271">
        <v>10</v>
      </c>
      <c r="N37" s="272">
        <f t="shared" ref="N37:N43" si="0">K37/M37</f>
        <v>12518.735403933002</v>
      </c>
    </row>
    <row r="38" spans="1:14">
      <c r="A38" t="s">
        <v>284</v>
      </c>
      <c r="B38" s="871" t="str">
        <f>VLOOKUP(A38,EQUIPOS!A8:D154,3,FALSE)</f>
        <v>Planta de asfalto en caliente</v>
      </c>
      <c r="C38" s="872"/>
      <c r="D38" s="872"/>
      <c r="E38" s="872"/>
      <c r="F38" s="872"/>
      <c r="G38" s="872"/>
      <c r="H38" s="873"/>
      <c r="I38" s="267"/>
      <c r="J38" s="268"/>
      <c r="K38" s="269">
        <f>VLOOKUP(A38,EQUIPOS!A8:D165,4,FALSE)</f>
        <v>525789.29170266644</v>
      </c>
      <c r="L38" s="270"/>
      <c r="M38" s="271">
        <v>10</v>
      </c>
      <c r="N38" s="272">
        <f t="shared" si="0"/>
        <v>52578.929170266645</v>
      </c>
    </row>
    <row r="39" spans="1:14">
      <c r="A39" t="s">
        <v>290</v>
      </c>
      <c r="B39" s="871" t="str">
        <f>VLOOKUP(A39,EQUIPOS!A9:D154,3,FALSE)</f>
        <v>Planta trituradora</v>
      </c>
      <c r="C39" s="872"/>
      <c r="D39" s="872"/>
      <c r="E39" s="872"/>
      <c r="F39" s="872"/>
      <c r="G39" s="872"/>
      <c r="H39" s="873"/>
      <c r="I39" s="267"/>
      <c r="J39" s="268"/>
      <c r="K39" s="269">
        <f>VLOOKUP(A39,EQUIPOS!A9:D166,4,FALSE)</f>
        <v>450676.22344157385</v>
      </c>
      <c r="L39" s="270"/>
      <c r="M39" s="271">
        <v>30</v>
      </c>
      <c r="N39" s="272">
        <f t="shared" si="0"/>
        <v>15022.540781385795</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186730.05147383481</v>
      </c>
      <c r="L40" s="270"/>
      <c r="M40" s="271">
        <v>30</v>
      </c>
      <c r="N40" s="272">
        <f t="shared" si="0"/>
        <v>6224.335049127827</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212819.26701060482</v>
      </c>
      <c r="L41" s="270"/>
      <c r="M41" s="271">
        <v>10</v>
      </c>
      <c r="N41" s="272">
        <f t="shared" si="0"/>
        <v>21281.926701060482</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129157.41876366534</v>
      </c>
      <c r="L42" s="270"/>
      <c r="M42" s="271">
        <v>10</v>
      </c>
      <c r="N42" s="272">
        <f t="shared" si="0"/>
        <v>12915.741876366534</v>
      </c>
    </row>
    <row r="43" spans="1:14">
      <c r="A43" t="s">
        <v>373</v>
      </c>
      <c r="B43" s="871" t="str">
        <f>VLOOKUP(A43,EQUIPOS!A13:D157,3,FALSE)</f>
        <v>Volqueta 6 m3</v>
      </c>
      <c r="C43" s="872"/>
      <c r="D43" s="872"/>
      <c r="E43" s="872"/>
      <c r="F43" s="872"/>
      <c r="G43" s="872"/>
      <c r="H43" s="873"/>
      <c r="I43" s="267"/>
      <c r="J43" s="268"/>
      <c r="K43" s="269">
        <f>VLOOKUP(A43,EQUIPOS!A13:D170,4,FALSE)</f>
        <v>87631.912971274782</v>
      </c>
      <c r="L43" s="270"/>
      <c r="M43" s="271">
        <v>10</v>
      </c>
      <c r="N43" s="272">
        <f t="shared" si="0"/>
        <v>8763.1912971274778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1226.0150703310451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135121.62197458255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23416.939967056085</v>
      </c>
      <c r="N53" s="272">
        <f>K53*M53</f>
        <v>32783.71595387852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32783.71595387852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1315.0647969912638</v>
      </c>
      <c r="M63" s="910"/>
      <c r="N63" s="287">
        <f>K63*L63</f>
        <v>1841.0907157877693</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1315.0647969912638</v>
      </c>
      <c r="M64" s="910"/>
      <c r="N64" s="287">
        <f>K64*L64</f>
        <v>1643.8309962390799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3484.9217120268495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12260.15070331045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183650.41034379837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36730.082068759679</v>
      </c>
      <c r="M87" s="858"/>
      <c r="N87" s="51"/>
    </row>
    <row r="88" spans="1:14">
      <c r="B88" s="89" t="s">
        <v>973</v>
      </c>
      <c r="C88" s="90"/>
      <c r="D88" s="90"/>
      <c r="E88" s="90"/>
      <c r="F88" s="90"/>
      <c r="G88" s="90"/>
      <c r="H88" s="90"/>
      <c r="I88" s="87"/>
      <c r="J88" s="88"/>
      <c r="K88" s="304">
        <v>0.05</v>
      </c>
      <c r="L88" s="857">
        <f>N82*K88</f>
        <v>9182.5205171899197</v>
      </c>
      <c r="M88" s="858"/>
      <c r="N88" s="51"/>
    </row>
    <row r="89" spans="1:14" ht="15.75" thickBot="1">
      <c r="B89" s="91" t="s">
        <v>974</v>
      </c>
      <c r="C89" s="92"/>
      <c r="D89" s="92"/>
      <c r="E89" s="92"/>
      <c r="F89" s="92"/>
      <c r="G89" s="92"/>
      <c r="H89" s="92"/>
      <c r="I89" s="93"/>
      <c r="J89" s="94"/>
      <c r="K89" s="305">
        <v>0.05</v>
      </c>
      <c r="L89" s="859">
        <f>N82*K89</f>
        <v>9182.5205171899197</v>
      </c>
      <c r="M89" s="860"/>
      <c r="N89" s="51"/>
    </row>
    <row r="90" spans="1:14" ht="15.75" thickBot="1">
      <c r="B90" s="822" t="s">
        <v>953</v>
      </c>
      <c r="C90" s="823"/>
      <c r="D90" s="823"/>
      <c r="E90" s="823"/>
      <c r="F90" s="823"/>
      <c r="G90" s="823"/>
      <c r="H90" s="823"/>
      <c r="I90" s="823"/>
      <c r="J90" s="823"/>
      <c r="K90" s="823"/>
      <c r="L90" s="823"/>
      <c r="M90" s="824"/>
      <c r="N90" s="52">
        <f>L87+L88+L89</f>
        <v>55095.123103139522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238745.53344693789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70104.65592702695</v>
      </c>
      <c r="L36" s="270"/>
      <c r="M36" s="271">
        <v>150</v>
      </c>
      <c r="N36" s="272">
        <f>K36/M36</f>
        <v>467.36437284684632</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137706.19874951214</v>
      </c>
      <c r="L37" s="270"/>
      <c r="M37" s="271">
        <v>150</v>
      </c>
      <c r="N37" s="272">
        <f>K37/M37</f>
        <v>918.04132499674768</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58120.838443649402</v>
      </c>
      <c r="L38" s="270"/>
      <c r="M38" s="271">
        <v>150</v>
      </c>
      <c r="N38" s="272">
        <f>K38/M38</f>
        <v>387.47225629099603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2.0863498333333332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1774.9643039679233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1315.0647969912638</v>
      </c>
      <c r="M58" s="910"/>
      <c r="N58" s="287">
        <f>K58*L58</f>
        <v>170.95842360886431</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170.95842360886431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208.63498333333331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2154.5577109101209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430.91154218202422</v>
      </c>
      <c r="M82" s="858"/>
      <c r="N82" s="51"/>
    </row>
    <row r="83" spans="1:14">
      <c r="B83" s="89" t="s">
        <v>973</v>
      </c>
      <c r="C83" s="90"/>
      <c r="D83" s="90"/>
      <c r="E83" s="90"/>
      <c r="F83" s="90"/>
      <c r="G83" s="90"/>
      <c r="H83" s="90"/>
      <c r="I83" s="87"/>
      <c r="J83" s="88"/>
      <c r="K83" s="304">
        <v>0.05</v>
      </c>
      <c r="L83" s="857">
        <f>N77*K83</f>
        <v>107.72788554550606</v>
      </c>
      <c r="M83" s="858"/>
      <c r="N83" s="51"/>
    </row>
    <row r="84" spans="1:14" ht="15.75" thickBot="1">
      <c r="B84" s="91" t="s">
        <v>974</v>
      </c>
      <c r="C84" s="92"/>
      <c r="D84" s="92"/>
      <c r="E84" s="92"/>
      <c r="F84" s="92"/>
      <c r="G84" s="92"/>
      <c r="H84" s="92"/>
      <c r="I84" s="93"/>
      <c r="J84" s="94"/>
      <c r="K84" s="305">
        <v>0.05</v>
      </c>
      <c r="L84" s="859">
        <f>N77*K84</f>
        <v>107.72788554550606</v>
      </c>
      <c r="M84" s="860"/>
      <c r="N84" s="51"/>
    </row>
    <row r="85" spans="1:14" ht="15.75" thickBot="1">
      <c r="B85" s="822" t="s">
        <v>953</v>
      </c>
      <c r="C85" s="823"/>
      <c r="D85" s="823"/>
      <c r="E85" s="823"/>
      <c r="F85" s="823"/>
      <c r="G85" s="823"/>
      <c r="H85" s="823"/>
      <c r="I85" s="823"/>
      <c r="J85" s="823"/>
      <c r="K85" s="823"/>
      <c r="L85" s="823"/>
      <c r="M85" s="824"/>
      <c r="N85" s="52">
        <f>L82+L83+L84</f>
        <v>646.3673132730363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2800.9250241831573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70104.65592702695</v>
      </c>
      <c r="L36" s="270"/>
      <c r="M36" s="271">
        <v>300</v>
      </c>
      <c r="N36" s="272">
        <f>K36/M36</f>
        <v>233.68218642342316</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137706.19874951214</v>
      </c>
      <c r="L37" s="270"/>
      <c r="M37" s="271">
        <v>300</v>
      </c>
      <c r="N37" s="272">
        <f>K37/M37</f>
        <v>459.02066249837384</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58120.838443649402</v>
      </c>
      <c r="L38" s="270"/>
      <c r="M38" s="271">
        <v>300</v>
      </c>
      <c r="N38" s="272">
        <f>K38/M38</f>
        <v>193.73612814549801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1.0431749166666666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887.48215198396167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1315.0647969912638</v>
      </c>
      <c r="M58" s="910"/>
      <c r="N58" s="287">
        <f>K58*L58</f>
        <v>85.479211804432154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85.479211804432154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104.31749166666665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1077.2788554550605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215.45577109101211</v>
      </c>
      <c r="M82" s="858"/>
      <c r="N82" s="51"/>
    </row>
    <row r="83" spans="1:14">
      <c r="B83" s="89" t="s">
        <v>973</v>
      </c>
      <c r="C83" s="90"/>
      <c r="D83" s="90"/>
      <c r="E83" s="90"/>
      <c r="F83" s="90"/>
      <c r="G83" s="90"/>
      <c r="H83" s="90"/>
      <c r="I83" s="87"/>
      <c r="J83" s="88"/>
      <c r="K83" s="304">
        <v>0.05</v>
      </c>
      <c r="L83" s="857">
        <f>N77*K83</f>
        <v>53.863942772753028</v>
      </c>
      <c r="M83" s="858"/>
      <c r="N83" s="51"/>
    </row>
    <row r="84" spans="1:14" ht="15.75" thickBot="1">
      <c r="B84" s="91" t="s">
        <v>974</v>
      </c>
      <c r="C84" s="92"/>
      <c r="D84" s="92"/>
      <c r="E84" s="92"/>
      <c r="F84" s="92"/>
      <c r="G84" s="92"/>
      <c r="H84" s="92"/>
      <c r="I84" s="93"/>
      <c r="J84" s="94"/>
      <c r="K84" s="305">
        <v>0.05</v>
      </c>
      <c r="L84" s="859">
        <f>N77*K84</f>
        <v>53.863942772753028</v>
      </c>
      <c r="M84" s="860"/>
      <c r="N84" s="51"/>
    </row>
    <row r="85" spans="1:14" ht="15.75" thickBot="1">
      <c r="B85" s="822" t="s">
        <v>953</v>
      </c>
      <c r="C85" s="823"/>
      <c r="D85" s="823"/>
      <c r="E85" s="823"/>
      <c r="F85" s="823"/>
      <c r="G85" s="823"/>
      <c r="H85" s="823"/>
      <c r="I85" s="823"/>
      <c r="J85" s="823"/>
      <c r="K85" s="823"/>
      <c r="L85" s="823"/>
      <c r="M85" s="824"/>
      <c r="N85" s="52">
        <f>L82+L83+L84</f>
        <v>323.18365663651815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1400.4625120915787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18</v>
      </c>
      <c r="N36" s="272">
        <f>K36/M36</f>
        <v>3609.110168419013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87631.912971274782</v>
      </c>
      <c r="L37" s="270"/>
      <c r="M37" s="271">
        <v>18</v>
      </c>
      <c r="N37" s="272">
        <f>K37/M37</f>
        <v>4868.4396095152661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18</v>
      </c>
      <c r="N38" s="272">
        <f>K38/M38</f>
        <v>9328.0357995980539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502003.15883457311</v>
      </c>
      <c r="L39" s="876">
        <v>18</v>
      </c>
      <c r="M39" s="877"/>
      <c r="N39" s="272">
        <f>K39/L39</f>
        <v>27889.064379698506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137706.19874951214</v>
      </c>
      <c r="L40" s="276"/>
      <c r="M40" s="277">
        <v>18</v>
      </c>
      <c r="N40" s="272">
        <f>K40/M40</f>
        <v>7650.3443749728967</v>
      </c>
    </row>
    <row r="41" spans="1:14">
      <c r="B41" s="879" t="s">
        <v>952</v>
      </c>
      <c r="C41" s="880"/>
      <c r="D41" s="880"/>
      <c r="E41" s="38"/>
      <c r="F41" s="39"/>
      <c r="G41" s="39"/>
      <c r="H41" s="40"/>
      <c r="I41" s="36"/>
      <c r="J41" s="37"/>
      <c r="K41" s="279"/>
      <c r="L41" s="276"/>
      <c r="M41" s="401">
        <v>0.01</v>
      </c>
      <c r="N41" s="344">
        <f>N75*M41</f>
        <v>33.488139834333886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53378.482472038071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27483.581165702788</v>
      </c>
      <c r="N48" s="272">
        <f>K48*M48</f>
        <v>961.92534079959762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75677.358403310762</v>
      </c>
      <c r="N49" s="272">
        <f>K49*M49</f>
        <v>18919.33960082769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19881.264941627287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1315.0647969912638</v>
      </c>
      <c r="M58" s="910"/>
      <c r="N58" s="287">
        <f>K58*L58</f>
        <v>374.79346714251022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374.79346714251022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3348.8139834333888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76983.354864241264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15396.670972848253</v>
      </c>
      <c r="M82" s="858"/>
      <c r="N82" s="51"/>
    </row>
    <row r="83" spans="1:14">
      <c r="B83" s="89" t="s">
        <v>973</v>
      </c>
      <c r="C83" s="90"/>
      <c r="D83" s="90"/>
      <c r="E83" s="90"/>
      <c r="F83" s="90"/>
      <c r="G83" s="90"/>
      <c r="H83" s="90"/>
      <c r="I83" s="87"/>
      <c r="J83" s="88"/>
      <c r="K83" s="304">
        <v>0.05</v>
      </c>
      <c r="L83" s="857">
        <f>N77*K83</f>
        <v>3849.1677432120632</v>
      </c>
      <c r="M83" s="858"/>
      <c r="N83" s="51"/>
    </row>
    <row r="84" spans="1:14" ht="15.75" thickBot="1">
      <c r="B84" s="91" t="s">
        <v>974</v>
      </c>
      <c r="C84" s="92"/>
      <c r="D84" s="92"/>
      <c r="E84" s="92"/>
      <c r="F84" s="92"/>
      <c r="G84" s="92"/>
      <c r="H84" s="92"/>
      <c r="I84" s="93"/>
      <c r="J84" s="94"/>
      <c r="K84" s="305">
        <v>0.05</v>
      </c>
      <c r="L84" s="859">
        <f>N77*K84</f>
        <v>3849.1677432120632</v>
      </c>
      <c r="M84" s="860"/>
      <c r="N84" s="51"/>
    </row>
    <row r="85" spans="1:14" ht="15.75" thickBot="1">
      <c r="B85" s="822" t="s">
        <v>953</v>
      </c>
      <c r="C85" s="823"/>
      <c r="D85" s="823"/>
      <c r="E85" s="823"/>
      <c r="F85" s="823"/>
      <c r="G85" s="823"/>
      <c r="H85" s="823"/>
      <c r="I85" s="823"/>
      <c r="J85" s="823"/>
      <c r="K85" s="823"/>
      <c r="L85" s="823"/>
      <c r="M85" s="824"/>
      <c r="N85" s="52">
        <f>L82+L83+L84</f>
        <v>23095.006459272379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100078.36132351364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12</v>
      </c>
      <c r="N36" s="272">
        <f>K36/M36</f>
        <v>5413.6652526285197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87631.912971274782</v>
      </c>
      <c r="L37" s="270"/>
      <c r="M37" s="271">
        <v>12</v>
      </c>
      <c r="N37" s="272">
        <f>K37/M37</f>
        <v>7302.6594142728982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167904.64439276498</v>
      </c>
      <c r="L38" s="270"/>
      <c r="M38" s="271">
        <v>12</v>
      </c>
      <c r="N38" s="272">
        <f>K38/M38</f>
        <v>13992.053699397082</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502003.15883457311</v>
      </c>
      <c r="L39" s="270"/>
      <c r="M39" s="271">
        <v>12</v>
      </c>
      <c r="N39" s="272">
        <f>K39/M39</f>
        <v>41833.596569547757</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137706.19874951214</v>
      </c>
      <c r="L40" s="270"/>
      <c r="M40" s="271">
        <v>12</v>
      </c>
      <c r="N40" s="272">
        <f>K40/M40</f>
        <v>11475.516562459345</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502.32209751500835</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80519.813595820611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41.699641662585854</v>
      </c>
      <c r="N50" s="272">
        <f>K50*M50</f>
        <v>3127.4731246939391</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1826.1485265535848</v>
      </c>
      <c r="N51" s="272">
        <f>K51*M51</f>
        <v>2373.9930845196604</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5501.4662092135995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5023.2209751500832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91044.500780184288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18208.90015603686</v>
      </c>
      <c r="M84" s="858"/>
      <c r="N84" s="51"/>
    </row>
    <row r="85" spans="1:14">
      <c r="B85" s="89" t="s">
        <v>973</v>
      </c>
      <c r="C85" s="90"/>
      <c r="D85" s="90"/>
      <c r="E85" s="90"/>
      <c r="F85" s="90"/>
      <c r="G85" s="90"/>
      <c r="H85" s="90"/>
      <c r="I85" s="87"/>
      <c r="J85" s="88"/>
      <c r="K85" s="304">
        <v>0.05</v>
      </c>
      <c r="L85" s="857">
        <f>N79*K85</f>
        <v>4552.2250390092149</v>
      </c>
      <c r="M85" s="858"/>
      <c r="N85" s="51"/>
    </row>
    <row r="86" spans="1:14" ht="15.75" thickBot="1">
      <c r="B86" s="91" t="s">
        <v>974</v>
      </c>
      <c r="C86" s="92"/>
      <c r="D86" s="92"/>
      <c r="E86" s="92"/>
      <c r="F86" s="92"/>
      <c r="G86" s="92"/>
      <c r="H86" s="92"/>
      <c r="I86" s="93"/>
      <c r="J86" s="94"/>
      <c r="K86" s="305">
        <v>0.05</v>
      </c>
      <c r="L86" s="859">
        <f>N79*K86</f>
        <v>4552.2250390092149</v>
      </c>
      <c r="M86" s="860"/>
      <c r="N86" s="51"/>
    </row>
    <row r="87" spans="1:14" ht="15.75" thickBot="1">
      <c r="B87" s="822" t="s">
        <v>953</v>
      </c>
      <c r="C87" s="823"/>
      <c r="D87" s="823"/>
      <c r="E87" s="823"/>
      <c r="F87" s="823"/>
      <c r="G87" s="823"/>
      <c r="H87" s="823"/>
      <c r="I87" s="823"/>
      <c r="J87" s="823"/>
      <c r="K87" s="823"/>
      <c r="L87" s="823"/>
      <c r="M87" s="824"/>
      <c r="N87" s="52">
        <f>L84+L85+L86</f>
        <v>27313.350234055291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118357.85101423958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18</v>
      </c>
      <c r="N36" s="272">
        <f>K36/M36</f>
        <v>3609.110168419013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87631.912971274782</v>
      </c>
      <c r="L37" s="270"/>
      <c r="M37" s="271">
        <v>18</v>
      </c>
      <c r="N37" s="272">
        <f>K37/M37</f>
        <v>4868.4396095152661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18</v>
      </c>
      <c r="N38" s="272">
        <f>K38/M38</f>
        <v>9328.0357995980539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502003.15883457311</v>
      </c>
      <c r="L39" s="876">
        <v>18</v>
      </c>
      <c r="M39" s="877"/>
      <c r="N39" s="272">
        <f>K39/L39</f>
        <v>27889.064379698506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137706.19874951214</v>
      </c>
      <c r="L40" s="276"/>
      <c r="M40" s="277">
        <v>18</v>
      </c>
      <c r="N40" s="272">
        <f>K40/M40</f>
        <v>7650.3443749728967</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33.488139834333886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53378.482472038071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385316.27219608839</v>
      </c>
      <c r="N49" s="272">
        <f>K49*M49</f>
        <v>58953.389646001524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58953.389646001524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1315.0647969912638</v>
      </c>
      <c r="M59" s="910"/>
      <c r="N59" s="287">
        <f>K59*L59</f>
        <v>201.20491393966336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201.20491393966336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115881.89101541265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23176.378203082531</v>
      </c>
      <c r="M83" s="858"/>
      <c r="N83" s="51"/>
    </row>
    <row r="84" spans="1:14">
      <c r="B84" s="89" t="s">
        <v>973</v>
      </c>
      <c r="C84" s="90"/>
      <c r="D84" s="90"/>
      <c r="E84" s="90"/>
      <c r="F84" s="90"/>
      <c r="G84" s="90"/>
      <c r="H84" s="90"/>
      <c r="I84" s="87"/>
      <c r="J84" s="88"/>
      <c r="K84" s="304">
        <v>0.05</v>
      </c>
      <c r="L84" s="857">
        <f>N78*K84</f>
        <v>5794.0945507706328</v>
      </c>
      <c r="M84" s="858"/>
      <c r="N84" s="51"/>
    </row>
    <row r="85" spans="1:14" ht="15.75" thickBot="1">
      <c r="B85" s="91" t="s">
        <v>974</v>
      </c>
      <c r="C85" s="92"/>
      <c r="D85" s="92"/>
      <c r="E85" s="92"/>
      <c r="F85" s="92"/>
      <c r="G85" s="92"/>
      <c r="H85" s="92"/>
      <c r="I85" s="93"/>
      <c r="J85" s="94"/>
      <c r="K85" s="305">
        <v>0.05</v>
      </c>
      <c r="L85" s="859">
        <f>N78*K85</f>
        <v>5794.0945507706328</v>
      </c>
      <c r="M85" s="860"/>
      <c r="N85" s="51"/>
    </row>
    <row r="86" spans="1:14" ht="15.75" thickBot="1">
      <c r="B86" s="822" t="s">
        <v>953</v>
      </c>
      <c r="C86" s="823"/>
      <c r="D86" s="823"/>
      <c r="E86" s="823"/>
      <c r="F86" s="823"/>
      <c r="G86" s="823"/>
      <c r="H86" s="823"/>
      <c r="I86" s="823"/>
      <c r="J86" s="823"/>
      <c r="K86" s="823"/>
      <c r="L86" s="823"/>
      <c r="M86" s="824"/>
      <c r="N86" s="52">
        <f>L83+L84+L85</f>
        <v>34764.567304623801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150646.45832003644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18</v>
      </c>
      <c r="N36" s="272">
        <f>K36/M36</f>
        <v>3609.110168419013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87631.912971274782</v>
      </c>
      <c r="L37" s="270"/>
      <c r="M37" s="271">
        <v>18</v>
      </c>
      <c r="N37" s="272">
        <f>K37/M37</f>
        <v>4868.4396095152661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18</v>
      </c>
      <c r="N38" s="272">
        <f>K38/M38</f>
        <v>9328.0357995980539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502003.15883457311</v>
      </c>
      <c r="L39" s="876">
        <v>18</v>
      </c>
      <c r="M39" s="877"/>
      <c r="N39" s="272">
        <f>K39/L39</f>
        <v>27889.064379698506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137706.19874951214</v>
      </c>
      <c r="L40" s="276"/>
      <c r="M40" s="277">
        <v>18</v>
      </c>
      <c r="N40" s="272">
        <f>K40/M40</f>
        <v>7650.3443749728967</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33.488139834333886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53378.482472038071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387061.47942122619</v>
      </c>
      <c r="N49" s="272">
        <f>K49*M49</f>
        <v>59220.406351447607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59220.406351447607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1315.0647969912638</v>
      </c>
      <c r="M59" s="910"/>
      <c r="N59" s="287">
        <f>K59*L59</f>
        <v>201.20491393966336</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201.20491393966336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116148.90772085873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23229.781544171747</v>
      </c>
      <c r="M83" s="858"/>
      <c r="N83" s="51"/>
    </row>
    <row r="84" spans="1:14">
      <c r="B84" s="89" t="s">
        <v>973</v>
      </c>
      <c r="C84" s="90"/>
      <c r="D84" s="90"/>
      <c r="E84" s="90"/>
      <c r="F84" s="90"/>
      <c r="G84" s="90"/>
      <c r="H84" s="90"/>
      <c r="I84" s="87"/>
      <c r="J84" s="88"/>
      <c r="K84" s="304">
        <v>0.05</v>
      </c>
      <c r="L84" s="857">
        <f>N78*K84</f>
        <v>5807.4453860429367</v>
      </c>
      <c r="M84" s="858"/>
      <c r="N84" s="51"/>
    </row>
    <row r="85" spans="1:14" ht="15.75" thickBot="1">
      <c r="B85" s="91" t="s">
        <v>974</v>
      </c>
      <c r="C85" s="92"/>
      <c r="D85" s="92"/>
      <c r="E85" s="92"/>
      <c r="F85" s="92"/>
      <c r="G85" s="92"/>
      <c r="H85" s="92"/>
      <c r="I85" s="93"/>
      <c r="J85" s="94"/>
      <c r="K85" s="305">
        <v>0.05</v>
      </c>
      <c r="L85" s="859">
        <f>N78*K85</f>
        <v>5807.4453860429367</v>
      </c>
      <c r="M85" s="860"/>
      <c r="N85" s="51"/>
    </row>
    <row r="86" spans="1:14" ht="15.75" thickBot="1">
      <c r="B86" s="822" t="s">
        <v>953</v>
      </c>
      <c r="C86" s="823"/>
      <c r="D86" s="823"/>
      <c r="E86" s="823"/>
      <c r="F86" s="823"/>
      <c r="G86" s="823"/>
      <c r="H86" s="823"/>
      <c r="I86" s="823"/>
      <c r="J86" s="823"/>
      <c r="K86" s="823"/>
      <c r="L86" s="823"/>
      <c r="M86" s="824"/>
      <c r="N86" s="52">
        <f>L83+L84+L85</f>
        <v>34844.672316257616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150993.58003711634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15</v>
      </c>
      <c r="N36" s="272">
        <f>K36/M36</f>
        <v>4330.9322021028156</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87631.912971274782</v>
      </c>
      <c r="L37" s="270"/>
      <c r="M37" s="271">
        <v>15</v>
      </c>
      <c r="N37" s="272">
        <f>K37/M37</f>
        <v>5842.1275314183185</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15</v>
      </c>
      <c r="N38" s="272">
        <f>K38/M38</f>
        <v>11193.642959517665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502003.15883457311</v>
      </c>
      <c r="L39" s="876">
        <v>15</v>
      </c>
      <c r="M39" s="877"/>
      <c r="N39" s="272">
        <f>K39/L39</f>
        <v>33466.87725563821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137706.19874951214</v>
      </c>
      <c r="L40" s="276"/>
      <c r="M40" s="277">
        <v>15</v>
      </c>
      <c r="N40" s="272">
        <f>K40/M40</f>
        <v>9180.4132499674761</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40.185767801200662</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64054.178966445688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385316.27219608839</v>
      </c>
      <c r="N49" s="272">
        <f>K49*M49</f>
        <v>58953.389646001524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58953.389646001524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1315.0647969912638</v>
      </c>
      <c r="M59" s="910"/>
      <c r="N59" s="287">
        <f>K59*L59</f>
        <v>201.20491393966336</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201.20491393966336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127227.35030650695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25445.470061301392</v>
      </c>
      <c r="M83" s="858"/>
      <c r="N83" s="51"/>
    </row>
    <row r="84" spans="1:14">
      <c r="B84" s="89" t="s">
        <v>973</v>
      </c>
      <c r="C84" s="90"/>
      <c r="D84" s="90"/>
      <c r="E84" s="90"/>
      <c r="F84" s="90"/>
      <c r="G84" s="90"/>
      <c r="H84" s="90"/>
      <c r="I84" s="87"/>
      <c r="J84" s="88"/>
      <c r="K84" s="304">
        <v>0.05</v>
      </c>
      <c r="L84" s="857">
        <f>N78*K84</f>
        <v>6361.367515325348</v>
      </c>
      <c r="M84" s="858"/>
      <c r="N84" s="51"/>
    </row>
    <row r="85" spans="1:14" ht="15.75" thickBot="1">
      <c r="B85" s="91" t="s">
        <v>974</v>
      </c>
      <c r="C85" s="92"/>
      <c r="D85" s="92"/>
      <c r="E85" s="92"/>
      <c r="F85" s="92"/>
      <c r="G85" s="92"/>
      <c r="H85" s="92"/>
      <c r="I85" s="93"/>
      <c r="J85" s="94"/>
      <c r="K85" s="305">
        <v>0.05</v>
      </c>
      <c r="L85" s="859">
        <f>N78*K85</f>
        <v>6361.367515325348</v>
      </c>
      <c r="M85" s="860"/>
      <c r="N85" s="51"/>
    </row>
    <row r="86" spans="1:14" ht="15.75" thickBot="1">
      <c r="B86" s="822" t="s">
        <v>953</v>
      </c>
      <c r="C86" s="823"/>
      <c r="D86" s="823"/>
      <c r="E86" s="823"/>
      <c r="F86" s="823"/>
      <c r="G86" s="823"/>
      <c r="H86" s="823"/>
      <c r="I86" s="823"/>
      <c r="J86" s="823"/>
      <c r="K86" s="823"/>
      <c r="L86" s="823"/>
      <c r="M86" s="824"/>
      <c r="N86" s="52">
        <f>L83+L84+L85</f>
        <v>38168.205091952092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165395.55539845905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271">
        <v>15</v>
      </c>
      <c r="N36" s="272">
        <f>K36/M36</f>
        <v>4330.9322021028156</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87631.912971274782</v>
      </c>
      <c r="L37" s="270"/>
      <c r="M37" s="271">
        <v>15</v>
      </c>
      <c r="N37" s="272">
        <f>K37/M37</f>
        <v>5842.1275314183185</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167904.64439276498</v>
      </c>
      <c r="L38" s="270"/>
      <c r="M38" s="271">
        <v>15</v>
      </c>
      <c r="N38" s="272">
        <f>K38/M38</f>
        <v>11193.642959517665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502003.15883457311</v>
      </c>
      <c r="L39" s="876">
        <v>15</v>
      </c>
      <c r="M39" s="877"/>
      <c r="N39" s="272">
        <f>K39/L39</f>
        <v>33466.87725563821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137706.19874951214</v>
      </c>
      <c r="L40" s="276"/>
      <c r="M40" s="277">
        <v>15</v>
      </c>
      <c r="N40" s="272">
        <f>K40/M40</f>
        <v>9180.4132499674761</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40.185767801200662</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64054.178966445688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387061.47942122619</v>
      </c>
      <c r="N49" s="272">
        <f>K49*M49</f>
        <v>59220.406351447607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59220.406351447607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1315.0647969912638</v>
      </c>
      <c r="M59" s="910"/>
      <c r="N59" s="287">
        <f>K59*L59</f>
        <v>201.20491393966336</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201.20491393966336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127494.36701195304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25498.873402390611</v>
      </c>
      <c r="M83" s="858"/>
      <c r="N83" s="51"/>
    </row>
    <row r="84" spans="1:14">
      <c r="B84" s="89" t="s">
        <v>973</v>
      </c>
      <c r="C84" s="90"/>
      <c r="D84" s="90"/>
      <c r="E84" s="90"/>
      <c r="F84" s="90"/>
      <c r="G84" s="90"/>
      <c r="H84" s="90"/>
      <c r="I84" s="87"/>
      <c r="J84" s="88"/>
      <c r="K84" s="304">
        <v>0.05</v>
      </c>
      <c r="L84" s="857">
        <f>N78*K84</f>
        <v>6374.7183505976527</v>
      </c>
      <c r="M84" s="858"/>
      <c r="N84" s="51"/>
    </row>
    <row r="85" spans="1:14" ht="15.75" thickBot="1">
      <c r="B85" s="91" t="s">
        <v>974</v>
      </c>
      <c r="C85" s="92"/>
      <c r="D85" s="92"/>
      <c r="E85" s="92"/>
      <c r="F85" s="92"/>
      <c r="G85" s="92"/>
      <c r="H85" s="92"/>
      <c r="I85" s="93"/>
      <c r="J85" s="94"/>
      <c r="K85" s="305">
        <v>0.05</v>
      </c>
      <c r="L85" s="859">
        <f>N78*K85</f>
        <v>6374.7183505976527</v>
      </c>
      <c r="M85" s="860"/>
      <c r="N85" s="51"/>
    </row>
    <row r="86" spans="1:14" ht="15.75" thickBot="1">
      <c r="B86" s="822" t="s">
        <v>953</v>
      </c>
      <c r="C86" s="823"/>
      <c r="D86" s="823"/>
      <c r="E86" s="823"/>
      <c r="F86" s="823"/>
      <c r="G86" s="823"/>
      <c r="H86" s="823"/>
      <c r="I86" s="823"/>
      <c r="J86" s="823"/>
      <c r="K86" s="823"/>
      <c r="L86" s="823"/>
      <c r="M86" s="824"/>
      <c r="N86" s="52">
        <f>L83+L84+L85</f>
        <v>38248.310103585914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165742.67711553897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4.82229213614408</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6473.8413892908611</v>
      </c>
      <c r="N49" s="272">
        <f>K49*M49</f>
        <v>6829.9026657018585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6829.9026657018585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482.22921361440797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7316.9541714524103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1463.3908342904822</v>
      </c>
      <c r="M83" s="858"/>
      <c r="N83" s="51"/>
    </row>
    <row r="84" spans="1:14">
      <c r="B84" s="89" t="s">
        <v>973</v>
      </c>
      <c r="C84" s="90"/>
      <c r="D84" s="90"/>
      <c r="E84" s="90"/>
      <c r="F84" s="90"/>
      <c r="G84" s="90"/>
      <c r="H84" s="90"/>
      <c r="I84" s="87"/>
      <c r="J84" s="88"/>
      <c r="K84" s="304">
        <v>0.05</v>
      </c>
      <c r="L84" s="857">
        <f>N78*K84</f>
        <v>365.84770857262055</v>
      </c>
      <c r="M84" s="858"/>
      <c r="N84" s="51"/>
    </row>
    <row r="85" spans="1:14" ht="15.75" thickBot="1">
      <c r="B85" s="91" t="s">
        <v>974</v>
      </c>
      <c r="C85" s="92"/>
      <c r="D85" s="92"/>
      <c r="E85" s="92"/>
      <c r="F85" s="92"/>
      <c r="G85" s="92"/>
      <c r="H85" s="92"/>
      <c r="I85" s="93"/>
      <c r="J85" s="94"/>
      <c r="K85" s="305">
        <v>0.05</v>
      </c>
      <c r="L85" s="859">
        <f>N78*K85</f>
        <v>365.84770857262055</v>
      </c>
      <c r="M85" s="860"/>
      <c r="N85" s="51"/>
    </row>
    <row r="86" spans="1:14" ht="15.75" thickBot="1">
      <c r="B86" s="822" t="s">
        <v>953</v>
      </c>
      <c r="C86" s="823"/>
      <c r="D86" s="823"/>
      <c r="E86" s="823"/>
      <c r="F86" s="823"/>
      <c r="G86" s="823"/>
      <c r="H86" s="823"/>
      <c r="I86" s="823"/>
      <c r="J86" s="823"/>
      <c r="K86" s="823"/>
      <c r="L86" s="823"/>
      <c r="M86" s="824"/>
      <c r="N86" s="52">
        <f>L83+L84+L85</f>
        <v>2195.0862514357232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9512.0404228881343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22090.792944449531</v>
      </c>
      <c r="L36" s="270"/>
      <c r="M36" s="271">
        <v>2</v>
      </c>
      <c r="N36" s="272">
        <f>K36/M36</f>
        <v>11045.396472224766</v>
      </c>
    </row>
    <row r="37" spans="1:14">
      <c r="A37" s="113" t="s">
        <v>180</v>
      </c>
      <c r="B37" s="871" t="str">
        <f>VLOOKUP(A37,EQUIPOS!A7:D154,3,FALSE)</f>
        <v>Compresor 120 HP, con martillo.</v>
      </c>
      <c r="C37" s="872"/>
      <c r="D37" s="872"/>
      <c r="E37" s="872"/>
      <c r="F37" s="872"/>
      <c r="G37" s="872"/>
      <c r="H37" s="873"/>
      <c r="I37" s="267"/>
      <c r="J37" s="268"/>
      <c r="K37" s="269">
        <f>VLOOKUP(A37,EQUIPOS!A7:D164,4,FALSE)</f>
        <v>112669.60239163898</v>
      </c>
      <c r="L37" s="270"/>
      <c r="M37" s="271">
        <v>4</v>
      </c>
      <c r="N37" s="272">
        <f>K37/M37</f>
        <v>28167.400597909746</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19989.926836620136</v>
      </c>
      <c r="L38" s="270"/>
      <c r="M38" s="271">
        <v>10</v>
      </c>
      <c r="N38" s="272">
        <f>K38/M38</f>
        <v>1998.9926836620136</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90410.19313456575</v>
      </c>
      <c r="L39" s="270"/>
      <c r="M39" s="271">
        <v>10</v>
      </c>
      <c r="N39" s="272">
        <f>K39/M39</f>
        <v>9041.0193134565743</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200300.42230042271</v>
      </c>
      <c r="L40" s="270"/>
      <c r="M40" s="271">
        <v>100</v>
      </c>
      <c r="N40" s="272">
        <f>K40/M40</f>
        <v>2003.004223004227</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1506.9662925450248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53762.779582802345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5230.8232918277736</v>
      </c>
      <c r="N53" s="272">
        <f>K53*M53</f>
        <v>5230.8232918277736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5230.8232918277736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1315.0647969912638</v>
      </c>
      <c r="M63" s="910"/>
      <c r="N63" s="287">
        <f>K63*L63</f>
        <v>1709.5842360886431</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1709.5842360886431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15069.662925450248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75772.850036169009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15154.570007233802</v>
      </c>
      <c r="M87" s="858"/>
      <c r="N87" s="51"/>
    </row>
    <row r="88" spans="1:14">
      <c r="B88" s="89" t="s">
        <v>973</v>
      </c>
      <c r="C88" s="90"/>
      <c r="D88" s="90"/>
      <c r="E88" s="90"/>
      <c r="F88" s="90"/>
      <c r="G88" s="90"/>
      <c r="H88" s="90"/>
      <c r="I88" s="87"/>
      <c r="J88" s="88"/>
      <c r="K88" s="304">
        <v>0.05</v>
      </c>
      <c r="L88" s="857">
        <f>N82*K88</f>
        <v>3788.6425018084506</v>
      </c>
      <c r="M88" s="858"/>
      <c r="N88" s="51"/>
    </row>
    <row r="89" spans="1:14" ht="15.75" thickBot="1">
      <c r="B89" s="91" t="s">
        <v>974</v>
      </c>
      <c r="C89" s="92"/>
      <c r="D89" s="92"/>
      <c r="E89" s="92"/>
      <c r="F89" s="92"/>
      <c r="G89" s="92"/>
      <c r="H89" s="92"/>
      <c r="I89" s="93"/>
      <c r="J89" s="94"/>
      <c r="K89" s="305">
        <v>0.05</v>
      </c>
      <c r="L89" s="859">
        <f>N82*K89</f>
        <v>3788.6425018084506</v>
      </c>
      <c r="M89" s="860"/>
      <c r="N89" s="51"/>
    </row>
    <row r="90" spans="1:14" ht="15.75" thickBot="1">
      <c r="B90" s="822" t="s">
        <v>953</v>
      </c>
      <c r="C90" s="823"/>
      <c r="D90" s="823"/>
      <c r="E90" s="823"/>
      <c r="F90" s="823"/>
      <c r="G90" s="823"/>
      <c r="H90" s="823"/>
      <c r="I90" s="823"/>
      <c r="J90" s="823"/>
      <c r="K90" s="823"/>
      <c r="L90" s="823"/>
      <c r="M90" s="824"/>
      <c r="N90" s="52">
        <f>L87+L88+L89</f>
        <v>22731.855010850704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98504.705047019714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271">
        <v>2</v>
      </c>
      <c r="N36" s="272">
        <f>K36/M36</f>
        <v>3901.7221814228637</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90410.19313456575</v>
      </c>
      <c r="L37" s="270"/>
      <c r="M37" s="271">
        <v>10</v>
      </c>
      <c r="N37" s="272">
        <f>K37/M37</f>
        <v>9041.0193134565743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301.39325850900497</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13244.134753388442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6027.8651701800991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19271.999923568539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3854.3999847137079</v>
      </c>
      <c r="M87" s="858"/>
      <c r="N87" s="51"/>
    </row>
    <row r="88" spans="1:14">
      <c r="B88" s="89" t="s">
        <v>973</v>
      </c>
      <c r="C88" s="90"/>
      <c r="D88" s="90"/>
      <c r="E88" s="90"/>
      <c r="F88" s="90"/>
      <c r="G88" s="90"/>
      <c r="H88" s="90"/>
      <c r="I88" s="87"/>
      <c r="J88" s="88"/>
      <c r="K88" s="304">
        <v>0.05</v>
      </c>
      <c r="L88" s="857">
        <f>N82*K88</f>
        <v>963.59999617842698</v>
      </c>
      <c r="M88" s="858"/>
      <c r="N88" s="51"/>
    </row>
    <row r="89" spans="1:14" ht="15.75" thickBot="1">
      <c r="B89" s="91" t="s">
        <v>974</v>
      </c>
      <c r="C89" s="92"/>
      <c r="D89" s="92"/>
      <c r="E89" s="92"/>
      <c r="F89" s="92"/>
      <c r="G89" s="92"/>
      <c r="H89" s="92"/>
      <c r="I89" s="93"/>
      <c r="J89" s="94"/>
      <c r="K89" s="305">
        <v>0.05</v>
      </c>
      <c r="L89" s="859">
        <f>N82*K89</f>
        <v>963.59999617842698</v>
      </c>
      <c r="M89" s="860"/>
      <c r="N89" s="51"/>
    </row>
    <row r="90" spans="1:14" ht="15.75" thickBot="1">
      <c r="B90" s="822" t="s">
        <v>953</v>
      </c>
      <c r="C90" s="823"/>
      <c r="D90" s="823"/>
      <c r="E90" s="823"/>
      <c r="F90" s="823"/>
      <c r="G90" s="823"/>
      <c r="H90" s="823"/>
      <c r="I90" s="823"/>
      <c r="J90" s="823"/>
      <c r="K90" s="823"/>
      <c r="L90" s="823"/>
      <c r="M90" s="824"/>
      <c r="N90" s="52">
        <f>L87+L88+L89</f>
        <v>5781.5999770705621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25053.599900639099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3825.7187187319819</v>
      </c>
      <c r="L36" s="270"/>
      <c r="M36" s="271">
        <v>60</v>
      </c>
      <c r="N36" s="272">
        <f>K36/M36</f>
        <v>63.761978645533034</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60</v>
      </c>
      <c r="N37" s="272">
        <f>K37/M37</f>
        <v>1210.1477015676635</v>
      </c>
    </row>
    <row r="38" spans="1:14">
      <c r="A38" t="s">
        <v>138</v>
      </c>
      <c r="B38" s="871" t="str">
        <f>VLOOKUP(A38,EQUIPOS!A8:D154,3,FALSE)</f>
        <v>Camioneta D-300</v>
      </c>
      <c r="C38" s="872"/>
      <c r="D38" s="872"/>
      <c r="E38" s="872"/>
      <c r="F38" s="872"/>
      <c r="G38" s="872"/>
      <c r="H38" s="873"/>
      <c r="I38" s="267"/>
      <c r="J38" s="268"/>
      <c r="K38" s="269">
        <f>VLOOKUP(A38,EQUIPOS!A8:D165,4,FALSE)</f>
        <v>37556.534130546337</v>
      </c>
      <c r="L38" s="270"/>
      <c r="M38" s="271">
        <v>60</v>
      </c>
      <c r="N38" s="272">
        <f>K38/M38</f>
        <v>625.94223550910567</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24.152836834834165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1924.0047525571365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2064.2777521910789</v>
      </c>
      <c r="N53" s="272">
        <f>K53*M53</f>
        <v>247.71333026292945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247.71333026292945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483.05673669668329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2654.7748195167492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530.95496390334984</v>
      </c>
      <c r="M87" s="858"/>
      <c r="N87" s="51"/>
    </row>
    <row r="88" spans="1:14">
      <c r="B88" s="89" t="s">
        <v>973</v>
      </c>
      <c r="C88" s="90"/>
      <c r="D88" s="90"/>
      <c r="E88" s="90"/>
      <c r="F88" s="90"/>
      <c r="G88" s="90"/>
      <c r="H88" s="90"/>
      <c r="I88" s="87"/>
      <c r="J88" s="88"/>
      <c r="K88" s="304">
        <v>0.05</v>
      </c>
      <c r="L88" s="857">
        <f>N82*K88</f>
        <v>132.73874097583746</v>
      </c>
      <c r="M88" s="858"/>
      <c r="N88" s="51"/>
    </row>
    <row r="89" spans="1:14" ht="15.75" thickBot="1">
      <c r="B89" s="91" t="s">
        <v>974</v>
      </c>
      <c r="C89" s="92"/>
      <c r="D89" s="92"/>
      <c r="E89" s="92"/>
      <c r="F89" s="92"/>
      <c r="G89" s="92"/>
      <c r="H89" s="92"/>
      <c r="I89" s="93"/>
      <c r="J89" s="94"/>
      <c r="K89" s="305">
        <v>0.05</v>
      </c>
      <c r="L89" s="859">
        <f>N82*K89</f>
        <v>132.73874097583746</v>
      </c>
      <c r="M89" s="860"/>
      <c r="N89" s="51"/>
    </row>
    <row r="90" spans="1:14" ht="15.75" thickBot="1">
      <c r="B90" s="822" t="s">
        <v>953</v>
      </c>
      <c r="C90" s="823"/>
      <c r="D90" s="823"/>
      <c r="E90" s="823"/>
      <c r="F90" s="823"/>
      <c r="G90" s="823"/>
      <c r="H90" s="823"/>
      <c r="I90" s="823"/>
      <c r="J90" s="823"/>
      <c r="K90" s="823"/>
      <c r="L90" s="823"/>
      <c r="M90" s="824"/>
      <c r="N90" s="52">
        <f>L87+L88+L89</f>
        <v>796.43244585502475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3451.2072653717742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3825.7187187319819</v>
      </c>
      <c r="L36" s="270"/>
      <c r="M36" s="271">
        <v>60</v>
      </c>
      <c r="N36" s="272">
        <f t="shared" ref="N36:N39" si="0">K36/M36</f>
        <v>63.761978645533034</v>
      </c>
    </row>
    <row r="37" spans="1:14">
      <c r="A37" s="113" t="s">
        <v>324</v>
      </c>
      <c r="B37" s="871" t="str">
        <f>VLOOKUP(A37,EQUIPOS!A7:D154,3,FALSE)</f>
        <v xml:space="preserve">Ruteadora </v>
      </c>
      <c r="C37" s="872"/>
      <c r="D37" s="872"/>
      <c r="E37" s="872"/>
      <c r="F37" s="872"/>
      <c r="G37" s="872"/>
      <c r="H37" s="873"/>
      <c r="I37" s="267"/>
      <c r="J37" s="268"/>
      <c r="K37" s="269">
        <f>VLOOKUP(A37,EQUIPOS!A7:D164,4,FALSE)</f>
        <v>6009.6575758824092</v>
      </c>
      <c r="L37" s="270"/>
      <c r="M37" s="271">
        <v>60</v>
      </c>
      <c r="N37" s="272">
        <f t="shared" si="0"/>
        <v>100.16095959804015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72608.862094059805</v>
      </c>
      <c r="L38" s="270"/>
      <c r="M38" s="271">
        <v>60</v>
      </c>
      <c r="N38" s="272">
        <f t="shared" si="0"/>
        <v>1210.1477015676635</v>
      </c>
    </row>
    <row r="39" spans="1:14">
      <c r="A39" t="s">
        <v>138</v>
      </c>
      <c r="B39" s="871" t="str">
        <f>VLOOKUP(A39,EQUIPOS!A9:D154,3,FALSE)</f>
        <v>Camioneta D-300</v>
      </c>
      <c r="C39" s="872"/>
      <c r="D39" s="872"/>
      <c r="E39" s="872"/>
      <c r="F39" s="872"/>
      <c r="G39" s="872"/>
      <c r="H39" s="873"/>
      <c r="I39" s="267"/>
      <c r="J39" s="268"/>
      <c r="K39" s="269">
        <f>VLOOKUP(A39,EQUIPOS!A9:D166,4,FALSE)</f>
        <v>37556.534130546337</v>
      </c>
      <c r="L39" s="270"/>
      <c r="M39" s="271">
        <v>60</v>
      </c>
      <c r="N39" s="272">
        <f t="shared" si="0"/>
        <v>625.94223550910567</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24.152836834834165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2024.1657121551764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43973.729865124456</v>
      </c>
      <c r="N53" s="272">
        <f t="shared" ref="N53:N54" si="1">K53*M53</f>
        <v>307.81610905587121</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2064.2777521910789</v>
      </c>
      <c r="N54" s="272">
        <f t="shared" si="1"/>
        <v>247.71333026292945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555.52943931880066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1315.0647969912638</v>
      </c>
      <c r="M67" s="910"/>
      <c r="N67" s="287">
        <f>L67*K67</f>
        <v>9.2054535789388474</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9.2054535789388474</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483.05673669668329</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3071.9573417495994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614.39146834991993</v>
      </c>
      <c r="M91" s="858"/>
      <c r="N91" s="51"/>
    </row>
    <row r="92" spans="1:14">
      <c r="B92" s="89" t="s">
        <v>973</v>
      </c>
      <c r="C92" s="90"/>
      <c r="D92" s="90"/>
      <c r="E92" s="90"/>
      <c r="F92" s="90"/>
      <c r="G92" s="90"/>
      <c r="H92" s="90"/>
      <c r="I92" s="87"/>
      <c r="J92" s="88"/>
      <c r="K92" s="304">
        <v>0.05</v>
      </c>
      <c r="L92" s="857">
        <f>N86*K92</f>
        <v>153.59786708747998</v>
      </c>
      <c r="M92" s="858"/>
      <c r="N92" s="51"/>
    </row>
    <row r="93" spans="1:14" ht="15.75" thickBot="1">
      <c r="B93" s="91" t="s">
        <v>974</v>
      </c>
      <c r="C93" s="92"/>
      <c r="D93" s="92"/>
      <c r="E93" s="92"/>
      <c r="F93" s="92"/>
      <c r="G93" s="92"/>
      <c r="H93" s="92"/>
      <c r="I93" s="93"/>
      <c r="J93" s="94"/>
      <c r="K93" s="305">
        <v>0.05</v>
      </c>
      <c r="L93" s="859">
        <f>N86*K93</f>
        <v>153.59786708747998</v>
      </c>
      <c r="M93" s="860"/>
      <c r="N93" s="51"/>
    </row>
    <row r="94" spans="1:14" ht="15.75" thickBot="1">
      <c r="B94" s="822" t="s">
        <v>953</v>
      </c>
      <c r="C94" s="823"/>
      <c r="D94" s="823"/>
      <c r="E94" s="823"/>
      <c r="F94" s="823"/>
      <c r="G94" s="823"/>
      <c r="H94" s="823"/>
      <c r="I94" s="823"/>
      <c r="J94" s="823"/>
      <c r="K94" s="823"/>
      <c r="L94" s="823"/>
      <c r="M94" s="824"/>
      <c r="N94" s="52">
        <f>L91+L92+L93</f>
        <v>921.58720252487979</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3993.5445442744794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271">
        <v>6.25</v>
      </c>
      <c r="N36" s="272">
        <f t="shared" ref="N36:N41" si="0">K36/M36</f>
        <v>380.56063688963616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v>
      </c>
      <c r="N37" s="272">
        <f t="shared" si="0"/>
        <v>1452.1772418811961</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19989.926836620136</v>
      </c>
      <c r="L38" s="270"/>
      <c r="M38" s="271">
        <v>3.75</v>
      </c>
      <c r="N38" s="272">
        <f t="shared" si="0"/>
        <v>5330.6471564320364</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4814.9402731469645</v>
      </c>
      <c r="L39" s="270"/>
      <c r="M39" s="271">
        <v>6.25</v>
      </c>
      <c r="N39" s="272">
        <f t="shared" si="0"/>
        <v>770.39044370351428</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9515.1089847319727</v>
      </c>
      <c r="L40" s="270"/>
      <c r="M40" s="271">
        <v>6.25</v>
      </c>
      <c r="N40" s="272">
        <f t="shared" si="0"/>
        <v>1522.4174375571156</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8072.8813509591837</v>
      </c>
      <c r="L41" s="270"/>
      <c r="M41" s="271">
        <v>6.25</v>
      </c>
      <c r="N41" s="272">
        <f t="shared" si="0"/>
        <v>1291.6610161534693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1089.639417228816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11837.493349845785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5927.7801484350839</v>
      </c>
      <c r="N53" s="272">
        <f>K53*M53</f>
        <v>36362.540262391136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4469.0332392569917</v>
      </c>
      <c r="N54" s="272">
        <f>K54*M54</f>
        <v>1655.1974960211082</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3453.2844898893895</v>
      </c>
      <c r="N55" s="272">
        <f>K55*M55</f>
        <v>3836.9827665437665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7503.4699348322856</v>
      </c>
      <c r="N56" s="272">
        <f>K56*M56</f>
        <v>8337.1888164803186</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6882.791095676409</v>
      </c>
      <c r="M57" s="910"/>
      <c r="N57" s="272">
        <f>K57*L57</f>
        <v>7708.7260271575788</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562038.16539237846</v>
      </c>
      <c r="N58" s="272">
        <f>K58*M58</f>
        <v>567658.54704630224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625559.18241489609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1315.0647969912638</v>
      </c>
      <c r="M66" s="910"/>
      <c r="N66" s="287">
        <f>K66*L66</f>
        <v>1328.2154449611764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1328.2154449611764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649621.28538199118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129924.25707639824</v>
      </c>
      <c r="M90" s="858"/>
      <c r="N90" s="51"/>
    </row>
    <row r="91" spans="1:14">
      <c r="B91" s="89" t="s">
        <v>973</v>
      </c>
      <c r="C91" s="90"/>
      <c r="D91" s="90"/>
      <c r="E91" s="90"/>
      <c r="F91" s="90"/>
      <c r="G91" s="90"/>
      <c r="H91" s="90"/>
      <c r="I91" s="87"/>
      <c r="J91" s="88"/>
      <c r="K91" s="304">
        <v>0.05</v>
      </c>
      <c r="L91" s="857">
        <f>N85*K91</f>
        <v>32481.064269099559</v>
      </c>
      <c r="M91" s="858"/>
      <c r="N91" s="51"/>
    </row>
    <row r="92" spans="1:14" ht="15.75" thickBot="1">
      <c r="B92" s="91" t="s">
        <v>974</v>
      </c>
      <c r="C92" s="92"/>
      <c r="D92" s="92"/>
      <c r="E92" s="92"/>
      <c r="F92" s="92"/>
      <c r="G92" s="92"/>
      <c r="H92" s="92"/>
      <c r="I92" s="93"/>
      <c r="J92" s="94"/>
      <c r="K92" s="305">
        <v>0.05</v>
      </c>
      <c r="L92" s="859">
        <f>N85*K92</f>
        <v>32481.064269099559</v>
      </c>
      <c r="M92" s="860"/>
      <c r="N92" s="51"/>
    </row>
    <row r="93" spans="1:14" ht="15.75" thickBot="1">
      <c r="B93" s="822" t="s">
        <v>953</v>
      </c>
      <c r="C93" s="823"/>
      <c r="D93" s="823"/>
      <c r="E93" s="823"/>
      <c r="F93" s="823"/>
      <c r="G93" s="823"/>
      <c r="H93" s="823"/>
      <c r="I93" s="823"/>
      <c r="J93" s="823"/>
      <c r="K93" s="823"/>
      <c r="L93" s="823"/>
      <c r="M93" s="824"/>
      <c r="N93" s="52">
        <f>L90+L91+L92</f>
        <v>194886.38561459736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844507.67099658854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271">
        <v>6.25</v>
      </c>
      <c r="N36" s="272">
        <f t="shared" ref="N36:N41" si="0">K36/M36</f>
        <v>380.56063688963616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72608.862094059805</v>
      </c>
      <c r="L37" s="270"/>
      <c r="M37" s="271">
        <v>50</v>
      </c>
      <c r="N37" s="272">
        <f t="shared" si="0"/>
        <v>1452.1772418811961</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19989.926836620136</v>
      </c>
      <c r="L38" s="270"/>
      <c r="M38" s="271">
        <v>3.75</v>
      </c>
      <c r="N38" s="272">
        <f t="shared" si="0"/>
        <v>5330.6471564320364</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4814.9402731469645</v>
      </c>
      <c r="L39" s="270"/>
      <c r="M39" s="271">
        <v>6.25</v>
      </c>
      <c r="N39" s="272">
        <f t="shared" si="0"/>
        <v>770.39044370351428</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9515.1089847319727</v>
      </c>
      <c r="L40" s="270"/>
      <c r="M40" s="271">
        <v>6.25</v>
      </c>
      <c r="N40" s="272">
        <f t="shared" si="0"/>
        <v>1522.4174375571156</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8072.8813509591837</v>
      </c>
      <c r="L41" s="270"/>
      <c r="M41" s="271">
        <v>6.25</v>
      </c>
      <c r="N41" s="272">
        <f t="shared" si="0"/>
        <v>1291.6610161534693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1089.639417228816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11837.493349845785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5927.7801484350839</v>
      </c>
      <c r="N53" s="272">
        <f>K53*M53</f>
        <v>36362.540262391136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18374.423024142252</v>
      </c>
      <c r="N54" s="272">
        <f>K54*M54</f>
        <v>20579.353787039323</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4469.0332392569917</v>
      </c>
      <c r="N55" s="272">
        <f>K55*M55</f>
        <v>1655.1974960211082</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3453.2844898893895</v>
      </c>
      <c r="N56" s="272">
        <f>K56*M56</f>
        <v>3836.9827665437665</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7503.4699348322856</v>
      </c>
      <c r="M57" s="910"/>
      <c r="N57" s="272">
        <f>K57*L57</f>
        <v>8337.1888164803186</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6882.791095676409</v>
      </c>
      <c r="N58" s="272">
        <f>K58*M58</f>
        <v>7708.7260271575788</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562038.16539237846</v>
      </c>
      <c r="N59" s="272">
        <f>K59*M59</f>
        <v>567658.54704630224</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646138.53620193549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1315.0647969912638</v>
      </c>
      <c r="M66" s="910"/>
      <c r="N66" s="287">
        <f>K66*L66</f>
        <v>1328.2154449611764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1328.2154449611764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670200.63916903059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134040.12783380612</v>
      </c>
      <c r="M90" s="858"/>
      <c r="N90" s="51"/>
    </row>
    <row r="91" spans="1:14">
      <c r="B91" s="89" t="s">
        <v>973</v>
      </c>
      <c r="C91" s="90"/>
      <c r="D91" s="90"/>
      <c r="E91" s="90"/>
      <c r="F91" s="90"/>
      <c r="G91" s="90"/>
      <c r="H91" s="90"/>
      <c r="I91" s="87"/>
      <c r="J91" s="88"/>
      <c r="K91" s="304">
        <v>0.05</v>
      </c>
      <c r="L91" s="857">
        <f>N85*K91</f>
        <v>33510.031958451531</v>
      </c>
      <c r="M91" s="858"/>
      <c r="N91" s="51"/>
    </row>
    <row r="92" spans="1:14" ht="15.75" thickBot="1">
      <c r="B92" s="91" t="s">
        <v>974</v>
      </c>
      <c r="C92" s="92"/>
      <c r="D92" s="92"/>
      <c r="E92" s="92"/>
      <c r="F92" s="92"/>
      <c r="G92" s="92"/>
      <c r="H92" s="92"/>
      <c r="I92" s="93"/>
      <c r="J92" s="94"/>
      <c r="K92" s="305">
        <v>0.05</v>
      </c>
      <c r="L92" s="859">
        <f>N85*K92</f>
        <v>33510.031958451531</v>
      </c>
      <c r="M92" s="860"/>
      <c r="N92" s="51"/>
    </row>
    <row r="93" spans="1:14" ht="15.75" thickBot="1">
      <c r="B93" s="822" t="s">
        <v>953</v>
      </c>
      <c r="C93" s="823"/>
      <c r="D93" s="823"/>
      <c r="E93" s="823"/>
      <c r="F93" s="823"/>
      <c r="G93" s="823"/>
      <c r="H93" s="823"/>
      <c r="I93" s="823"/>
      <c r="J93" s="823"/>
      <c r="K93" s="823"/>
      <c r="L93" s="823"/>
      <c r="M93" s="824"/>
      <c r="N93" s="52">
        <f>L90+L91+L92</f>
        <v>201060.19175070917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871260.83091973979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876.97027727463455</v>
      </c>
      <c r="N49" s="272">
        <f>K49*M49</f>
        <v>876.97027727463455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876.97027727463455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876.97027727463455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175.39405545492693</v>
      </c>
      <c r="M83" s="858"/>
      <c r="N83" s="51"/>
    </row>
    <row r="84" spans="1:14">
      <c r="B84" s="89" t="s">
        <v>973</v>
      </c>
      <c r="C84" s="90"/>
      <c r="D84" s="90"/>
      <c r="E84" s="90"/>
      <c r="F84" s="90"/>
      <c r="G84" s="90"/>
      <c r="H84" s="90"/>
      <c r="I84" s="87"/>
      <c r="J84" s="88"/>
      <c r="K84" s="304">
        <v>0.05</v>
      </c>
      <c r="L84" s="857">
        <f>N78*K84</f>
        <v>43.848513863731732</v>
      </c>
      <c r="M84" s="858"/>
      <c r="N84" s="51"/>
    </row>
    <row r="85" spans="1:14" ht="15.75" thickBot="1">
      <c r="B85" s="91" t="s">
        <v>974</v>
      </c>
      <c r="C85" s="92"/>
      <c r="D85" s="92"/>
      <c r="E85" s="92"/>
      <c r="F85" s="92"/>
      <c r="G85" s="92"/>
      <c r="H85" s="92"/>
      <c r="I85" s="93"/>
      <c r="J85" s="94"/>
      <c r="K85" s="305">
        <v>0.05</v>
      </c>
      <c r="L85" s="859">
        <f>N78*K85</f>
        <v>43.848513863731732</v>
      </c>
      <c r="M85" s="860"/>
      <c r="N85" s="51"/>
    </row>
    <row r="86" spans="1:14" ht="15.75" thickBot="1">
      <c r="B86" s="822" t="s">
        <v>953</v>
      </c>
      <c r="C86" s="823"/>
      <c r="D86" s="823"/>
      <c r="E86" s="823"/>
      <c r="F86" s="823"/>
      <c r="G86" s="823"/>
      <c r="H86" s="823"/>
      <c r="I86" s="823"/>
      <c r="J86" s="823"/>
      <c r="K86" s="823"/>
      <c r="L86" s="823"/>
      <c r="M86" s="824"/>
      <c r="N86" s="52">
        <f>L83+L84+L85</f>
        <v>263.09108318239038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1140.0613604570249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923.53536958381494</v>
      </c>
      <c r="N49" s="272">
        <f>K49*M49</f>
        <v>923.53536958381494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923.53536958381494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923.53536958381494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184.70707391676299</v>
      </c>
      <c r="M83" s="858"/>
      <c r="N83" s="51"/>
    </row>
    <row r="84" spans="1:14">
      <c r="B84" s="89" t="s">
        <v>973</v>
      </c>
      <c r="C84" s="90"/>
      <c r="D84" s="90"/>
      <c r="E84" s="90"/>
      <c r="F84" s="90"/>
      <c r="G84" s="90"/>
      <c r="H84" s="90"/>
      <c r="I84" s="87"/>
      <c r="J84" s="88"/>
      <c r="K84" s="304">
        <v>0.05</v>
      </c>
      <c r="L84" s="857">
        <f>N78*K84</f>
        <v>46.176768479190748</v>
      </c>
      <c r="M84" s="858"/>
      <c r="N84" s="51"/>
    </row>
    <row r="85" spans="1:14" ht="15.75" thickBot="1">
      <c r="B85" s="91" t="s">
        <v>974</v>
      </c>
      <c r="C85" s="92"/>
      <c r="D85" s="92"/>
      <c r="E85" s="92"/>
      <c r="F85" s="92"/>
      <c r="G85" s="92"/>
      <c r="H85" s="92"/>
      <c r="I85" s="93"/>
      <c r="J85" s="94"/>
      <c r="K85" s="305">
        <v>0.05</v>
      </c>
      <c r="L85" s="859">
        <f>N78*K85</f>
        <v>46.176768479190748</v>
      </c>
      <c r="M85" s="860"/>
      <c r="N85" s="51"/>
    </row>
    <row r="86" spans="1:14" ht="15.75" thickBot="1">
      <c r="B86" s="822" t="s">
        <v>953</v>
      </c>
      <c r="C86" s="823"/>
      <c r="D86" s="823"/>
      <c r="E86" s="823"/>
      <c r="F86" s="823"/>
      <c r="G86" s="823"/>
      <c r="H86" s="823"/>
      <c r="I86" s="823"/>
      <c r="J86" s="823"/>
      <c r="K86" s="823"/>
      <c r="L86" s="823"/>
      <c r="M86" s="824"/>
      <c r="N86" s="52">
        <f>L83+L84+L85</f>
        <v>277.0606108751445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1200.5959804589595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436.46967923801611</v>
      </c>
      <c r="N49" s="272">
        <f>K49*M49</f>
        <v>436.46967923801611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436.46967923801611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436.46967923801611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87.293935847603223</v>
      </c>
      <c r="M83" s="858"/>
      <c r="N83" s="51"/>
    </row>
    <row r="84" spans="1:14">
      <c r="B84" s="89" t="s">
        <v>973</v>
      </c>
      <c r="C84" s="90"/>
      <c r="D84" s="90"/>
      <c r="E84" s="90"/>
      <c r="F84" s="90"/>
      <c r="G84" s="90"/>
      <c r="H84" s="90"/>
      <c r="I84" s="87"/>
      <c r="J84" s="88"/>
      <c r="K84" s="304">
        <v>0.05</v>
      </c>
      <c r="L84" s="857">
        <f>N78*K84</f>
        <v>21.823483961900806</v>
      </c>
      <c r="M84" s="858"/>
      <c r="N84" s="51"/>
    </row>
    <row r="85" spans="1:14" ht="15.75" thickBot="1">
      <c r="B85" s="91" t="s">
        <v>974</v>
      </c>
      <c r="C85" s="92"/>
      <c r="D85" s="92"/>
      <c r="E85" s="92"/>
      <c r="F85" s="92"/>
      <c r="G85" s="92"/>
      <c r="H85" s="92"/>
      <c r="I85" s="93"/>
      <c r="J85" s="94"/>
      <c r="K85" s="305">
        <v>0.05</v>
      </c>
      <c r="L85" s="859">
        <f>N78*K85</f>
        <v>21.823483961900806</v>
      </c>
      <c r="M85" s="860"/>
      <c r="N85" s="51"/>
    </row>
    <row r="86" spans="1:14" ht="15.75" thickBot="1">
      <c r="B86" s="822" t="s">
        <v>953</v>
      </c>
      <c r="C86" s="823"/>
      <c r="D86" s="823"/>
      <c r="E86" s="823"/>
      <c r="F86" s="823"/>
      <c r="G86" s="823"/>
      <c r="H86" s="823"/>
      <c r="I86" s="823"/>
      <c r="J86" s="823"/>
      <c r="K86" s="823"/>
      <c r="L86" s="823"/>
      <c r="M86" s="824"/>
      <c r="N86" s="52">
        <f>L83+L84+L85</f>
        <v>130.94090377140483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567.41058300942098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271">
        <v>30</v>
      </c>
      <c r="N36" s="272">
        <f>K36/M36</f>
        <v>79.283466018674204</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8072.8813509591837</v>
      </c>
      <c r="L37" s="270"/>
      <c r="M37" s="271">
        <v>30</v>
      </c>
      <c r="N37" s="272">
        <f>K37/M37</f>
        <v>269.09604503197278</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4814.9402731469645</v>
      </c>
      <c r="L38" s="876">
        <v>0.33329999999999999</v>
      </c>
      <c r="M38" s="877"/>
      <c r="N38" s="272">
        <f>K38/L38</f>
        <v>14446.265445985493</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253.08758483933667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15047.732541875477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562038.16539237846</v>
      </c>
      <c r="N48" s="272">
        <f>K48*M48</f>
        <v>567658.54704630224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567658.54704630224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1315.0647969912638</v>
      </c>
      <c r="M57" s="910"/>
      <c r="N57" s="287">
        <f>K57*L57</f>
        <v>1328.2154449611764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1328.2154449611764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2530.8758483933666</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586565.37088153232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117313.07417630647</v>
      </c>
      <c r="M79" s="858"/>
      <c r="N79" s="51"/>
    </row>
    <row r="80" spans="1:15">
      <c r="B80" s="89" t="s">
        <v>973</v>
      </c>
      <c r="C80" s="90"/>
      <c r="D80" s="90"/>
      <c r="E80" s="90"/>
      <c r="F80" s="90"/>
      <c r="G80" s="90"/>
      <c r="H80" s="90"/>
      <c r="I80" s="87"/>
      <c r="J80" s="88"/>
      <c r="K80" s="304">
        <v>0.05</v>
      </c>
      <c r="L80" s="857">
        <f>N74*K80</f>
        <v>29328.268544076618</v>
      </c>
      <c r="M80" s="858"/>
      <c r="N80" s="51"/>
    </row>
    <row r="81" spans="1:14" ht="15.75" thickBot="1">
      <c r="B81" s="91" t="s">
        <v>974</v>
      </c>
      <c r="C81" s="92"/>
      <c r="D81" s="92"/>
      <c r="E81" s="92"/>
      <c r="F81" s="92"/>
      <c r="G81" s="92"/>
      <c r="H81" s="92"/>
      <c r="I81" s="93"/>
      <c r="J81" s="94"/>
      <c r="K81" s="305">
        <v>0.05</v>
      </c>
      <c r="L81" s="859">
        <f>N74*K81</f>
        <v>29328.268544076618</v>
      </c>
      <c r="M81" s="860"/>
      <c r="N81" s="51"/>
    </row>
    <row r="82" spans="1:14" ht="15.75" thickBot="1">
      <c r="B82" s="822" t="s">
        <v>953</v>
      </c>
      <c r="C82" s="823"/>
      <c r="D82" s="823"/>
      <c r="E82" s="823"/>
      <c r="F82" s="823"/>
      <c r="G82" s="823"/>
      <c r="H82" s="823"/>
      <c r="I82" s="823"/>
      <c r="J82" s="823"/>
      <c r="K82" s="823"/>
      <c r="L82" s="823"/>
      <c r="M82" s="824"/>
      <c r="N82" s="52">
        <f>L79+L80+L81</f>
        <v>175969.6112644597</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762534.98214599199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271">
        <v>37.5</v>
      </c>
      <c r="N36" s="272">
        <f>K36/M36</f>
        <v>208.09184967588607</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1214.8204072288161</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1422.9122569047022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51119.460968207182</v>
      </c>
      <c r="N45" s="272">
        <f>K45*M45</f>
        <v>52653.044797253402</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62208.915420300997</v>
      </c>
      <c r="N46" s="272">
        <f>K46*M46</f>
        <v>622.08915420301003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68920.241081218264</v>
      </c>
      <c r="N47" s="272">
        <f>K47*M47</f>
        <v>3446.0120540609132</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431023.13359011075</v>
      </c>
      <c r="N48" s="272">
        <f>K48*M48</f>
        <v>4310.2313359011077</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61031.377341418432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1274.2371126701096</v>
      </c>
      <c r="M55" s="910"/>
      <c r="N55" s="287">
        <f>K55*L55</f>
        <v>1172.2981436565008</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1315.0647969912638</v>
      </c>
      <c r="M56" s="910"/>
      <c r="N56" s="287">
        <f>K56*L56</f>
        <v>13.150647969912638</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1315.0647969912638</v>
      </c>
      <c r="M57" s="910"/>
      <c r="N57" s="287">
        <f>K57*L57</f>
        <v>65.753239849563201</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1251.2020314759766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12148.204072288159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75853.69570208728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15170.739140417456</v>
      </c>
      <c r="M79" s="858"/>
      <c r="N79" s="51"/>
    </row>
    <row r="80" spans="1:15">
      <c r="B80" s="89" t="s">
        <v>973</v>
      </c>
      <c r="C80" s="90"/>
      <c r="D80" s="90"/>
      <c r="E80" s="90"/>
      <c r="F80" s="90"/>
      <c r="G80" s="90"/>
      <c r="H80" s="90"/>
      <c r="I80" s="87"/>
      <c r="J80" s="88"/>
      <c r="K80" s="304">
        <v>0.05</v>
      </c>
      <c r="L80" s="857">
        <f>N74*K80</f>
        <v>3792.684785104364</v>
      </c>
      <c r="M80" s="858"/>
      <c r="N80" s="51"/>
    </row>
    <row r="81" spans="1:14" ht="15.75" thickBot="1">
      <c r="B81" s="91" t="s">
        <v>974</v>
      </c>
      <c r="C81" s="92"/>
      <c r="D81" s="92"/>
      <c r="E81" s="92"/>
      <c r="F81" s="92"/>
      <c r="G81" s="92"/>
      <c r="H81" s="92"/>
      <c r="I81" s="93"/>
      <c r="J81" s="94"/>
      <c r="K81" s="305">
        <v>0.05</v>
      </c>
      <c r="L81" s="859">
        <f>N74*K81</f>
        <v>3792.684785104364</v>
      </c>
      <c r="M81" s="860"/>
      <c r="N81" s="51"/>
    </row>
    <row r="82" spans="1:14" ht="15.75" thickBot="1">
      <c r="B82" s="822" t="s">
        <v>953</v>
      </c>
      <c r="C82" s="823"/>
      <c r="D82" s="823"/>
      <c r="E82" s="823"/>
      <c r="F82" s="823"/>
      <c r="G82" s="823"/>
      <c r="H82" s="823"/>
      <c r="I82" s="823"/>
      <c r="J82" s="823"/>
      <c r="K82" s="823"/>
      <c r="L82" s="823"/>
      <c r="M82" s="824"/>
      <c r="N82" s="52">
        <f>L79+L80+L81</f>
        <v>22756.108710626184</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98609.804412713464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112669.60239163898</v>
      </c>
      <c r="L36" s="270"/>
      <c r="M36" s="271">
        <v>35</v>
      </c>
      <c r="N36" s="272">
        <f>K36/M36</f>
        <v>3219.1314969039709</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219079.23589694142</v>
      </c>
      <c r="L37" s="335"/>
      <c r="M37" s="336">
        <v>35</v>
      </c>
      <c r="N37" s="272">
        <f>K37/M37</f>
        <v>6259.4067399126116</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8.2809726290859995</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9486.8192094456681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5230.8232918277736</v>
      </c>
      <c r="N47" s="272">
        <f>K47*M47</f>
        <v>6800.0702793761056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6800.0702793761056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1315.0647969912638</v>
      </c>
      <c r="M56" s="910"/>
      <c r="N56" s="287">
        <f>K56*L56</f>
        <v>1709.5842360886431</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1709.5842360886431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828.09726290859999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18824.570987819014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3764.9141975638031</v>
      </c>
      <c r="M80" s="858"/>
      <c r="N80" s="51"/>
    </row>
    <row r="81" spans="1:14">
      <c r="B81" s="89" t="s">
        <v>973</v>
      </c>
      <c r="C81" s="90"/>
      <c r="D81" s="90"/>
      <c r="E81" s="90"/>
      <c r="F81" s="90"/>
      <c r="G81" s="90"/>
      <c r="H81" s="90"/>
      <c r="I81" s="87"/>
      <c r="J81" s="88"/>
      <c r="K81" s="304">
        <v>0.05</v>
      </c>
      <c r="L81" s="857">
        <f>N75*K81</f>
        <v>941.22854939095077</v>
      </c>
      <c r="M81" s="858"/>
      <c r="N81" s="51"/>
    </row>
    <row r="82" spans="1:14" ht="15.75" thickBot="1">
      <c r="B82" s="91" t="s">
        <v>974</v>
      </c>
      <c r="C82" s="92"/>
      <c r="D82" s="92"/>
      <c r="E82" s="92"/>
      <c r="F82" s="92"/>
      <c r="G82" s="92"/>
      <c r="H82" s="92"/>
      <c r="I82" s="93"/>
      <c r="J82" s="94"/>
      <c r="K82" s="305">
        <v>0.05</v>
      </c>
      <c r="L82" s="859">
        <f>N75*K82</f>
        <v>941.22854939095077</v>
      </c>
      <c r="M82" s="860"/>
      <c r="N82" s="51"/>
    </row>
    <row r="83" spans="1:14" ht="15.75" thickBot="1">
      <c r="B83" s="822" t="s">
        <v>953</v>
      </c>
      <c r="C83" s="823"/>
      <c r="D83" s="823"/>
      <c r="E83" s="823"/>
      <c r="F83" s="823"/>
      <c r="G83" s="823"/>
      <c r="H83" s="823"/>
      <c r="I83" s="823"/>
      <c r="J83" s="823"/>
      <c r="K83" s="823"/>
      <c r="L83" s="823"/>
      <c r="M83" s="824"/>
      <c r="N83" s="52">
        <f>L80+L81+L82</f>
        <v>5647.3712963457056</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24471.942284164717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112669.60239163898</v>
      </c>
      <c r="L36" s="270"/>
      <c r="M36" s="271">
        <v>2.5</v>
      </c>
      <c r="N36" s="272">
        <f>K36/M36</f>
        <v>45067.840956655593</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200300.42230042271</v>
      </c>
      <c r="L37" s="335"/>
      <c r="M37" s="336">
        <v>100</v>
      </c>
      <c r="N37" s="272">
        <f>K37/M37</f>
        <v>2003.004223004227</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219079.23589694142</v>
      </c>
      <c r="L38" s="423"/>
      <c r="M38" s="424">
        <v>16</v>
      </c>
      <c r="N38" s="272">
        <f>K38/M38</f>
        <v>13692.452243558839</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27.894392469875619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60791.191815688529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6459.9827727010406</v>
      </c>
      <c r="N47" s="272">
        <f>K47*M47</f>
        <v>1937.994831810312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1645.7168402022828</v>
      </c>
      <c r="N48" s="272">
        <f t="shared" ref="N48:N53" si="0">K48*M48</f>
        <v>4937.1505206068487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9599.546252207374</v>
      </c>
      <c r="N49" s="272">
        <f t="shared" si="0"/>
        <v>2399.8865630518435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1288.8869748098593</v>
      </c>
      <c r="N50" s="272">
        <f t="shared" si="0"/>
        <v>1288.8869748098593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981.16384761558948</v>
      </c>
      <c r="N51" s="272">
        <f t="shared" si="0"/>
        <v>981.16384761558948</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8259.0306697481174</v>
      </c>
      <c r="N52" s="272">
        <f t="shared" si="0"/>
        <v>3782.636046744638</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5230.8232918277736</v>
      </c>
      <c r="N53" s="272">
        <f t="shared" si="0"/>
        <v>6800.0702793761056</v>
      </c>
    </row>
    <row r="54" spans="1:14" ht="15.75" thickBot="1">
      <c r="B54" s="822" t="s">
        <v>953</v>
      </c>
      <c r="C54" s="823"/>
      <c r="D54" s="823"/>
      <c r="E54" s="823"/>
      <c r="F54" s="823"/>
      <c r="G54" s="823"/>
      <c r="H54" s="823"/>
      <c r="I54" s="823"/>
      <c r="J54" s="823"/>
      <c r="K54" s="823"/>
      <c r="L54" s="823"/>
      <c r="M54" s="824"/>
      <c r="N54" s="394">
        <f>SUM(N47:N53)</f>
        <v>22127.789064015196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1315.0647969912638</v>
      </c>
      <c r="M59" s="910"/>
      <c r="N59" s="287">
        <f>K59*L59</f>
        <v>1709.5842360886431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2789.439246987562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87418.004362779931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17483.600872555988</v>
      </c>
      <c r="M83" s="858"/>
      <c r="N83" s="51"/>
    </row>
    <row r="84" spans="1:14">
      <c r="B84" s="89" t="s">
        <v>973</v>
      </c>
      <c r="C84" s="90"/>
      <c r="D84" s="90"/>
      <c r="E84" s="90"/>
      <c r="F84" s="90"/>
      <c r="G84" s="90"/>
      <c r="H84" s="90"/>
      <c r="I84" s="87"/>
      <c r="J84" s="88"/>
      <c r="K84" s="304">
        <v>0.05</v>
      </c>
      <c r="L84" s="857">
        <f>N78*K84</f>
        <v>4370.9002181389969</v>
      </c>
      <c r="M84" s="858"/>
      <c r="N84" s="51"/>
    </row>
    <row r="85" spans="1:14" ht="15.75" thickBot="1">
      <c r="B85" s="91" t="s">
        <v>974</v>
      </c>
      <c r="C85" s="92"/>
      <c r="D85" s="92"/>
      <c r="E85" s="92"/>
      <c r="F85" s="92"/>
      <c r="G85" s="92"/>
      <c r="H85" s="92"/>
      <c r="I85" s="93"/>
      <c r="J85" s="94"/>
      <c r="K85" s="305">
        <v>0.05</v>
      </c>
      <c r="L85" s="859">
        <f>N78*K85</f>
        <v>4370.9002181389969</v>
      </c>
      <c r="M85" s="860"/>
      <c r="N85" s="51"/>
    </row>
    <row r="86" spans="1:14" ht="15.75" thickBot="1">
      <c r="B86" s="822" t="s">
        <v>953</v>
      </c>
      <c r="C86" s="823"/>
      <c r="D86" s="823"/>
      <c r="E86" s="823"/>
      <c r="F86" s="823"/>
      <c r="G86" s="823"/>
      <c r="H86" s="823"/>
      <c r="I86" s="823"/>
      <c r="J86" s="823"/>
      <c r="K86" s="823"/>
      <c r="L86" s="823"/>
      <c r="M86" s="824"/>
      <c r="N86" s="52">
        <f>L83+L84+L85</f>
        <v>26225.401308833978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113643.4056716139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112669.60239163898</v>
      </c>
      <c r="L36" s="270"/>
      <c r="M36" s="336">
        <v>2.5</v>
      </c>
      <c r="N36" s="272">
        <f>K36/M36</f>
        <v>45067.840956655593</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200300.42230042271</v>
      </c>
      <c r="L37" s="335"/>
      <c r="M37" s="336">
        <v>100</v>
      </c>
      <c r="N37" s="272">
        <f>K37/M37</f>
        <v>2003.004223004227</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8072.8813509591837</v>
      </c>
      <c r="L38" s="423"/>
      <c r="M38" s="424">
        <v>8</v>
      </c>
      <c r="N38" s="272">
        <f>K38/M38</f>
        <v>1009.110168869898</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219079.23589694142</v>
      </c>
      <c r="L39" s="276"/>
      <c r="M39" s="336">
        <v>8</v>
      </c>
      <c r="N39" s="272">
        <f>K39/M39</f>
        <v>27384.904487117677</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241.11460680720396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75705.974442454593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6459.9827727010406</v>
      </c>
      <c r="N48" s="272">
        <f>K48*M48</f>
        <v>1937.994831810312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1645.7168402022828</v>
      </c>
      <c r="N49" s="272">
        <f t="shared" ref="N49:N54" si="0">K49*M49</f>
        <v>4937.1505206068487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9599.546252207374</v>
      </c>
      <c r="N50" s="272">
        <f t="shared" si="0"/>
        <v>2399.8865630518435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1288.8869748098593</v>
      </c>
      <c r="N51" s="272">
        <f t="shared" si="0"/>
        <v>1288.8869748098593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981.16384761558948</v>
      </c>
      <c r="N52" s="272">
        <f t="shared" si="0"/>
        <v>981.16384761558948</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8259.0306697481174</v>
      </c>
      <c r="N53" s="272">
        <f>K53*M53</f>
        <v>3782.636046744638</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5230.8232918277736</v>
      </c>
      <c r="N54" s="272">
        <f t="shared" si="0"/>
        <v>6800.0702793761056</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22127.789064015196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1315.0647969912638</v>
      </c>
      <c r="M61" s="910"/>
      <c r="N61" s="287">
        <f>K61*L61</f>
        <v>1709.5842360886431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1709.5842360886431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24111.460680720396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123654.80842327882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24730.961684655766</v>
      </c>
      <c r="M85" s="858"/>
      <c r="N85" s="51"/>
    </row>
    <row r="86" spans="1:14">
      <c r="B86" s="89" t="s">
        <v>973</v>
      </c>
      <c r="C86" s="90"/>
      <c r="D86" s="90"/>
      <c r="E86" s="90"/>
      <c r="F86" s="90"/>
      <c r="G86" s="90"/>
      <c r="H86" s="90"/>
      <c r="I86" s="87"/>
      <c r="J86" s="88"/>
      <c r="K86" s="304">
        <v>0.05</v>
      </c>
      <c r="L86" s="857">
        <f>N80*K86</f>
        <v>6182.7404211639414</v>
      </c>
      <c r="M86" s="858"/>
      <c r="N86" s="51"/>
    </row>
    <row r="87" spans="1:14" ht="15.75" thickBot="1">
      <c r="B87" s="91" t="s">
        <v>974</v>
      </c>
      <c r="C87" s="92"/>
      <c r="D87" s="92"/>
      <c r="E87" s="92"/>
      <c r="F87" s="92"/>
      <c r="G87" s="92"/>
      <c r="H87" s="92"/>
      <c r="I87" s="93"/>
      <c r="J87" s="94"/>
      <c r="K87" s="305">
        <v>0.05</v>
      </c>
      <c r="L87" s="859">
        <f>N80*K87</f>
        <v>6182.7404211639414</v>
      </c>
      <c r="M87" s="860"/>
      <c r="N87" s="51"/>
    </row>
    <row r="88" spans="1:14" ht="15.75" thickBot="1">
      <c r="B88" s="822" t="s">
        <v>953</v>
      </c>
      <c r="C88" s="823"/>
      <c r="D88" s="823"/>
      <c r="E88" s="823"/>
      <c r="F88" s="823"/>
      <c r="G88" s="823"/>
      <c r="H88" s="823"/>
      <c r="I88" s="823"/>
      <c r="J88" s="823"/>
      <c r="K88" s="823"/>
      <c r="L88" s="823"/>
      <c r="M88" s="824"/>
      <c r="N88" s="52">
        <f>L85+L86+L87</f>
        <v>37096.44252698365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160751.25095026247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200300.42230042271</v>
      </c>
      <c r="L36" s="270"/>
      <c r="M36" s="336">
        <v>100</v>
      </c>
      <c r="N36" s="272">
        <f>K36/M36</f>
        <v>2003.004223004227</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219079.23589694142</v>
      </c>
      <c r="L37" s="335"/>
      <c r="M37" s="336">
        <v>35</v>
      </c>
      <c r="N37" s="272">
        <f>K37/M37</f>
        <v>6259.4067399126116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8.2809726290859995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8270.6919355459231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5230.8232918277736</v>
      </c>
      <c r="N48" s="272">
        <f>K48*M48</f>
        <v>6800.0702793761056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6800.0702793761056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828.09726290859999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17608.443713919271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3521.6887427838542</v>
      </c>
      <c r="M84" s="858"/>
      <c r="N84" s="51"/>
    </row>
    <row r="85" spans="1:14">
      <c r="B85" s="89" t="s">
        <v>973</v>
      </c>
      <c r="C85" s="90"/>
      <c r="D85" s="90"/>
      <c r="E85" s="90"/>
      <c r="F85" s="90"/>
      <c r="G85" s="90"/>
      <c r="H85" s="90"/>
      <c r="I85" s="87"/>
      <c r="J85" s="88"/>
      <c r="K85" s="304">
        <v>0.05</v>
      </c>
      <c r="L85" s="857">
        <f>N79*K85</f>
        <v>880.42218569596355</v>
      </c>
      <c r="M85" s="858"/>
      <c r="N85" s="51"/>
    </row>
    <row r="86" spans="1:14" ht="15.75" thickBot="1">
      <c r="B86" s="91" t="s">
        <v>974</v>
      </c>
      <c r="C86" s="92"/>
      <c r="D86" s="92"/>
      <c r="E86" s="92"/>
      <c r="F86" s="92"/>
      <c r="G86" s="92"/>
      <c r="H86" s="92"/>
      <c r="I86" s="93"/>
      <c r="J86" s="94"/>
      <c r="K86" s="305">
        <v>0.05</v>
      </c>
      <c r="L86" s="859">
        <f>N79*K86</f>
        <v>880.42218569596355</v>
      </c>
      <c r="M86" s="860"/>
      <c r="N86" s="51"/>
    </row>
    <row r="87" spans="1:14" ht="15.75" thickBot="1">
      <c r="B87" s="822" t="s">
        <v>953</v>
      </c>
      <c r="C87" s="823"/>
      <c r="D87" s="823"/>
      <c r="E87" s="823"/>
      <c r="F87" s="823"/>
      <c r="G87" s="823"/>
      <c r="H87" s="823"/>
      <c r="I87" s="823"/>
      <c r="J87" s="823"/>
      <c r="K87" s="823"/>
      <c r="L87" s="823"/>
      <c r="M87" s="824"/>
      <c r="N87" s="52">
        <f>L84+L85+L86</f>
        <v>5282.5331141757815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22890.976828095052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11267.288157911218</v>
      </c>
      <c r="L35" s="270"/>
      <c r="M35" s="336">
        <v>21</v>
      </c>
      <c r="N35" s="272">
        <f>K35/M35</f>
        <v>536.5375313291056</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200300.42230042271</v>
      </c>
      <c r="L36" s="335"/>
      <c r="M36" s="336">
        <v>100</v>
      </c>
      <c r="N36" s="272">
        <f>K36/M36</f>
        <v>2003.004223004227</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219079.23589694142</v>
      </c>
      <c r="L37" s="423"/>
      <c r="M37" s="424">
        <v>21</v>
      </c>
      <c r="N37" s="272">
        <f>K37/M37</f>
        <v>10432.34456652102</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13.801621048476665</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12985.687941902828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5230.8232918277736</v>
      </c>
      <c r="N47" s="272">
        <f>K47*M47</f>
        <v>6800.0702793761056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6800.0702793761056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1315.0647969912638</v>
      </c>
      <c r="M59" s="910"/>
      <c r="N59" s="287">
        <f>K59*L59</f>
        <v>1709.5842360886431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1709.5842360886431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1380.1621048476666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22875.504562215243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4575.1009124430484</v>
      </c>
      <c r="M83" s="858"/>
      <c r="N83" s="51"/>
    </row>
    <row r="84" spans="1:14">
      <c r="B84" s="89" t="s">
        <v>973</v>
      </c>
      <c r="C84" s="90"/>
      <c r="D84" s="90"/>
      <c r="E84" s="90"/>
      <c r="F84" s="90"/>
      <c r="G84" s="90"/>
      <c r="H84" s="90"/>
      <c r="I84" s="87"/>
      <c r="J84" s="88"/>
      <c r="K84" s="304">
        <v>0.05</v>
      </c>
      <c r="L84" s="857">
        <f>N78*K84</f>
        <v>1143.7752281107621</v>
      </c>
      <c r="M84" s="858"/>
      <c r="N84" s="51"/>
    </row>
    <row r="85" spans="1:14" ht="15.75" thickBot="1">
      <c r="B85" s="91" t="s">
        <v>974</v>
      </c>
      <c r="C85" s="92"/>
      <c r="D85" s="92"/>
      <c r="E85" s="92"/>
      <c r="F85" s="92"/>
      <c r="G85" s="92"/>
      <c r="H85" s="92"/>
      <c r="I85" s="93"/>
      <c r="J85" s="94"/>
      <c r="K85" s="305">
        <v>0.05</v>
      </c>
      <c r="L85" s="859">
        <f>N78*K85</f>
        <v>1143.7752281107621</v>
      </c>
      <c r="M85" s="860"/>
      <c r="N85" s="51"/>
    </row>
    <row r="86" spans="1:14" ht="15.75" thickBot="1">
      <c r="B86" s="822" t="s">
        <v>953</v>
      </c>
      <c r="C86" s="823"/>
      <c r="D86" s="823"/>
      <c r="E86" s="823"/>
      <c r="F86" s="823"/>
      <c r="G86" s="823"/>
      <c r="H86" s="823"/>
      <c r="I86" s="823"/>
      <c r="J86" s="823"/>
      <c r="K86" s="823"/>
      <c r="L86" s="823"/>
      <c r="M86" s="824"/>
      <c r="N86" s="52">
        <f>L83+L84+L85</f>
        <v>6862.6513686645731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29738.155930879817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336">
        <v>2.5</v>
      </c>
      <c r="N36" s="272">
        <f>K36/M36</f>
        <v>5489.2988331017978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5958.7275456017978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25041.821940890572</v>
      </c>
      <c r="N48" s="272">
        <f>K48*M48</f>
        <v>32554.368523157744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41.699641662585854</v>
      </c>
      <c r="N49" s="272">
        <f>K49*M49</f>
        <v>1250.9892498775757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33805.357773035321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50862.24380472576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10172.448760945153</v>
      </c>
      <c r="M84" s="858"/>
      <c r="N84" s="51"/>
    </row>
    <row r="85" spans="1:14">
      <c r="B85" s="89" t="s">
        <v>973</v>
      </c>
      <c r="C85" s="90"/>
      <c r="D85" s="90"/>
      <c r="E85" s="90"/>
      <c r="F85" s="90"/>
      <c r="G85" s="90"/>
      <c r="H85" s="90"/>
      <c r="I85" s="87"/>
      <c r="J85" s="88"/>
      <c r="K85" s="304">
        <v>0.05</v>
      </c>
      <c r="L85" s="857">
        <f>N79*K85</f>
        <v>2543.1121902362884</v>
      </c>
      <c r="M85" s="858"/>
      <c r="N85" s="51"/>
    </row>
    <row r="86" spans="1:14" ht="15.75" thickBot="1">
      <c r="B86" s="91" t="s">
        <v>974</v>
      </c>
      <c r="C86" s="92"/>
      <c r="D86" s="92"/>
      <c r="E86" s="92"/>
      <c r="F86" s="92"/>
      <c r="G86" s="92"/>
      <c r="H86" s="92"/>
      <c r="I86" s="93"/>
      <c r="J86" s="94"/>
      <c r="K86" s="305">
        <v>0.05</v>
      </c>
      <c r="L86" s="859">
        <f>N79*K86</f>
        <v>2543.1121902362884</v>
      </c>
      <c r="M86" s="860"/>
      <c r="N86" s="51"/>
    </row>
    <row r="87" spans="1:14" ht="15.75" thickBot="1">
      <c r="B87" s="822" t="s">
        <v>953</v>
      </c>
      <c r="C87" s="823"/>
      <c r="D87" s="823"/>
      <c r="E87" s="823"/>
      <c r="F87" s="823"/>
      <c r="G87" s="823"/>
      <c r="H87" s="823"/>
      <c r="I87" s="823"/>
      <c r="J87" s="823"/>
      <c r="K87" s="823"/>
      <c r="L87" s="823"/>
      <c r="M87" s="824"/>
      <c r="N87" s="52">
        <f>L84+L85+L86</f>
        <v>15258.67314141773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66120.916946143494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336">
        <v>2.5</v>
      </c>
      <c r="N36" s="272">
        <f>K36/M36</f>
        <v>5489.2988331017978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5958.7275456017978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16787.295355308313</v>
      </c>
      <c r="N48" s="272">
        <f>K48*M48</f>
        <v>21823.483961900809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41.699641662585854</v>
      </c>
      <c r="N49" s="272">
        <f>K49*M49</f>
        <v>1250.9892498775757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23074.473211778386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40131.359243468825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8026.2718486937656</v>
      </c>
      <c r="M84" s="858"/>
      <c r="N84" s="51"/>
    </row>
    <row r="85" spans="1:14">
      <c r="B85" s="89" t="s">
        <v>973</v>
      </c>
      <c r="C85" s="90"/>
      <c r="D85" s="90"/>
      <c r="E85" s="90"/>
      <c r="F85" s="90"/>
      <c r="G85" s="90"/>
      <c r="H85" s="90"/>
      <c r="I85" s="87"/>
      <c r="J85" s="88"/>
      <c r="K85" s="304">
        <v>0.05</v>
      </c>
      <c r="L85" s="857">
        <f>N79*K85</f>
        <v>2006.5679621734414</v>
      </c>
      <c r="M85" s="858"/>
      <c r="N85" s="51"/>
    </row>
    <row r="86" spans="1:14" ht="15.75" thickBot="1">
      <c r="B86" s="91" t="s">
        <v>974</v>
      </c>
      <c r="C86" s="92"/>
      <c r="D86" s="92"/>
      <c r="E86" s="92"/>
      <c r="F86" s="92"/>
      <c r="G86" s="92"/>
      <c r="H86" s="92"/>
      <c r="I86" s="93"/>
      <c r="J86" s="94"/>
      <c r="K86" s="305">
        <v>0.05</v>
      </c>
      <c r="L86" s="859">
        <f>N79*K86</f>
        <v>2006.5679621734414</v>
      </c>
      <c r="M86" s="860"/>
      <c r="N86" s="51"/>
    </row>
    <row r="87" spans="1:14" ht="15.75" thickBot="1">
      <c r="B87" s="822" t="s">
        <v>953</v>
      </c>
      <c r="C87" s="823"/>
      <c r="D87" s="823"/>
      <c r="E87" s="823"/>
      <c r="F87" s="823"/>
      <c r="G87" s="823"/>
      <c r="H87" s="823"/>
      <c r="I87" s="823"/>
      <c r="J87" s="823"/>
      <c r="K87" s="823"/>
      <c r="L87" s="823"/>
      <c r="M87" s="824"/>
      <c r="N87" s="52">
        <f>L84+L85+L86</f>
        <v>12039.407773040648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52170.767016509475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336">
        <v>2.5</v>
      </c>
      <c r="N36" s="272">
        <f>K36/M36</f>
        <v>5489.2988331017978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5958.7275456017978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38803.833213795173</v>
      </c>
      <c r="N48" s="272">
        <f>K48*M48</f>
        <v>50444.983177933726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41.699641662585854</v>
      </c>
      <c r="N49" s="272">
        <f>K49*M49</f>
        <v>1250.9892498775757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51695.972427811299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68752.858459501746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13750.57169190035</v>
      </c>
      <c r="M84" s="858"/>
      <c r="N84" s="51"/>
    </row>
    <row r="85" spans="1:14">
      <c r="B85" s="89" t="s">
        <v>973</v>
      </c>
      <c r="C85" s="90"/>
      <c r="D85" s="90"/>
      <c r="E85" s="90"/>
      <c r="F85" s="90"/>
      <c r="G85" s="90"/>
      <c r="H85" s="90"/>
      <c r="I85" s="87"/>
      <c r="J85" s="88"/>
      <c r="K85" s="304">
        <v>0.05</v>
      </c>
      <c r="L85" s="857">
        <f>N79*K85</f>
        <v>3437.6429229750875</v>
      </c>
      <c r="M85" s="858"/>
      <c r="N85" s="51"/>
    </row>
    <row r="86" spans="1:14" ht="15.75" thickBot="1">
      <c r="B86" s="91" t="s">
        <v>974</v>
      </c>
      <c r="C86" s="92"/>
      <c r="D86" s="92"/>
      <c r="E86" s="92"/>
      <c r="F86" s="92"/>
      <c r="G86" s="92"/>
      <c r="H86" s="92"/>
      <c r="I86" s="93"/>
      <c r="J86" s="94"/>
      <c r="K86" s="305">
        <v>0.05</v>
      </c>
      <c r="L86" s="859">
        <f>N79*K86</f>
        <v>3437.6429229750875</v>
      </c>
      <c r="M86" s="860"/>
      <c r="N86" s="51"/>
    </row>
    <row r="87" spans="1:14" ht="15.75" thickBot="1">
      <c r="B87" s="822" t="s">
        <v>953</v>
      </c>
      <c r="C87" s="823"/>
      <c r="D87" s="823"/>
      <c r="E87" s="823"/>
      <c r="F87" s="823"/>
      <c r="G87" s="823"/>
      <c r="H87" s="823"/>
      <c r="I87" s="823"/>
      <c r="J87" s="823"/>
      <c r="K87" s="823"/>
      <c r="L87" s="823"/>
      <c r="M87" s="824"/>
      <c r="N87" s="52">
        <f>L84+L85+L86</f>
        <v>20625.857537850523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89378.715997352265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13723.247082754495</v>
      </c>
      <c r="L36" s="270"/>
      <c r="M36" s="336">
        <v>2.5</v>
      </c>
      <c r="N36" s="272">
        <f>K36/M36</f>
        <v>5489.2988331017978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5958.7275456017978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36497.178638392048</v>
      </c>
      <c r="N48" s="272">
        <f>K48*M48</f>
        <v>47446.332229909662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41.699641662585854</v>
      </c>
      <c r="N49" s="272">
        <f>K49*M49</f>
        <v>1250.9892498775757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48697.321479787235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65754.207511477682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13150.841502295538</v>
      </c>
      <c r="M84" s="858"/>
      <c r="N84" s="51"/>
    </row>
    <row r="85" spans="1:14">
      <c r="B85" s="89" t="s">
        <v>973</v>
      </c>
      <c r="C85" s="90"/>
      <c r="D85" s="90"/>
      <c r="E85" s="90"/>
      <c r="F85" s="90"/>
      <c r="G85" s="90"/>
      <c r="H85" s="90"/>
      <c r="I85" s="87"/>
      <c r="J85" s="88"/>
      <c r="K85" s="304">
        <v>0.05</v>
      </c>
      <c r="L85" s="857">
        <f>N79*K85</f>
        <v>3287.7103755738844</v>
      </c>
      <c r="M85" s="858"/>
      <c r="N85" s="51"/>
    </row>
    <row r="86" spans="1:14" ht="15.75" thickBot="1">
      <c r="B86" s="91" t="s">
        <v>974</v>
      </c>
      <c r="C86" s="92"/>
      <c r="D86" s="92"/>
      <c r="E86" s="92"/>
      <c r="F86" s="92"/>
      <c r="G86" s="92"/>
      <c r="H86" s="92"/>
      <c r="I86" s="93"/>
      <c r="J86" s="94"/>
      <c r="K86" s="305">
        <v>0.05</v>
      </c>
      <c r="L86" s="859">
        <f>N79*K86</f>
        <v>3287.7103755738844</v>
      </c>
      <c r="M86" s="860"/>
      <c r="N86" s="51"/>
    </row>
    <row r="87" spans="1:14" ht="15.75" thickBot="1">
      <c r="B87" s="822" t="s">
        <v>953</v>
      </c>
      <c r="C87" s="823"/>
      <c r="D87" s="823"/>
      <c r="E87" s="823"/>
      <c r="F87" s="823"/>
      <c r="G87" s="823"/>
      <c r="H87" s="823"/>
      <c r="I87" s="823"/>
      <c r="J87" s="823"/>
      <c r="K87" s="823"/>
      <c r="L87" s="823"/>
      <c r="M87" s="824"/>
      <c r="N87" s="52">
        <f>L84+L85+L86</f>
        <v>19726.26225344331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85480.469764920999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469.42871250000002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52916.201814417866</v>
      </c>
      <c r="N48" s="272">
        <f>K48*M48</f>
        <v>68791.062358743235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68791.062358743235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80358.649557331883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16071.729911466377</v>
      </c>
      <c r="M84" s="858"/>
      <c r="N84" s="51"/>
    </row>
    <row r="85" spans="1:14">
      <c r="B85" s="89" t="s">
        <v>973</v>
      </c>
      <c r="C85" s="90"/>
      <c r="D85" s="90"/>
      <c r="E85" s="90"/>
      <c r="F85" s="90"/>
      <c r="G85" s="90"/>
      <c r="H85" s="90"/>
      <c r="I85" s="87"/>
      <c r="J85" s="88"/>
      <c r="K85" s="304">
        <v>0.05</v>
      </c>
      <c r="L85" s="857">
        <f>N79*K85</f>
        <v>4017.9324778665941</v>
      </c>
      <c r="M85" s="858"/>
      <c r="N85" s="51"/>
    </row>
    <row r="86" spans="1:14" ht="15.75" thickBot="1">
      <c r="B86" s="91" t="s">
        <v>974</v>
      </c>
      <c r="C86" s="92"/>
      <c r="D86" s="92"/>
      <c r="E86" s="92"/>
      <c r="F86" s="92"/>
      <c r="G86" s="92"/>
      <c r="H86" s="92"/>
      <c r="I86" s="93"/>
      <c r="J86" s="94"/>
      <c r="K86" s="305">
        <v>0.05</v>
      </c>
      <c r="L86" s="859">
        <f>N79*K86</f>
        <v>4017.9324778665941</v>
      </c>
      <c r="M86" s="860"/>
      <c r="N86" s="51"/>
    </row>
    <row r="87" spans="1:14" ht="15.75" thickBot="1">
      <c r="B87" s="822" t="s">
        <v>953</v>
      </c>
      <c r="C87" s="823"/>
      <c r="D87" s="823"/>
      <c r="E87" s="823"/>
      <c r="F87" s="823"/>
      <c r="G87" s="823"/>
      <c r="H87" s="823"/>
      <c r="I87" s="823"/>
      <c r="J87" s="823"/>
      <c r="K87" s="823"/>
      <c r="L87" s="823"/>
      <c r="M87" s="824"/>
      <c r="N87" s="52">
        <f>L84+L85+L86</f>
        <v>24107.594867199565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104466.24442453144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469.42871250000002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43973.729865124456</v>
      </c>
      <c r="N48" s="272">
        <f>K48*M48</f>
        <v>57165.848824661793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57165.848824661793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68733.43602325044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13746.687204650088</v>
      </c>
      <c r="M84" s="858"/>
      <c r="N84" s="51"/>
    </row>
    <row r="85" spans="1:14">
      <c r="B85" s="89" t="s">
        <v>973</v>
      </c>
      <c r="C85" s="90"/>
      <c r="D85" s="90"/>
      <c r="E85" s="90"/>
      <c r="F85" s="90"/>
      <c r="G85" s="90"/>
      <c r="H85" s="90"/>
      <c r="I85" s="87"/>
      <c r="J85" s="88"/>
      <c r="K85" s="304">
        <v>0.05</v>
      </c>
      <c r="L85" s="857">
        <f>N79*K85</f>
        <v>3436.6718011625221</v>
      </c>
      <c r="M85" s="858"/>
      <c r="N85" s="51"/>
    </row>
    <row r="86" spans="1:14" ht="15.75" thickBot="1">
      <c r="B86" s="91" t="s">
        <v>974</v>
      </c>
      <c r="C86" s="92"/>
      <c r="D86" s="92"/>
      <c r="E86" s="92"/>
      <c r="F86" s="92"/>
      <c r="G86" s="92"/>
      <c r="H86" s="92"/>
      <c r="I86" s="93"/>
      <c r="J86" s="94"/>
      <c r="K86" s="305">
        <v>0.05</v>
      </c>
      <c r="L86" s="859">
        <f>N79*K86</f>
        <v>3436.6718011625221</v>
      </c>
      <c r="M86" s="860"/>
      <c r="N86" s="51"/>
    </row>
    <row r="87" spans="1:14" ht="15.75" thickBot="1">
      <c r="B87" s="822" t="s">
        <v>953</v>
      </c>
      <c r="C87" s="823"/>
      <c r="D87" s="823"/>
      <c r="E87" s="823"/>
      <c r="F87" s="823"/>
      <c r="G87" s="823"/>
      <c r="H87" s="823"/>
      <c r="I87" s="823"/>
      <c r="J87" s="823"/>
      <c r="K87" s="823"/>
      <c r="L87" s="823"/>
      <c r="M87" s="824"/>
      <c r="N87" s="52">
        <f>L84+L85+L86</f>
        <v>20620.030806975134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89353.466830225574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312.95247499999999</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27483.581165702788</v>
      </c>
      <c r="N48" s="272">
        <f>K48*M48</f>
        <v>35728.655515413622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35728.655515413622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1315.0647969912638</v>
      </c>
      <c r="M60" s="910"/>
      <c r="N60" s="287">
        <f>K60*L60</f>
        <v>1709.5842360886431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1709.5842360886431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44010.241726502267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8802.0483453004545</v>
      </c>
      <c r="M84" s="858"/>
      <c r="N84" s="51"/>
    </row>
    <row r="85" spans="1:14">
      <c r="B85" s="89" t="s">
        <v>973</v>
      </c>
      <c r="C85" s="90"/>
      <c r="D85" s="90"/>
      <c r="E85" s="90"/>
      <c r="F85" s="90"/>
      <c r="G85" s="90"/>
      <c r="H85" s="90"/>
      <c r="I85" s="87"/>
      <c r="J85" s="88"/>
      <c r="K85" s="304">
        <v>0.05</v>
      </c>
      <c r="L85" s="857">
        <f>N79*K85</f>
        <v>2200.5120863251136</v>
      </c>
      <c r="M85" s="858"/>
      <c r="N85" s="51"/>
    </row>
    <row r="86" spans="1:14" ht="15.75" thickBot="1">
      <c r="B86" s="91" t="s">
        <v>974</v>
      </c>
      <c r="C86" s="92"/>
      <c r="D86" s="92"/>
      <c r="E86" s="92"/>
      <c r="F86" s="92"/>
      <c r="G86" s="92"/>
      <c r="H86" s="92"/>
      <c r="I86" s="93"/>
      <c r="J86" s="94"/>
      <c r="K86" s="305">
        <v>0.05</v>
      </c>
      <c r="L86" s="859">
        <f>N79*K86</f>
        <v>2200.5120863251136</v>
      </c>
      <c r="M86" s="860"/>
      <c r="N86" s="51"/>
    </row>
    <row r="87" spans="1:14" ht="15.75" thickBot="1">
      <c r="B87" s="822" t="s">
        <v>953</v>
      </c>
      <c r="C87" s="823"/>
      <c r="D87" s="823"/>
      <c r="E87" s="823"/>
      <c r="F87" s="823"/>
      <c r="G87" s="823"/>
      <c r="H87" s="823"/>
      <c r="I87" s="823"/>
      <c r="J87" s="823"/>
      <c r="K87" s="823"/>
      <c r="L87" s="823"/>
      <c r="M87" s="824"/>
      <c r="N87" s="52">
        <f>L84+L85+L86</f>
        <v>13203.072517950683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57213.314244452951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4814.9402731469645</v>
      </c>
      <c r="L36" s="270"/>
      <c r="M36" s="271">
        <v>2</v>
      </c>
      <c r="N36" s="272">
        <f>K36/M36</f>
        <v>2407.4701365734823</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641884.55194130726</v>
      </c>
      <c r="L37" s="335"/>
      <c r="M37" s="336">
        <v>4</v>
      </c>
      <c r="N37" s="272">
        <f>K37/M37</f>
        <v>160471.13798532682</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8072.8813509591837</v>
      </c>
      <c r="L38" s="423"/>
      <c r="M38" s="424">
        <v>2</v>
      </c>
      <c r="N38" s="272">
        <f>K38/M38</f>
        <v>4036.4406754795918</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1381.7853224957469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168296.83411987562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21175.494361185905</v>
      </c>
      <c r="N47" s="272">
        <f>K47*M47</f>
        <v>251463.65903026352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6453.3647263563389</v>
      </c>
      <c r="N48" s="272">
        <f>K48*M48</f>
        <v>3226.6823631781695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5993.0644418450684</v>
      </c>
      <c r="N49" s="272">
        <f>K49*M49</f>
        <v>2996.5322209225342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460020.02191123139</v>
      </c>
      <c r="N50" s="272">
        <f>K50*M50</f>
        <v>60698.211896302695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318385.08551066689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62.791633419597574</v>
      </c>
      <c r="M59" s="910"/>
      <c r="N59" s="287">
        <f>K59*L59</f>
        <v>3.1395816709798789</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3.1395816709798789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500502.91243717098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100100.58248743421</v>
      </c>
      <c r="M83" s="858"/>
      <c r="N83" s="51"/>
    </row>
    <row r="84" spans="1:14">
      <c r="B84" s="89" t="s">
        <v>973</v>
      </c>
      <c r="C84" s="90"/>
      <c r="D84" s="90"/>
      <c r="E84" s="90"/>
      <c r="F84" s="90"/>
      <c r="G84" s="90"/>
      <c r="H84" s="90"/>
      <c r="I84" s="87"/>
      <c r="J84" s="88"/>
      <c r="K84" s="304">
        <v>0.05</v>
      </c>
      <c r="L84" s="857">
        <f>N78*K84</f>
        <v>25025.145621858552</v>
      </c>
      <c r="M84" s="858"/>
      <c r="N84" s="51"/>
    </row>
    <row r="85" spans="1:14" ht="15.75" thickBot="1">
      <c r="B85" s="91" t="s">
        <v>974</v>
      </c>
      <c r="C85" s="92"/>
      <c r="D85" s="92"/>
      <c r="E85" s="92"/>
      <c r="F85" s="92"/>
      <c r="G85" s="92"/>
      <c r="H85" s="92"/>
      <c r="I85" s="93"/>
      <c r="J85" s="94"/>
      <c r="K85" s="305">
        <v>0.05</v>
      </c>
      <c r="L85" s="859">
        <f>N78*K85</f>
        <v>25025.145621858552</v>
      </c>
      <c r="M85" s="860"/>
      <c r="N85" s="51"/>
    </row>
    <row r="86" spans="1:14" ht="15.75" thickBot="1">
      <c r="B86" s="822" t="s">
        <v>953</v>
      </c>
      <c r="C86" s="823"/>
      <c r="D86" s="823"/>
      <c r="E86" s="823"/>
      <c r="F86" s="823"/>
      <c r="G86" s="823"/>
      <c r="H86" s="823"/>
      <c r="I86" s="823"/>
      <c r="J86" s="823"/>
      <c r="K86" s="823"/>
      <c r="L86" s="823"/>
      <c r="M86" s="824"/>
      <c r="N86" s="52">
        <f>L83+L84+L85</f>
        <v>150150.87373115131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650653.78616832232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4814.9402731469645</v>
      </c>
      <c r="L36" s="270"/>
      <c r="M36" s="271">
        <v>2</v>
      </c>
      <c r="N36" s="272">
        <f>K36/M36</f>
        <v>2407.4701365734823</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641884.55194130726</v>
      </c>
      <c r="L37" s="335"/>
      <c r="M37" s="336">
        <v>4</v>
      </c>
      <c r="N37" s="272">
        <f>K37/M37</f>
        <v>160471.13798532682</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8072.8813509591837</v>
      </c>
      <c r="L38" s="423"/>
      <c r="M38" s="424">
        <v>2</v>
      </c>
      <c r="N38" s="272">
        <f>K38/M38</f>
        <v>4036.4406754795918</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1381.7853224957469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168296.83411987562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21175.494361185905</v>
      </c>
      <c r="N47" s="272">
        <f>K47*M47</f>
        <v>251463.65903026352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6453.3647263563389</v>
      </c>
      <c r="N48" s="272">
        <f>K48*M48</f>
        <v>3226.6823631781695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5993.0644418450684</v>
      </c>
      <c r="N49" s="272">
        <f>K49*M49</f>
        <v>2996.5322209225342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460020.02191123139</v>
      </c>
      <c r="N50" s="272">
        <f>K50*M50</f>
        <v>60698.211896302695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318385.08551066689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62.791633419597574</v>
      </c>
      <c r="M59" s="910"/>
      <c r="N59" s="287">
        <f>K59*L59</f>
        <v>3.1395816709798789</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3.1395816709798789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500502.91243717098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100100.58248743421</v>
      </c>
      <c r="M83" s="858"/>
      <c r="N83" s="51"/>
    </row>
    <row r="84" spans="1:14">
      <c r="B84" s="89" t="s">
        <v>973</v>
      </c>
      <c r="C84" s="90"/>
      <c r="D84" s="90"/>
      <c r="E84" s="90"/>
      <c r="F84" s="90"/>
      <c r="G84" s="90"/>
      <c r="H84" s="90"/>
      <c r="I84" s="87"/>
      <c r="J84" s="88"/>
      <c r="K84" s="304">
        <v>0.05</v>
      </c>
      <c r="L84" s="857">
        <f>N78*K84</f>
        <v>25025.145621858552</v>
      </c>
      <c r="M84" s="858"/>
      <c r="N84" s="51"/>
    </row>
    <row r="85" spans="1:14" ht="15.75" thickBot="1">
      <c r="B85" s="91" t="s">
        <v>974</v>
      </c>
      <c r="C85" s="92"/>
      <c r="D85" s="92"/>
      <c r="E85" s="92"/>
      <c r="F85" s="92"/>
      <c r="G85" s="92"/>
      <c r="H85" s="92"/>
      <c r="I85" s="93"/>
      <c r="J85" s="94"/>
      <c r="K85" s="305">
        <v>0.05</v>
      </c>
      <c r="L85" s="859">
        <f>N78*K85</f>
        <v>25025.145621858552</v>
      </c>
      <c r="M85" s="860"/>
      <c r="N85" s="51"/>
    </row>
    <row r="86" spans="1:14" ht="15.75" thickBot="1">
      <c r="B86" s="822" t="s">
        <v>953</v>
      </c>
      <c r="C86" s="823"/>
      <c r="D86" s="823"/>
      <c r="E86" s="823"/>
      <c r="F86" s="823"/>
      <c r="G86" s="823"/>
      <c r="H86" s="823"/>
      <c r="I86" s="823"/>
      <c r="J86" s="823"/>
      <c r="K86" s="823"/>
      <c r="L86" s="823"/>
      <c r="M86" s="824"/>
      <c r="N86" s="52">
        <f>L83+L84+L85</f>
        <v>150150.87373115131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650653.78616832232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169003.85705621296</v>
      </c>
      <c r="L36" s="270"/>
      <c r="M36" s="271">
        <v>0.158</v>
      </c>
      <c r="N36" s="272">
        <f t="shared" ref="N36:N44" si="0">K36/M36</f>
        <v>1069644.6649127402</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72970.66577860275</v>
      </c>
      <c r="L37" s="335"/>
      <c r="M37" s="336">
        <v>0.158</v>
      </c>
      <c r="N37" s="272">
        <f t="shared" si="0"/>
        <v>461839.65682659968</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32938.345105791297</v>
      </c>
      <c r="L38" s="335"/>
      <c r="M38" s="336">
        <v>0.158</v>
      </c>
      <c r="N38" s="272">
        <f t="shared" si="0"/>
        <v>208470.53864424871</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2042359.9379950685</v>
      </c>
      <c r="L39" s="335"/>
      <c r="M39" s="336">
        <v>0.158</v>
      </c>
      <c r="N39" s="272">
        <f t="shared" si="0"/>
        <v>12926328.721487775</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167904.64439276498</v>
      </c>
      <c r="L40" s="335"/>
      <c r="M40" s="336">
        <v>0.158</v>
      </c>
      <c r="N40" s="272">
        <f t="shared" si="0"/>
        <v>1062687.6227390189</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69719.897930171632</v>
      </c>
      <c r="L41" s="335"/>
      <c r="M41" s="336">
        <v>0.158</v>
      </c>
      <c r="N41" s="272">
        <f t="shared" si="0"/>
        <v>441265.17677323817</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174061.95406147378</v>
      </c>
      <c r="L42" s="423"/>
      <c r="M42" s="424">
        <v>0.158</v>
      </c>
      <c r="N42" s="272">
        <f t="shared" si="0"/>
        <v>1101657.9370979352</v>
      </c>
    </row>
    <row r="43" spans="1:14">
      <c r="A43" t="s">
        <v>335</v>
      </c>
      <c r="B43" s="871" t="str">
        <f>VLOOKUP(A43,EQUIPOS!A13:D157,3,FALSE)</f>
        <v>Tara (Recebo, Agua, Etc.)</v>
      </c>
      <c r="C43" s="872"/>
      <c r="D43" s="872"/>
      <c r="E43" s="872"/>
      <c r="F43" s="872"/>
      <c r="G43" s="872"/>
      <c r="H43" s="873"/>
      <c r="I43" s="36"/>
      <c r="J43" s="37"/>
      <c r="K43" s="438">
        <f>VLOOKUP(A43,EQUIPOS!A13:D170,4,FALSE)</f>
        <v>379295.96358747251</v>
      </c>
      <c r="L43" s="276"/>
      <c r="M43" s="277">
        <v>2.8000000000000001E-2</v>
      </c>
      <c r="N43" s="272">
        <f t="shared" si="0"/>
        <v>13546284.413838303</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18777.72053402763</v>
      </c>
      <c r="L44" s="276"/>
      <c r="M44" s="277">
        <v>0.158</v>
      </c>
      <c r="N44" s="273">
        <f t="shared" si="0"/>
        <v>118846.33249384577</v>
      </c>
    </row>
    <row r="45" spans="1:14">
      <c r="B45" s="879" t="s">
        <v>952</v>
      </c>
      <c r="C45" s="880"/>
      <c r="D45" s="880"/>
      <c r="E45" s="38"/>
      <c r="F45" s="39"/>
      <c r="G45" s="39"/>
      <c r="H45" s="40"/>
      <c r="I45" s="36"/>
      <c r="J45" s="37"/>
      <c r="K45" s="279"/>
      <c r="L45" s="276"/>
      <c r="M45" s="401">
        <v>0.02</v>
      </c>
      <c r="N45" s="344">
        <f>N79*M45</f>
        <v>8647.9318827683801</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30945672.996696476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21888278.560180891</v>
      </c>
      <c r="N52" s="272">
        <f t="shared" ref="N52:N58" si="1">K52*M52</f>
        <v>21888278.560180891</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148386.97726139365</v>
      </c>
      <c r="N53" s="272">
        <f t="shared" si="1"/>
        <v>4451609.3178418092</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78482.375703058759</v>
      </c>
      <c r="N54" s="272">
        <f t="shared" si="1"/>
        <v>4708942.5421835259</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63241.541002567537</v>
      </c>
      <c r="N55" s="272">
        <f t="shared" si="1"/>
        <v>758898.49203081045</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2329083.940090714</v>
      </c>
      <c r="N56" s="272">
        <f t="shared" si="1"/>
        <v>4658167.880181428</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1185552.4907923024</v>
      </c>
      <c r="N57" s="272">
        <f t="shared" si="1"/>
        <v>5927762.4539615121</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25041.821940890572</v>
      </c>
      <c r="N58" s="272">
        <f t="shared" si="1"/>
        <v>1752927.5358623401</v>
      </c>
    </row>
    <row r="59" spans="1:14" ht="15.75" thickBot="1">
      <c r="B59" s="822" t="s">
        <v>953</v>
      </c>
      <c r="C59" s="823"/>
      <c r="D59" s="823"/>
      <c r="E59" s="823"/>
      <c r="F59" s="823"/>
      <c r="G59" s="823"/>
      <c r="H59" s="823"/>
      <c r="I59" s="823"/>
      <c r="J59" s="823"/>
      <c r="K59" s="823"/>
      <c r="L59" s="823"/>
      <c r="M59" s="824"/>
      <c r="N59" s="394">
        <f>SUM(N52:N58)</f>
        <v>44146586.78224232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141670.91636704377</v>
      </c>
      <c r="M64" s="910"/>
      <c r="N64" s="287">
        <f>K64*L64</f>
        <v>7083.5458183521887</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7083.5458183521887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432396.59413841902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75531739.918895572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15106347.983779116</v>
      </c>
      <c r="M86" s="858"/>
      <c r="N86" s="51"/>
    </row>
    <row r="87" spans="1:14">
      <c r="B87" s="89" t="s">
        <v>973</v>
      </c>
      <c r="C87" s="90"/>
      <c r="D87" s="90"/>
      <c r="E87" s="90"/>
      <c r="F87" s="90"/>
      <c r="G87" s="90"/>
      <c r="H87" s="90"/>
      <c r="I87" s="87"/>
      <c r="J87" s="88"/>
      <c r="K87" s="304">
        <v>0.05</v>
      </c>
      <c r="L87" s="857">
        <f>N81*K87</f>
        <v>3776586.9959447789</v>
      </c>
      <c r="M87" s="858"/>
      <c r="N87" s="51"/>
    </row>
    <row r="88" spans="1:14" ht="15.75" thickBot="1">
      <c r="B88" s="91" t="s">
        <v>974</v>
      </c>
      <c r="C88" s="92"/>
      <c r="D88" s="92"/>
      <c r="E88" s="92"/>
      <c r="F88" s="92"/>
      <c r="G88" s="92"/>
      <c r="H88" s="92"/>
      <c r="I88" s="93"/>
      <c r="J88" s="94"/>
      <c r="K88" s="305">
        <v>0.05</v>
      </c>
      <c r="L88" s="859">
        <f>N81*K88</f>
        <v>3776586.9959447789</v>
      </c>
      <c r="M88" s="860"/>
      <c r="N88" s="51"/>
    </row>
    <row r="89" spans="1:14" ht="15.75" thickBot="1">
      <c r="B89" s="822" t="s">
        <v>953</v>
      </c>
      <c r="C89" s="823"/>
      <c r="D89" s="823"/>
      <c r="E89" s="823"/>
      <c r="F89" s="823"/>
      <c r="G89" s="823"/>
      <c r="H89" s="823"/>
      <c r="I89" s="823"/>
      <c r="J89" s="823"/>
      <c r="K89" s="823"/>
      <c r="L89" s="823"/>
      <c r="M89" s="824"/>
      <c r="N89" s="52">
        <f>L86+L87+L88</f>
        <v>22659521.975668672</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98191261.894564241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44675.650134861011</v>
      </c>
      <c r="L36" s="270"/>
      <c r="M36" s="271">
        <v>1</v>
      </c>
      <c r="N36" s="272">
        <f t="shared" ref="N36:N42" si="0">K36/M36</f>
        <v>44675.650134861011</v>
      </c>
    </row>
    <row r="37" spans="1:14">
      <c r="A37" s="113" t="s">
        <v>206</v>
      </c>
      <c r="B37" s="871" t="str">
        <f>VLOOKUP(A37,EQUIPOS!A7:D154,3,FALSE)</f>
        <v>Equipo de Soldadura</v>
      </c>
      <c r="C37" s="872"/>
      <c r="D37" s="872"/>
      <c r="E37" s="872"/>
      <c r="F37" s="872"/>
      <c r="G37" s="872"/>
      <c r="H37" s="873"/>
      <c r="I37" s="421"/>
      <c r="J37" s="422"/>
      <c r="K37" s="269">
        <f>VLOOKUP(A37,EQUIPOS!A7:D164,4,FALSE)</f>
        <v>10556.797538718138</v>
      </c>
      <c r="L37" s="335"/>
      <c r="M37" s="336">
        <v>1</v>
      </c>
      <c r="N37" s="272">
        <f t="shared" si="0"/>
        <v>10556.797538718138</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187781.57759024063</v>
      </c>
      <c r="L38" s="335"/>
      <c r="M38" s="336">
        <v>2.5</v>
      </c>
      <c r="N38" s="272">
        <f t="shared" si="0"/>
        <v>75112.631036096253</v>
      </c>
    </row>
    <row r="39" spans="1:14">
      <c r="A39" s="113" t="s">
        <v>267</v>
      </c>
      <c r="B39" s="871" t="str">
        <f>VLOOKUP(A39,EQUIPOS!A9:D154,3,FALSE)</f>
        <v>Motobomba de concreto</v>
      </c>
      <c r="C39" s="872"/>
      <c r="D39" s="872"/>
      <c r="E39" s="872"/>
      <c r="F39" s="872"/>
      <c r="G39" s="872"/>
      <c r="H39" s="873"/>
      <c r="I39" s="421"/>
      <c r="J39" s="422"/>
      <c r="K39" s="438">
        <f>VLOOKUP(A39,EQUIPOS!A9:D166,4,FALSE)</f>
        <v>82297.768014871312</v>
      </c>
      <c r="L39" s="335"/>
      <c r="M39" s="336">
        <v>2.5499800000000001</v>
      </c>
      <c r="N39" s="272">
        <f t="shared" si="0"/>
        <v>32273.887644166349</v>
      </c>
    </row>
    <row r="40" spans="1:14">
      <c r="A40" s="113" t="s">
        <v>277</v>
      </c>
      <c r="B40" s="871" t="str">
        <f>VLOOKUP(A40,EQUIPOS!A10:D154,3,FALSE)</f>
        <v>Pala auxiliar de piloteadora</v>
      </c>
      <c r="C40" s="872"/>
      <c r="D40" s="872"/>
      <c r="E40" s="872"/>
      <c r="F40" s="872"/>
      <c r="G40" s="872"/>
      <c r="H40" s="873"/>
      <c r="I40" s="421"/>
      <c r="J40" s="422"/>
      <c r="K40" s="438">
        <f>VLOOKUP(A40,EQUIPOS!A10:D167,4,FALSE)</f>
        <v>375563.15518048126</v>
      </c>
      <c r="L40" s="335"/>
      <c r="M40" s="336">
        <v>2.5</v>
      </c>
      <c r="N40" s="272">
        <f t="shared" si="0"/>
        <v>150225.26207219251</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641884.55194130726</v>
      </c>
      <c r="L41" s="335"/>
      <c r="M41" s="336">
        <v>1</v>
      </c>
      <c r="N41" s="272">
        <f t="shared" si="0"/>
        <v>641884.55194130726</v>
      </c>
    </row>
    <row r="42" spans="1:14">
      <c r="A42" s="113" t="s">
        <v>310</v>
      </c>
      <c r="B42" s="871" t="str">
        <f>VLOOKUP(A42,EQUIPOS!A12:D156,3,FALSE)</f>
        <v>Retroexcavadora A25C</v>
      </c>
      <c r="C42" s="872"/>
      <c r="D42" s="872"/>
      <c r="E42" s="872"/>
      <c r="F42" s="872"/>
      <c r="G42" s="872"/>
      <c r="H42" s="873"/>
      <c r="I42" s="328"/>
      <c r="J42" s="330"/>
      <c r="K42" s="438">
        <f>VLOOKUP(A42,EQUIPOS!A12:D169,4,FALSE)</f>
        <v>171905.5587839215</v>
      </c>
      <c r="L42" s="423"/>
      <c r="M42" s="424">
        <v>2.5</v>
      </c>
      <c r="N42" s="272">
        <f t="shared" si="0"/>
        <v>68762.223513568606</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10046.441950300166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1033537.4458312104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9639.4806173437828</v>
      </c>
      <c r="N52" s="272">
        <f>K52*M52</f>
        <v>22700.976853844608</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21175.494361185905</v>
      </c>
      <c r="N53" s="272">
        <f>K53*M53</f>
        <v>2619413.1148985783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460020.02191123139</v>
      </c>
      <c r="N54" s="272">
        <f>K54*M54</f>
        <v>379363.82435189182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3021477.9161043148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1315.0647969912638</v>
      </c>
      <c r="M64" s="910"/>
      <c r="N64" s="287">
        <f>K64*L64</f>
        <v>1709.5842360886431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62.791633419597574</v>
      </c>
      <c r="M65" s="910"/>
      <c r="N65" s="287">
        <f>K65*L65</f>
        <v>3.1395816709798789</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1712.723817759623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100464.41950300166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4157192.5052562864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831438.50105125736</v>
      </c>
      <c r="M90" s="858"/>
      <c r="N90" s="51"/>
    </row>
    <row r="91" spans="1:14">
      <c r="B91" s="89" t="s">
        <v>973</v>
      </c>
      <c r="C91" s="90"/>
      <c r="D91" s="90"/>
      <c r="E91" s="90"/>
      <c r="F91" s="90"/>
      <c r="G91" s="90"/>
      <c r="H91" s="90"/>
      <c r="I91" s="87"/>
      <c r="J91" s="88"/>
      <c r="K91" s="304">
        <v>0.05</v>
      </c>
      <c r="L91" s="857">
        <f>N85*K91</f>
        <v>207859.62526281434</v>
      </c>
      <c r="M91" s="858"/>
      <c r="N91" s="51"/>
    </row>
    <row r="92" spans="1:14" ht="15.75" thickBot="1">
      <c r="B92" s="91" t="s">
        <v>974</v>
      </c>
      <c r="C92" s="92"/>
      <c r="D92" s="92"/>
      <c r="E92" s="92"/>
      <c r="F92" s="92"/>
      <c r="G92" s="92"/>
      <c r="H92" s="92"/>
      <c r="I92" s="93"/>
      <c r="J92" s="94"/>
      <c r="K92" s="305">
        <v>0.05</v>
      </c>
      <c r="L92" s="859">
        <f>N85*K92</f>
        <v>207859.62526281434</v>
      </c>
      <c r="M92" s="860"/>
      <c r="N92" s="51"/>
    </row>
    <row r="93" spans="1:14" ht="15.75" thickBot="1">
      <c r="B93" s="822" t="s">
        <v>953</v>
      </c>
      <c r="C93" s="823"/>
      <c r="D93" s="823"/>
      <c r="E93" s="823"/>
      <c r="F93" s="823"/>
      <c r="G93" s="823"/>
      <c r="H93" s="823"/>
      <c r="I93" s="823"/>
      <c r="J93" s="823"/>
      <c r="K93" s="823"/>
      <c r="L93" s="823"/>
      <c r="M93" s="824"/>
      <c r="N93" s="52">
        <f>L90+L91+L92</f>
        <v>1247157.751576886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5404350.2568331724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89659.543892202724</v>
      </c>
      <c r="L36" s="270"/>
      <c r="M36" s="271">
        <v>0.125</v>
      </c>
      <c r="N36" s="272">
        <f>K36/M36</f>
        <v>717276.35113762179</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187781.57759024063</v>
      </c>
      <c r="L37" s="335"/>
      <c r="M37" s="336">
        <v>2.5</v>
      </c>
      <c r="N37" s="272">
        <f>K37/M37</f>
        <v>75112.631036096253</v>
      </c>
    </row>
    <row r="38" spans="1:14">
      <c r="A38" s="113" t="s">
        <v>267</v>
      </c>
      <c r="B38" s="871" t="str">
        <f>VLOOKUP(A38,EQUIPOS!A8:D154,3,FALSE)</f>
        <v>Motobomba de concreto</v>
      </c>
      <c r="C38" s="872"/>
      <c r="D38" s="872"/>
      <c r="E38" s="872"/>
      <c r="F38" s="872"/>
      <c r="G38" s="872"/>
      <c r="H38" s="873"/>
      <c r="I38" s="421"/>
      <c r="J38" s="422"/>
      <c r="K38" s="438">
        <f>VLOOKUP(A38,EQUIPOS!A8:D165,4,FALSE)</f>
        <v>82297.768014871312</v>
      </c>
      <c r="L38" s="335"/>
      <c r="M38" s="336">
        <v>0.65</v>
      </c>
      <c r="N38" s="272">
        <f>K38/M38</f>
        <v>126611.95079210971</v>
      </c>
    </row>
    <row r="39" spans="1:14">
      <c r="A39" s="113" t="s">
        <v>310</v>
      </c>
      <c r="B39" s="871" t="str">
        <f>VLOOKUP(A39,EQUIPOS!A9:D154,3,FALSE)</f>
        <v>Retroexcavadora A25C</v>
      </c>
      <c r="C39" s="872"/>
      <c r="D39" s="872"/>
      <c r="E39" s="872"/>
      <c r="F39" s="872"/>
      <c r="G39" s="872"/>
      <c r="H39" s="873"/>
      <c r="I39" s="421"/>
      <c r="J39" s="422"/>
      <c r="K39" s="438">
        <f>VLOOKUP(A39,EQUIPOS!A9:D166,4,FALSE)</f>
        <v>171905.5587839215</v>
      </c>
      <c r="L39" s="335"/>
      <c r="M39" s="336">
        <v>0.65</v>
      </c>
      <c r="N39" s="272">
        <f>K39/M39</f>
        <v>264470.0904368023</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52241.498141560864</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1235712.5215441911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21175.494361185905</v>
      </c>
      <c r="N52" s="272">
        <f>K52*M52</f>
        <v>3771954.8854539525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460020.02191123139</v>
      </c>
      <c r="N53" s="272">
        <f t="shared" ref="N53:N59" si="0">K53*M53</f>
        <v>546283.90706672426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6459.9827727010406</v>
      </c>
      <c r="N54" s="272">
        <f t="shared" si="0"/>
        <v>1937.994831810312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1645.7168402022828</v>
      </c>
      <c r="N55" s="272">
        <f t="shared" si="0"/>
        <v>4937.1505206068487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9599.546252207374</v>
      </c>
      <c r="N56" s="272">
        <f t="shared" si="0"/>
        <v>2399.8865630518435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1288.8869748098593</v>
      </c>
      <c r="N57" s="272">
        <f t="shared" si="0"/>
        <v>1288.8869748098593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981.16384761558948</v>
      </c>
      <c r="N58" s="272">
        <f t="shared" si="0"/>
        <v>981.16384761558948</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8259.0306697481174</v>
      </c>
      <c r="N59" s="272">
        <f t="shared" si="0"/>
        <v>3782.636046744638</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4333566.5113053164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1315.0647969912638</v>
      </c>
      <c r="M68" s="910"/>
      <c r="N68" s="287">
        <f>K68*L68</f>
        <v>1709.5842360886431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62.791633419597574</v>
      </c>
      <c r="M69" s="910"/>
      <c r="N69" s="287">
        <f>K69*L69</f>
        <v>3.1395816709798789</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1712.723817759623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522414.98141560861</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6093406.7380828755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1218681.3476165752</v>
      </c>
      <c r="M94" s="858"/>
      <c r="N94" s="51"/>
    </row>
    <row r="95" spans="1:14">
      <c r="B95" s="89" t="s">
        <v>973</v>
      </c>
      <c r="C95" s="90"/>
      <c r="D95" s="90"/>
      <c r="E95" s="90"/>
      <c r="F95" s="90"/>
      <c r="G95" s="90"/>
      <c r="H95" s="90"/>
      <c r="I95" s="87"/>
      <c r="J95" s="88"/>
      <c r="K95" s="304">
        <v>0.05</v>
      </c>
      <c r="L95" s="857">
        <f>N89*K95</f>
        <v>304670.3369041438</v>
      </c>
      <c r="M95" s="858"/>
      <c r="N95" s="51"/>
    </row>
    <row r="96" spans="1:14" ht="15.75" thickBot="1">
      <c r="B96" s="91" t="s">
        <v>974</v>
      </c>
      <c r="C96" s="92"/>
      <c r="D96" s="92"/>
      <c r="E96" s="92"/>
      <c r="F96" s="92"/>
      <c r="G96" s="92"/>
      <c r="H96" s="92"/>
      <c r="I96" s="93"/>
      <c r="J96" s="94"/>
      <c r="K96" s="305">
        <v>0.05</v>
      </c>
      <c r="L96" s="859">
        <f>N89*K96</f>
        <v>304670.3369041438</v>
      </c>
      <c r="M96" s="860"/>
      <c r="N96" s="51"/>
    </row>
    <row r="97" spans="1:14" ht="15.75" thickBot="1">
      <c r="B97" s="822" t="s">
        <v>953</v>
      </c>
      <c r="C97" s="823"/>
      <c r="D97" s="823"/>
      <c r="E97" s="823"/>
      <c r="F97" s="823"/>
      <c r="G97" s="823"/>
      <c r="H97" s="823"/>
      <c r="I97" s="823"/>
      <c r="J97" s="823"/>
      <c r="K97" s="823"/>
      <c r="L97" s="823"/>
      <c r="M97" s="824"/>
      <c r="N97" s="52">
        <f>L94+L95+L96</f>
        <v>1828022.021424863</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7921428.7595077381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112669.60239163898</v>
      </c>
      <c r="L36" s="270"/>
      <c r="M36" s="271">
        <v>0.16</v>
      </c>
      <c r="N36" s="272">
        <f>K36/M36</f>
        <v>704185.01494774362</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8072.8813509591837</v>
      </c>
      <c r="L37" s="335"/>
      <c r="M37" s="336">
        <v>0.16</v>
      </c>
      <c r="N37" s="272">
        <f>K37/M37</f>
        <v>50455.508443494895</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13947.19623493781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768587.71962617629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9599.546252207374</v>
      </c>
      <c r="N50" s="272">
        <f>K50*M50</f>
        <v>1919.9092504414748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1288.8869748098593</v>
      </c>
      <c r="N51" s="272">
        <f>K51*M51</f>
        <v>1288.8869748098593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981.16384761558948</v>
      </c>
      <c r="N52" s="272">
        <f>K52*M52</f>
        <v>490.58192380779474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4417.5673718639828</v>
      </c>
      <c r="N53" s="272">
        <f>K53*M53</f>
        <v>662635.10577959742</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526031.02397669095</v>
      </c>
      <c r="N54" s="272">
        <f>K54*M54</f>
        <v>526031.02397669095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1192365.5079053475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1315.0647969912638</v>
      </c>
      <c r="M63" s="910"/>
      <c r="N63" s="287">
        <f>K63*L63</f>
        <v>1315.0647969912638</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1315.0647969912638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278943.92469875619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2241212.2170272712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448242.44340545428</v>
      </c>
      <c r="M84" s="858"/>
      <c r="N84" s="51"/>
    </row>
    <row r="85" spans="1:14">
      <c r="B85" s="89" t="s">
        <v>973</v>
      </c>
      <c r="C85" s="90"/>
      <c r="D85" s="90"/>
      <c r="E85" s="90"/>
      <c r="F85" s="90"/>
      <c r="G85" s="90"/>
      <c r="H85" s="90"/>
      <c r="I85" s="87"/>
      <c r="J85" s="88"/>
      <c r="K85" s="304">
        <v>0.05</v>
      </c>
      <c r="L85" s="857">
        <f>N79*K85</f>
        <v>112060.61085136357</v>
      </c>
      <c r="M85" s="858"/>
      <c r="N85" s="51"/>
    </row>
    <row r="86" spans="1:14" ht="15.75" thickBot="1">
      <c r="B86" s="91" t="s">
        <v>974</v>
      </c>
      <c r="C86" s="92"/>
      <c r="D86" s="92"/>
      <c r="E86" s="92"/>
      <c r="F86" s="92"/>
      <c r="G86" s="92"/>
      <c r="H86" s="92"/>
      <c r="I86" s="93"/>
      <c r="J86" s="94"/>
      <c r="K86" s="305">
        <v>0.05</v>
      </c>
      <c r="L86" s="859">
        <f>N79*K86</f>
        <v>112060.61085136357</v>
      </c>
      <c r="M86" s="860"/>
      <c r="N86" s="51"/>
    </row>
    <row r="87" spans="1:14" ht="15.75" thickBot="1">
      <c r="B87" s="822" t="s">
        <v>953</v>
      </c>
      <c r="C87" s="823"/>
      <c r="D87" s="823"/>
      <c r="E87" s="823"/>
      <c r="F87" s="823"/>
      <c r="G87" s="823"/>
      <c r="H87" s="823"/>
      <c r="I87" s="823"/>
      <c r="J87" s="823"/>
      <c r="K87" s="823"/>
      <c r="L87" s="823"/>
      <c r="M87" s="824"/>
      <c r="N87" s="52">
        <f>L84+L85+L86</f>
        <v>672363.6651081813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2913575.8821354527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H75" sqref="H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72970.66577860275</v>
      </c>
      <c r="L36" s="270"/>
      <c r="M36" s="271">
        <v>0.01</v>
      </c>
      <c r="N36" s="272">
        <f t="shared" ref="N36:N41" si="0">K36/M36</f>
        <v>7297066.5778602753</v>
      </c>
    </row>
    <row r="37" spans="1:14">
      <c r="A37" s="113" t="s">
        <v>192</v>
      </c>
      <c r="B37" s="871" t="str">
        <f>VLOOKUP(A37,EQUIPOS!A7:D154,3,FALSE)</f>
        <v>Equipo de acarreo interno</v>
      </c>
      <c r="C37" s="872"/>
      <c r="D37" s="872"/>
      <c r="E37" s="872"/>
      <c r="F37" s="872"/>
      <c r="G37" s="872"/>
      <c r="H37" s="873"/>
      <c r="I37" s="421"/>
      <c r="J37" s="422"/>
      <c r="K37" s="269">
        <f>VLOOKUP(A37,EQUIPOS!A7:D164,4,FALSE)</f>
        <v>41868.665657802812</v>
      </c>
      <c r="L37" s="335"/>
      <c r="M37" s="336">
        <v>0.05</v>
      </c>
      <c r="N37" s="272">
        <f t="shared" si="0"/>
        <v>837373.31315605622</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32938.345105791297</v>
      </c>
      <c r="L38" s="335"/>
      <c r="M38" s="336">
        <v>0.01</v>
      </c>
      <c r="N38" s="272">
        <f t="shared" si="0"/>
        <v>3293834.5105791297</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187781.57759024063</v>
      </c>
      <c r="L39" s="335"/>
      <c r="M39" s="336">
        <v>0.04</v>
      </c>
      <c r="N39" s="272">
        <f t="shared" si="0"/>
        <v>4694539.4397560153</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2042359.9379950685</v>
      </c>
      <c r="L40" s="423"/>
      <c r="M40" s="424">
        <v>1</v>
      </c>
      <c r="N40" s="272">
        <f t="shared" si="0"/>
        <v>2042359.9379950685</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122684.24093478826</v>
      </c>
      <c r="L41" s="276"/>
      <c r="M41" s="277">
        <v>0.2</v>
      </c>
      <c r="N41" s="272">
        <f t="shared" si="0"/>
        <v>613421.20467394125</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6998.5517413614798</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18785593.535761848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21888278.560180891</v>
      </c>
      <c r="N50" s="272">
        <f t="shared" ref="N50:N55" si="1">K50*M50</f>
        <v>21888278.560180891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148386.97726139365</v>
      </c>
      <c r="N51" s="272">
        <f t="shared" si="1"/>
        <v>4451609.3178418092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2329083.940090714</v>
      </c>
      <c r="N52" s="272">
        <f t="shared" si="1"/>
        <v>4658167.880181428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1185552.4907923024</v>
      </c>
      <c r="N53" s="272">
        <f t="shared" si="1"/>
        <v>5927762.4539615121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78482.375703058759</v>
      </c>
      <c r="N54" s="272">
        <f t="shared" si="1"/>
        <v>4708942.5421835259</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63241.541002567537</v>
      </c>
      <c r="N55" s="272">
        <f t="shared" si="1"/>
        <v>758898.49203081045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42393659.246379972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1195576.5763958422</v>
      </c>
      <c r="M63" s="910"/>
      <c r="N63" s="287">
        <f>K63*L63</f>
        <v>1195576.5763958422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135575.79746786563</v>
      </c>
      <c r="M64" s="910"/>
      <c r="N64" s="287">
        <f>K64*L64</f>
        <v>1084606.3797429251</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405692.41306654277</v>
      </c>
      <c r="M65" s="910"/>
      <c r="N65" s="287">
        <f>K65*L65</f>
        <v>1217077.2391996284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3497260.1953383954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65376368.151616365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13075273.630323274</v>
      </c>
      <c r="M88" s="858"/>
      <c r="N88" s="51"/>
    </row>
    <row r="89" spans="1:14">
      <c r="B89" s="89" t="s">
        <v>973</v>
      </c>
      <c r="C89" s="90"/>
      <c r="D89" s="90"/>
      <c r="E89" s="90"/>
      <c r="F89" s="90"/>
      <c r="G89" s="90"/>
      <c r="H89" s="90"/>
      <c r="I89" s="87"/>
      <c r="J89" s="88"/>
      <c r="K89" s="304">
        <v>0.05</v>
      </c>
      <c r="L89" s="857">
        <f>N83*K89</f>
        <v>3268818.4075808185</v>
      </c>
      <c r="M89" s="858"/>
      <c r="N89" s="51"/>
    </row>
    <row r="90" spans="1:14" ht="15.75" thickBot="1">
      <c r="B90" s="91" t="s">
        <v>974</v>
      </c>
      <c r="C90" s="92"/>
      <c r="D90" s="92"/>
      <c r="E90" s="92"/>
      <c r="F90" s="92"/>
      <c r="G90" s="92"/>
      <c r="H90" s="92"/>
      <c r="I90" s="93"/>
      <c r="J90" s="94"/>
      <c r="K90" s="305">
        <v>0.05</v>
      </c>
      <c r="L90" s="859">
        <f>N83*K90</f>
        <v>3268818.4075808185</v>
      </c>
      <c r="M90" s="860"/>
      <c r="N90" s="51"/>
    </row>
    <row r="91" spans="1:14" ht="15.75" thickBot="1">
      <c r="B91" s="822" t="s">
        <v>953</v>
      </c>
      <c r="C91" s="823"/>
      <c r="D91" s="823"/>
      <c r="E91" s="823"/>
      <c r="F91" s="823"/>
      <c r="G91" s="823"/>
      <c r="H91" s="823"/>
      <c r="I91" s="823"/>
      <c r="J91" s="823"/>
      <c r="K91" s="823"/>
      <c r="L91" s="823"/>
      <c r="M91" s="824"/>
      <c r="N91" s="52">
        <f>L88+L89+L90</f>
        <v>19612910.44548491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84989278.597101271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72970.66577860275</v>
      </c>
      <c r="L36" s="270"/>
      <c r="M36" s="271">
        <v>0.01</v>
      </c>
      <c r="N36" s="272">
        <f>K36/M36</f>
        <v>7297066.5778602753</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32938.345105791297</v>
      </c>
      <c r="L37" s="335"/>
      <c r="M37" s="336">
        <v>0.01</v>
      </c>
      <c r="N37" s="272">
        <f>K37/M37</f>
        <v>3293834.5105791297</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2042359.9379950685</v>
      </c>
      <c r="L38" s="335"/>
      <c r="M38" s="336">
        <v>1</v>
      </c>
      <c r="N38" s="272">
        <f>K38/M38</f>
        <v>2042359.9379950685</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6998.5517413614798</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12640259.578175835</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21888278.560180891</v>
      </c>
      <c r="N50" s="272">
        <f t="shared" ref="N50:N55" si="0">K50*M50</f>
        <v>21888278.560180891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148386.97726139365</v>
      </c>
      <c r="N51" s="272">
        <f t="shared" si="0"/>
        <v>4451609.3178418092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2329083.940090714</v>
      </c>
      <c r="N52" s="272">
        <f t="shared" si="0"/>
        <v>4658167.880181428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1185552.4907923024</v>
      </c>
      <c r="N53" s="272">
        <f t="shared" si="0"/>
        <v>5927762.4539615121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78482.375703058759</v>
      </c>
      <c r="N54" s="272">
        <f t="shared" si="0"/>
        <v>4708942.5421835259</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63241.541002567537</v>
      </c>
      <c r="N55" s="272">
        <f t="shared" si="0"/>
        <v>758898.49203081045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42393659.246379972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405692.41306654277</v>
      </c>
      <c r="M63" s="910"/>
      <c r="N63" s="287">
        <f>K63*L63</f>
        <v>1217077.2391996284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1195576.5763958422</v>
      </c>
      <c r="M64" s="910"/>
      <c r="N64" s="287">
        <f>K64*L64</f>
        <v>1195576.5763958422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135575.79746786563</v>
      </c>
      <c r="M65" s="910"/>
      <c r="N65" s="287">
        <f>K65*L65</f>
        <v>1084606.3797429251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3497260.1953383954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59231034.194030352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11846206.83880607</v>
      </c>
      <c r="M88" s="858"/>
      <c r="N88" s="51"/>
    </row>
    <row r="89" spans="1:14">
      <c r="B89" s="89" t="s">
        <v>973</v>
      </c>
      <c r="C89" s="90"/>
      <c r="D89" s="90"/>
      <c r="E89" s="90"/>
      <c r="F89" s="90"/>
      <c r="G89" s="90"/>
      <c r="H89" s="90"/>
      <c r="I89" s="87"/>
      <c r="J89" s="88"/>
      <c r="K89" s="304">
        <v>0.05</v>
      </c>
      <c r="L89" s="857">
        <f>N83*K89</f>
        <v>2961551.7097015176</v>
      </c>
      <c r="M89" s="858"/>
      <c r="N89" s="51"/>
    </row>
    <row r="90" spans="1:14" ht="15.75" thickBot="1">
      <c r="B90" s="91" t="s">
        <v>974</v>
      </c>
      <c r="C90" s="92"/>
      <c r="D90" s="92"/>
      <c r="E90" s="92"/>
      <c r="F90" s="92"/>
      <c r="G90" s="92"/>
      <c r="H90" s="92"/>
      <c r="I90" s="93"/>
      <c r="J90" s="94"/>
      <c r="K90" s="305">
        <v>0.05</v>
      </c>
      <c r="L90" s="859">
        <f>N83*K90</f>
        <v>2961551.7097015176</v>
      </c>
      <c r="M90" s="860"/>
      <c r="N90" s="51"/>
    </row>
    <row r="91" spans="1:14" ht="15.75" thickBot="1">
      <c r="B91" s="822" t="s">
        <v>953</v>
      </c>
      <c r="C91" s="823"/>
      <c r="D91" s="823"/>
      <c r="E91" s="823"/>
      <c r="F91" s="823"/>
      <c r="G91" s="823"/>
      <c r="H91" s="823"/>
      <c r="I91" s="823"/>
      <c r="J91" s="823"/>
      <c r="K91" s="823"/>
      <c r="L91" s="823"/>
      <c r="M91" s="824"/>
      <c r="N91" s="52">
        <f>L88+L89+L90</f>
        <v>17769310.258209106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77000344.452239454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69888.229553795827</v>
      </c>
      <c r="L36" s="270"/>
      <c r="M36" s="336">
        <v>1.5</v>
      </c>
      <c r="N36" s="272">
        <f>K36/M36</f>
        <v>46592.153035863885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49567.554899317285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12217.005364366516</v>
      </c>
      <c r="N48" s="272">
        <f>K48*M48</f>
        <v>3826379.2695941175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3826379.2695941175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59508.037269067994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3935454.8617625027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787090.97235250054</v>
      </c>
      <c r="M84" s="858"/>
      <c r="N84" s="51"/>
    </row>
    <row r="85" spans="1:14">
      <c r="B85" s="89" t="s">
        <v>973</v>
      </c>
      <c r="C85" s="90"/>
      <c r="D85" s="90"/>
      <c r="E85" s="90"/>
      <c r="F85" s="90"/>
      <c r="G85" s="90"/>
      <c r="H85" s="90"/>
      <c r="I85" s="87"/>
      <c r="J85" s="88"/>
      <c r="K85" s="304">
        <v>0.05</v>
      </c>
      <c r="L85" s="857">
        <f>N79*K85</f>
        <v>196772.74308812513</v>
      </c>
      <c r="M85" s="858"/>
      <c r="N85" s="51"/>
    </row>
    <row r="86" spans="1:14" ht="15.75" thickBot="1">
      <c r="B86" s="91" t="s">
        <v>974</v>
      </c>
      <c r="C86" s="92"/>
      <c r="D86" s="92"/>
      <c r="E86" s="92"/>
      <c r="F86" s="92"/>
      <c r="G86" s="92"/>
      <c r="H86" s="92"/>
      <c r="I86" s="93"/>
      <c r="J86" s="94"/>
      <c r="K86" s="305">
        <v>0.05</v>
      </c>
      <c r="L86" s="859">
        <f>N79*K86</f>
        <v>196772.74308812513</v>
      </c>
      <c r="M86" s="860"/>
      <c r="N86" s="51"/>
    </row>
    <row r="87" spans="1:14" ht="15.75" thickBot="1">
      <c r="B87" s="822" t="s">
        <v>953</v>
      </c>
      <c r="C87" s="823"/>
      <c r="D87" s="823"/>
      <c r="E87" s="823"/>
      <c r="F87" s="823"/>
      <c r="G87" s="823"/>
      <c r="H87" s="823"/>
      <c r="I87" s="823"/>
      <c r="J87" s="823"/>
      <c r="K87" s="823"/>
      <c r="L87" s="823"/>
      <c r="M87" s="824"/>
      <c r="N87" s="52">
        <f>L84+L85+L86</f>
        <v>1180636.4585287508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5116091.3202912537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82297.768014871312</v>
      </c>
      <c r="L36" s="270"/>
      <c r="M36" s="336">
        <v>2.5</v>
      </c>
      <c r="N36" s="272">
        <f>K36/M36</f>
        <v>32919.107205948523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32919.107205948523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21175.494361185905</v>
      </c>
      <c r="N48" s="272">
        <f>K48*M48</f>
        <v>990138.15743166255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431023.13359011075</v>
      </c>
      <c r="N49" s="272">
        <f>K49*M49</f>
        <v>287915.32326671481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1278053.4806983774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1315.0647969912638</v>
      </c>
      <c r="M60" s="910"/>
      <c r="N60" s="287">
        <f>K60*L60</f>
        <v>1141.9700234772611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1141.9700234772611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1312114.5579278031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262422.91158556065</v>
      </c>
      <c r="M84" s="858"/>
      <c r="N84" s="51"/>
    </row>
    <row r="85" spans="1:14">
      <c r="B85" s="89" t="s">
        <v>973</v>
      </c>
      <c r="C85" s="90"/>
      <c r="D85" s="90"/>
      <c r="E85" s="90"/>
      <c r="F85" s="90"/>
      <c r="G85" s="90"/>
      <c r="H85" s="90"/>
      <c r="I85" s="87"/>
      <c r="J85" s="88"/>
      <c r="K85" s="304">
        <v>0.05</v>
      </c>
      <c r="L85" s="857">
        <f>N79*K85</f>
        <v>65605.727896390163</v>
      </c>
      <c r="M85" s="858"/>
      <c r="N85" s="51"/>
    </row>
    <row r="86" spans="1:14" ht="15.75" thickBot="1">
      <c r="B86" s="91" t="s">
        <v>974</v>
      </c>
      <c r="C86" s="92"/>
      <c r="D86" s="92"/>
      <c r="E86" s="92"/>
      <c r="F86" s="92"/>
      <c r="G86" s="92"/>
      <c r="H86" s="92"/>
      <c r="I86" s="93"/>
      <c r="J86" s="94"/>
      <c r="K86" s="305">
        <v>0.05</v>
      </c>
      <c r="L86" s="859">
        <f>N79*K86</f>
        <v>65605.727896390163</v>
      </c>
      <c r="M86" s="860"/>
      <c r="N86" s="51"/>
    </row>
    <row r="87" spans="1:14" ht="15.75" thickBot="1">
      <c r="B87" s="822" t="s">
        <v>953</v>
      </c>
      <c r="C87" s="823"/>
      <c r="D87" s="823"/>
      <c r="E87" s="823"/>
      <c r="F87" s="823"/>
      <c r="G87" s="823"/>
      <c r="H87" s="823"/>
      <c r="I87" s="823"/>
      <c r="J87" s="823"/>
      <c r="K87" s="823"/>
      <c r="L87" s="823"/>
      <c r="M87" s="824"/>
      <c r="N87" s="52">
        <f>L84+L85+L86</f>
        <v>393634.36737834092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1705748.9253061442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7"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72970.66577860275</v>
      </c>
      <c r="L36" s="270"/>
      <c r="M36" s="271">
        <v>0.01</v>
      </c>
      <c r="N36" s="272">
        <f t="shared" ref="N36:N41" si="0">K36/M36</f>
        <v>7297066.5778602753</v>
      </c>
    </row>
    <row r="37" spans="1:14">
      <c r="A37" s="113" t="s">
        <v>192</v>
      </c>
      <c r="B37" s="871" t="str">
        <f>VLOOKUP(A37,EQUIPOS!A7:D154,3,FALSE)</f>
        <v>Equipo de acarreo interno</v>
      </c>
      <c r="C37" s="872"/>
      <c r="D37" s="872"/>
      <c r="E37" s="872"/>
      <c r="F37" s="872"/>
      <c r="G37" s="872"/>
      <c r="H37" s="873"/>
      <c r="I37" s="421"/>
      <c r="J37" s="422"/>
      <c r="K37" s="269">
        <f>VLOOKUP(A37,EQUIPOS!A7:D164,4,FALSE)</f>
        <v>41868.665657802812</v>
      </c>
      <c r="L37" s="335"/>
      <c r="M37" s="336">
        <v>0.05</v>
      </c>
      <c r="N37" s="272">
        <f t="shared" si="0"/>
        <v>837373.31315605622</v>
      </c>
    </row>
    <row r="38" spans="1:14">
      <c r="A38" s="113" t="s">
        <v>214</v>
      </c>
      <c r="B38" s="871" t="str">
        <f>VLOOKUP(A38,EQUIPOS!A8:D154,3,FALSE)</f>
        <v>Equipo de oxigeno y soldadura</v>
      </c>
      <c r="C38" s="872"/>
      <c r="D38" s="872"/>
      <c r="E38" s="872"/>
      <c r="F38" s="872"/>
      <c r="G38" s="872"/>
      <c r="H38" s="873"/>
      <c r="I38" s="421"/>
      <c r="J38" s="422"/>
      <c r="K38" s="438">
        <f>VLOOKUP(A38,EQUIPOS!A8:D165,4,FALSE)</f>
        <v>15086.448501696801</v>
      </c>
      <c r="L38" s="335"/>
      <c r="M38" s="336">
        <v>0.01</v>
      </c>
      <c r="N38" s="272">
        <f t="shared" si="0"/>
        <v>1508644.8501696801</v>
      </c>
    </row>
    <row r="39" spans="1:14">
      <c r="A39" s="113" t="s">
        <v>248</v>
      </c>
      <c r="B39" s="871" t="str">
        <f>VLOOKUP(A39,EQUIPOS!A9:D154,3,FALSE)</f>
        <v>Grúa telescópica de 50 Ton.</v>
      </c>
      <c r="C39" s="872"/>
      <c r="D39" s="872"/>
      <c r="E39" s="872"/>
      <c r="F39" s="872"/>
      <c r="G39" s="872"/>
      <c r="H39" s="873"/>
      <c r="I39" s="421"/>
      <c r="J39" s="422"/>
      <c r="K39" s="438">
        <f>VLOOKUP(A39,EQUIPOS!A9:D166,4,FALSE)</f>
        <v>264146.20240360417</v>
      </c>
      <c r="L39" s="335"/>
      <c r="M39" s="336">
        <v>0.04</v>
      </c>
      <c r="N39" s="272">
        <f t="shared" si="0"/>
        <v>6603655.0600901041</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2042359.9379950685</v>
      </c>
      <c r="L40" s="335"/>
      <c r="M40" s="336">
        <v>1</v>
      </c>
      <c r="N40" s="272">
        <f t="shared" si="0"/>
        <v>2042359.9379950685</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114372.59375272025</v>
      </c>
      <c r="L41" s="335"/>
      <c r="M41" s="336">
        <v>0.2</v>
      </c>
      <c r="N41" s="272">
        <f t="shared" si="0"/>
        <v>571862.96876360115</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69985.517413614798</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18930948.2254484</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21888278.560180891</v>
      </c>
      <c r="N52" s="272">
        <f t="shared" ref="N52:N57" si="1">K52*M52</f>
        <v>21888278.560180891</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148386.97726139365</v>
      </c>
      <c r="N53" s="272">
        <f t="shared" si="1"/>
        <v>4451609.3178418092</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2329083.940090714</v>
      </c>
      <c r="N54" s="272">
        <f t="shared" si="1"/>
        <v>4658167.880181428</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1185552.4907923024</v>
      </c>
      <c r="N55" s="272">
        <f t="shared" si="1"/>
        <v>5927762.4539615121</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102895.14448372534</v>
      </c>
      <c r="N56" s="272">
        <f t="shared" si="1"/>
        <v>6173708.6690235203</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63241.541002567537</v>
      </c>
      <c r="N57" s="272">
        <f t="shared" si="1"/>
        <v>758898.49203081045</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43858425.373219967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1195576.5763958422</v>
      </c>
      <c r="M68" s="910"/>
      <c r="N68" s="287">
        <f>K68*L68</f>
        <v>1195576.5763958422</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405692.41306654277</v>
      </c>
      <c r="M69" s="910"/>
      <c r="N69" s="287">
        <f>K69*L69</f>
        <v>1217077.2391996284</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2412653.8155954704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699855.17413614795</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65901882.588399984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13180376.517679997</v>
      </c>
      <c r="M93" s="858"/>
      <c r="N93" s="51"/>
    </row>
    <row r="94" spans="1:14">
      <c r="B94" s="89" t="s">
        <v>973</v>
      </c>
      <c r="C94" s="90"/>
      <c r="D94" s="90"/>
      <c r="E94" s="90"/>
      <c r="F94" s="90"/>
      <c r="G94" s="90"/>
      <c r="H94" s="90"/>
      <c r="I94" s="87"/>
      <c r="J94" s="88"/>
      <c r="K94" s="304">
        <v>0.05</v>
      </c>
      <c r="L94" s="857">
        <f>N88*K94</f>
        <v>3295094.1294199992</v>
      </c>
      <c r="M94" s="858"/>
      <c r="N94" s="51"/>
    </row>
    <row r="95" spans="1:14" ht="15.75" thickBot="1">
      <c r="B95" s="91" t="s">
        <v>974</v>
      </c>
      <c r="C95" s="92"/>
      <c r="D95" s="92"/>
      <c r="E95" s="92"/>
      <c r="F95" s="92"/>
      <c r="G95" s="92"/>
      <c r="H95" s="92"/>
      <c r="I95" s="93"/>
      <c r="J95" s="94"/>
      <c r="K95" s="305">
        <v>0.05</v>
      </c>
      <c r="L95" s="859">
        <f>N88*K95</f>
        <v>3295094.1294199992</v>
      </c>
      <c r="M95" s="860"/>
      <c r="N95" s="51"/>
    </row>
    <row r="96" spans="1:14" ht="15.75" thickBot="1">
      <c r="B96" s="822" t="s">
        <v>953</v>
      </c>
      <c r="C96" s="823"/>
      <c r="D96" s="823"/>
      <c r="E96" s="823"/>
      <c r="F96" s="823"/>
      <c r="G96" s="823"/>
      <c r="H96" s="823"/>
      <c r="I96" s="823"/>
      <c r="J96" s="823"/>
      <c r="K96" s="823"/>
      <c r="L96" s="823"/>
      <c r="M96" s="824"/>
      <c r="N96" s="52">
        <f>L93+L94+L95</f>
        <v>19770564.776519995</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85672447.364919975</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L3" sqref="L3:N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128376.91038826143</v>
      </c>
      <c r="L36" s="270"/>
      <c r="M36" s="336">
        <v>1</v>
      </c>
      <c r="N36" s="272">
        <f>K36/M36</f>
        <v>128376.91038826143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128376.91038826143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528450.32794302562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105690.06558860512</v>
      </c>
      <c r="M84" s="858"/>
      <c r="N84" s="51"/>
    </row>
    <row r="85" spans="1:14">
      <c r="B85" s="89" t="s">
        <v>973</v>
      </c>
      <c r="C85" s="90"/>
      <c r="D85" s="90"/>
      <c r="E85" s="90"/>
      <c r="F85" s="90"/>
      <c r="G85" s="90"/>
      <c r="H85" s="90"/>
      <c r="I85" s="87"/>
      <c r="J85" s="88"/>
      <c r="K85" s="304">
        <v>0.05</v>
      </c>
      <c r="L85" s="857">
        <f>N79*K85</f>
        <v>26422.516397151281</v>
      </c>
      <c r="M85" s="858"/>
      <c r="N85" s="51"/>
    </row>
    <row r="86" spans="1:14" ht="15.75" thickBot="1">
      <c r="B86" s="91" t="s">
        <v>974</v>
      </c>
      <c r="C86" s="92"/>
      <c r="D86" s="92"/>
      <c r="E86" s="92"/>
      <c r="F86" s="92"/>
      <c r="G86" s="92"/>
      <c r="H86" s="92"/>
      <c r="I86" s="93"/>
      <c r="J86" s="94"/>
      <c r="K86" s="305">
        <v>0.05</v>
      </c>
      <c r="L86" s="859">
        <f>N79*K86</f>
        <v>26422.516397151281</v>
      </c>
      <c r="M86" s="860"/>
      <c r="N86" s="51"/>
    </row>
    <row r="87" spans="1:14" ht="15.75" thickBot="1">
      <c r="B87" s="822" t="s">
        <v>953</v>
      </c>
      <c r="C87" s="823"/>
      <c r="D87" s="823"/>
      <c r="E87" s="823"/>
      <c r="F87" s="823"/>
      <c r="G87" s="823"/>
      <c r="H87" s="823"/>
      <c r="I87" s="823"/>
      <c r="J87" s="823"/>
      <c r="K87" s="823"/>
      <c r="L87" s="823"/>
      <c r="M87" s="824"/>
      <c r="N87" s="52">
        <f>L84+L85+L86</f>
        <v>158535.09838290769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686985.42632593331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122684.24093478826</v>
      </c>
      <c r="L36" s="270"/>
      <c r="M36" s="336">
        <v>10</v>
      </c>
      <c r="N36" s="272">
        <f>K36/M36</f>
        <v>12268.424093478827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368.07216076801001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12636.496254246837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0</v>
      </c>
      <c r="N48" s="272">
        <f>K48*M48</f>
        <v>0</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29299.426160131443</v>
      </c>
      <c r="N49" s="272">
        <f>K49*M49</f>
        <v>39065.901546841924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5993.0644418450684</v>
      </c>
      <c r="N50" s="272">
        <f>K50*M50</f>
        <v>8989.5966627676025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48055.498209609526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3680.7216076800996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64372.716071536459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12874.543214307292</v>
      </c>
      <c r="M84" s="858"/>
      <c r="N84" s="51"/>
    </row>
    <row r="85" spans="1:14">
      <c r="B85" s="89" t="s">
        <v>973</v>
      </c>
      <c r="C85" s="90"/>
      <c r="D85" s="90"/>
      <c r="E85" s="90"/>
      <c r="F85" s="90"/>
      <c r="G85" s="90"/>
      <c r="H85" s="90"/>
      <c r="I85" s="87"/>
      <c r="J85" s="88"/>
      <c r="K85" s="304">
        <v>0.05</v>
      </c>
      <c r="L85" s="857">
        <f>N79*K85</f>
        <v>3218.635803576823</v>
      </c>
      <c r="M85" s="858"/>
      <c r="N85" s="51"/>
    </row>
    <row r="86" spans="1:14" ht="15.75" thickBot="1">
      <c r="B86" s="91" t="s">
        <v>974</v>
      </c>
      <c r="C86" s="92"/>
      <c r="D86" s="92"/>
      <c r="E86" s="92"/>
      <c r="F86" s="92"/>
      <c r="G86" s="92"/>
      <c r="H86" s="92"/>
      <c r="I86" s="93"/>
      <c r="J86" s="94"/>
      <c r="K86" s="305">
        <v>0.05</v>
      </c>
      <c r="L86" s="859">
        <f>N79*K86</f>
        <v>3218.635803576823</v>
      </c>
      <c r="M86" s="860"/>
      <c r="N86" s="51"/>
    </row>
    <row r="87" spans="1:14" ht="15.75" thickBot="1">
      <c r="B87" s="822" t="s">
        <v>953</v>
      </c>
      <c r="C87" s="823"/>
      <c r="D87" s="823"/>
      <c r="E87" s="823"/>
      <c r="F87" s="823"/>
      <c r="G87" s="823"/>
      <c r="H87" s="823"/>
      <c r="I87" s="823"/>
      <c r="J87" s="823"/>
      <c r="K87" s="823"/>
      <c r="L87" s="823"/>
      <c r="M87" s="824"/>
      <c r="N87" s="52">
        <f>L84+L85+L86</f>
        <v>19311.814821460939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83684.530892997398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15178.265750946373</v>
      </c>
      <c r="L36" s="270"/>
      <c r="M36" s="336">
        <v>10</v>
      </c>
      <c r="N36" s="272">
        <f>K36/M36</f>
        <v>1517.8265750946373</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122684.24093478826</v>
      </c>
      <c r="L37" s="335"/>
      <c r="M37" s="336">
        <v>10</v>
      </c>
      <c r="N37" s="272">
        <f>K37/M37</f>
        <v>12268.424093478827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423.19184653601991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14209.442515109484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8494.3714497860055</v>
      </c>
      <c r="N48" s="272">
        <f>K48*M48</f>
        <v>280.31425784293822</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0</v>
      </c>
      <c r="N49" s="272">
        <f>K49*M49</f>
        <v>0</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939.67613399555398</v>
      </c>
      <c r="N50" s="272">
        <f>K50*M50</f>
        <v>9396.7613399555394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9677.0755977984772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4231.9184653601988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28118.43657826816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5623.6873156536321</v>
      </c>
      <c r="M84" s="858"/>
      <c r="N84" s="51"/>
    </row>
    <row r="85" spans="1:14">
      <c r="B85" s="89" t="s">
        <v>973</v>
      </c>
      <c r="C85" s="90"/>
      <c r="D85" s="90"/>
      <c r="E85" s="90"/>
      <c r="F85" s="90"/>
      <c r="G85" s="90"/>
      <c r="H85" s="90"/>
      <c r="I85" s="87"/>
      <c r="J85" s="88"/>
      <c r="K85" s="304">
        <v>0.05</v>
      </c>
      <c r="L85" s="857">
        <f>N79*K85</f>
        <v>1405.921828913408</v>
      </c>
      <c r="M85" s="858"/>
      <c r="N85" s="51"/>
    </row>
    <row r="86" spans="1:14" ht="15.75" thickBot="1">
      <c r="B86" s="91" t="s">
        <v>974</v>
      </c>
      <c r="C86" s="92"/>
      <c r="D86" s="92"/>
      <c r="E86" s="92"/>
      <c r="F86" s="92"/>
      <c r="G86" s="92"/>
      <c r="H86" s="92"/>
      <c r="I86" s="93"/>
      <c r="J86" s="94"/>
      <c r="K86" s="305">
        <v>0.05</v>
      </c>
      <c r="L86" s="859">
        <f>N79*K86</f>
        <v>1405.921828913408</v>
      </c>
      <c r="M86" s="860"/>
      <c r="N86" s="51"/>
    </row>
    <row r="87" spans="1:14" ht="15.75" thickBot="1">
      <c r="B87" s="822" t="s">
        <v>953</v>
      </c>
      <c r="C87" s="823"/>
      <c r="D87" s="823"/>
      <c r="E87" s="823"/>
      <c r="F87" s="823"/>
      <c r="G87" s="823"/>
      <c r="H87" s="823"/>
      <c r="I87" s="823"/>
      <c r="J87" s="823"/>
      <c r="K87" s="823"/>
      <c r="L87" s="823"/>
      <c r="M87" s="824"/>
      <c r="N87" s="52">
        <f>L84+L85+L86</f>
        <v>8435.5309734804487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36553.96755174861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641884.55194130726</v>
      </c>
      <c r="L36" s="270"/>
      <c r="M36" s="336">
        <v>2</v>
      </c>
      <c r="N36" s="272">
        <f>K36/M36</f>
        <v>320942.27597065363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5245.4839826800999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326187.75995333371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21175.494361185905</v>
      </c>
      <c r="N48" s="272">
        <f>K48*M48</f>
        <v>592913.84211320535</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460020.02191123139</v>
      </c>
      <c r="N49" s="272">
        <f>K49*M49</f>
        <v>161007.00766893098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25975.419962764547</v>
      </c>
      <c r="N50" s="272">
        <f>K50*M50</f>
        <v>77926.259888293644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831847.10967042996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1315.0647969912638</v>
      </c>
      <c r="M60" s="910"/>
      <c r="N60" s="287">
        <f>K60*L60</f>
        <v>460.27267894694234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460.27267894694234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1210949.9821295117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242189.99642590235</v>
      </c>
      <c r="M84" s="858"/>
      <c r="N84" s="51"/>
    </row>
    <row r="85" spans="1:14">
      <c r="B85" s="89" t="s">
        <v>973</v>
      </c>
      <c r="C85" s="90"/>
      <c r="D85" s="90"/>
      <c r="E85" s="90"/>
      <c r="F85" s="90"/>
      <c r="G85" s="90"/>
      <c r="H85" s="90"/>
      <c r="I85" s="87"/>
      <c r="J85" s="88"/>
      <c r="K85" s="304">
        <v>0.05</v>
      </c>
      <c r="L85" s="857">
        <f>N79*K85</f>
        <v>60547.499106475589</v>
      </c>
      <c r="M85" s="858"/>
      <c r="N85" s="51"/>
    </row>
    <row r="86" spans="1:14" ht="15.75" thickBot="1">
      <c r="B86" s="91" t="s">
        <v>974</v>
      </c>
      <c r="C86" s="92"/>
      <c r="D86" s="92"/>
      <c r="E86" s="92"/>
      <c r="F86" s="92"/>
      <c r="G86" s="92"/>
      <c r="H86" s="92"/>
      <c r="I86" s="93"/>
      <c r="J86" s="94"/>
      <c r="K86" s="305">
        <v>0.05</v>
      </c>
      <c r="L86" s="859">
        <f>N79*K86</f>
        <v>60547.499106475589</v>
      </c>
      <c r="M86" s="860"/>
      <c r="N86" s="51"/>
    </row>
    <row r="87" spans="1:14" ht="15.75" thickBot="1">
      <c r="B87" s="822" t="s">
        <v>953</v>
      </c>
      <c r="C87" s="823"/>
      <c r="D87" s="823"/>
      <c r="E87" s="823"/>
      <c r="F87" s="823"/>
      <c r="G87" s="823"/>
      <c r="H87" s="823"/>
      <c r="I87" s="823"/>
      <c r="J87" s="823"/>
      <c r="K87" s="823"/>
      <c r="L87" s="823"/>
      <c r="M87" s="824"/>
      <c r="N87" s="52">
        <f>L84+L85+L86</f>
        <v>363284.99463885359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1574234.9767683651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641884.55194130726</v>
      </c>
      <c r="L36" s="270"/>
      <c r="M36" s="336">
        <v>2</v>
      </c>
      <c r="N36" s="272">
        <f>K36/M36</f>
        <v>320942.27597065363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5245.4839826800999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326187.75995333371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21175.494361185905</v>
      </c>
      <c r="N48" s="272">
        <f>K48*M48</f>
        <v>592913.84211320535</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491576.804901083</v>
      </c>
      <c r="N49" s="272">
        <f>K49*M49</f>
        <v>172051.88171537904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25975.419962764547</v>
      </c>
      <c r="N50" s="272">
        <f>K50*M50</f>
        <v>51950.839925529093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816916.56375411351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1315.0647969912638</v>
      </c>
      <c r="M60" s="910"/>
      <c r="N60" s="287">
        <f>K60*L60</f>
        <v>460.27267894694234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460.27267894694234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1196019.4362131951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239203.88724263903</v>
      </c>
      <c r="M84" s="858"/>
      <c r="N84" s="51"/>
    </row>
    <row r="85" spans="1:14">
      <c r="B85" s="89" t="s">
        <v>973</v>
      </c>
      <c r="C85" s="90"/>
      <c r="D85" s="90"/>
      <c r="E85" s="90"/>
      <c r="F85" s="90"/>
      <c r="G85" s="90"/>
      <c r="H85" s="90"/>
      <c r="I85" s="87"/>
      <c r="J85" s="88"/>
      <c r="K85" s="304">
        <v>0.05</v>
      </c>
      <c r="L85" s="857">
        <f>N79*K85</f>
        <v>59800.971810659757</v>
      </c>
      <c r="M85" s="858"/>
      <c r="N85" s="51"/>
    </row>
    <row r="86" spans="1:14" ht="15.75" thickBot="1">
      <c r="B86" s="91" t="s">
        <v>974</v>
      </c>
      <c r="C86" s="92"/>
      <c r="D86" s="92"/>
      <c r="E86" s="92"/>
      <c r="F86" s="92"/>
      <c r="G86" s="92"/>
      <c r="H86" s="92"/>
      <c r="I86" s="93"/>
      <c r="J86" s="94"/>
      <c r="K86" s="305">
        <v>0.05</v>
      </c>
      <c r="L86" s="859">
        <f>N79*K86</f>
        <v>59800.971810659757</v>
      </c>
      <c r="M86" s="860"/>
      <c r="N86" s="51"/>
    </row>
    <row r="87" spans="1:14" ht="15.75" thickBot="1">
      <c r="B87" s="822" t="s">
        <v>953</v>
      </c>
      <c r="C87" s="823"/>
      <c r="D87" s="823"/>
      <c r="E87" s="823"/>
      <c r="F87" s="823"/>
      <c r="G87" s="823"/>
      <c r="H87" s="823"/>
      <c r="I87" s="823"/>
      <c r="J87" s="823"/>
      <c r="K87" s="823"/>
      <c r="L87" s="823"/>
      <c r="M87" s="824"/>
      <c r="N87" s="52">
        <f>L84+L85+L86</f>
        <v>358805.83086395852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1554825.2670771535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11893.612965292199</v>
      </c>
      <c r="L36" s="270"/>
      <c r="M36" s="336">
        <v>1.1299999999999999</v>
      </c>
      <c r="N36" s="272">
        <f>K36/M36</f>
        <v>10525.321208223186</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1751.0861106881814</v>
      </c>
      <c r="L37" s="335"/>
      <c r="M37" s="336">
        <v>0.53</v>
      </c>
      <c r="N37" s="272">
        <f>K37/M37</f>
        <v>3303.9360579022291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2821.2789769067999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16650.536243032213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70055.397993144215</v>
      </c>
      <c r="N48" s="272">
        <f>K48*M48</f>
        <v>1401.1079598628844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12590.471516481235</v>
      </c>
      <c r="N49" s="272">
        <f>K49*M49</f>
        <v>6295.2357582406175</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109302.6902822901</v>
      </c>
      <c r="N50" s="272">
        <f>K50*M50</f>
        <v>8744.2152225832087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16440.558940686711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28212.789769067997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61303.884952786917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12260.776990557384</v>
      </c>
      <c r="M84" s="858"/>
      <c r="N84" s="51"/>
    </row>
    <row r="85" spans="1:14">
      <c r="B85" s="89" t="s">
        <v>973</v>
      </c>
      <c r="C85" s="90"/>
      <c r="D85" s="90"/>
      <c r="E85" s="90"/>
      <c r="F85" s="90"/>
      <c r="G85" s="90"/>
      <c r="H85" s="90"/>
      <c r="I85" s="87"/>
      <c r="J85" s="88"/>
      <c r="K85" s="304">
        <v>0.05</v>
      </c>
      <c r="L85" s="857">
        <f>N79*K85</f>
        <v>3065.194247639346</v>
      </c>
      <c r="M85" s="858"/>
      <c r="N85" s="51"/>
    </row>
    <row r="86" spans="1:14" ht="15.75" thickBot="1">
      <c r="B86" s="91" t="s">
        <v>974</v>
      </c>
      <c r="C86" s="92"/>
      <c r="D86" s="92"/>
      <c r="E86" s="92"/>
      <c r="F86" s="92"/>
      <c r="G86" s="92"/>
      <c r="H86" s="92"/>
      <c r="I86" s="93"/>
      <c r="J86" s="94"/>
      <c r="K86" s="305">
        <v>0.05</v>
      </c>
      <c r="L86" s="859">
        <f>N79*K86</f>
        <v>3065.194247639346</v>
      </c>
      <c r="M86" s="860"/>
      <c r="N86" s="51"/>
    </row>
    <row r="87" spans="1:14" ht="15.75" thickBot="1">
      <c r="B87" s="822" t="s">
        <v>953</v>
      </c>
      <c r="C87" s="823"/>
      <c r="D87" s="823"/>
      <c r="E87" s="823"/>
      <c r="F87" s="823"/>
      <c r="G87" s="823"/>
      <c r="H87" s="823"/>
      <c r="I87" s="823"/>
      <c r="J87" s="823"/>
      <c r="K87" s="823"/>
      <c r="L87" s="823"/>
      <c r="M87" s="824"/>
      <c r="N87" s="52">
        <f>L84+L85+L86</f>
        <v>18391.165485836074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79695.050438622988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16469.516836884752</v>
      </c>
      <c r="L36" s="270"/>
      <c r="M36" s="336">
        <v>12</v>
      </c>
      <c r="N36" s="272">
        <f t="shared" ref="N36:N42" si="0">K36/M36</f>
        <v>1372.4597364070626</v>
      </c>
    </row>
    <row r="37" spans="1:14">
      <c r="A37" s="113" t="s">
        <v>288</v>
      </c>
      <c r="B37" s="871" t="str">
        <f>VLOOKUP(A37,EQUIPOS!A7:D154,3,FALSE)</f>
        <v xml:space="preserve">Planta eléctrica </v>
      </c>
      <c r="C37" s="872"/>
      <c r="D37" s="872"/>
      <c r="E37" s="872"/>
      <c r="F37" s="872"/>
      <c r="G37" s="872"/>
      <c r="H37" s="873"/>
      <c r="I37" s="267"/>
      <c r="J37" s="268"/>
      <c r="K37" s="269">
        <f>VLOOKUP(A37,EQUIPOS!A7:D164,4,FALSE)</f>
        <v>8072.8813509591837</v>
      </c>
      <c r="L37" s="270"/>
      <c r="M37" s="336">
        <v>1.3</v>
      </c>
      <c r="N37" s="272">
        <f t="shared" si="0"/>
        <v>6209.9087315070637</v>
      </c>
    </row>
    <row r="38" spans="1:14">
      <c r="A38" s="113" t="s">
        <v>125</v>
      </c>
      <c r="B38" s="871" t="str">
        <f>VLOOKUP(A38,EQUIPOS!A8:D154,3,FALSE)</f>
        <v>Bomba para gato de tensionamiento</v>
      </c>
      <c r="C38" s="872"/>
      <c r="D38" s="872"/>
      <c r="E38" s="872"/>
      <c r="F38" s="872"/>
      <c r="G38" s="872"/>
      <c r="H38" s="873"/>
      <c r="I38" s="267"/>
      <c r="J38" s="268"/>
      <c r="K38" s="269">
        <f>VLOOKUP(A38,EQUIPOS!A8:D165,4,FALSE)</f>
        <v>47571.172673695597</v>
      </c>
      <c r="L38" s="270"/>
      <c r="M38" s="336">
        <v>12</v>
      </c>
      <c r="N38" s="272">
        <f t="shared" si="0"/>
        <v>3964.2643894746329</v>
      </c>
    </row>
    <row r="39" spans="1:14">
      <c r="A39" s="113" t="s">
        <v>180</v>
      </c>
      <c r="B39" s="871" t="str">
        <f>VLOOKUP(A39,EQUIPOS!A9:D154,3,FALSE)</f>
        <v>Compresor 120 HP, con martillo.</v>
      </c>
      <c r="C39" s="872"/>
      <c r="D39" s="872"/>
      <c r="E39" s="872"/>
      <c r="F39" s="872"/>
      <c r="G39" s="872"/>
      <c r="H39" s="873"/>
      <c r="I39" s="267"/>
      <c r="J39" s="268"/>
      <c r="K39" s="269">
        <f>VLOOKUP(A39,EQUIPOS!A9:D166,4,FALSE)</f>
        <v>112669.60239163898</v>
      </c>
      <c r="L39" s="270"/>
      <c r="M39" s="336">
        <v>1.3</v>
      </c>
      <c r="N39" s="272">
        <f t="shared" si="0"/>
        <v>86668.924916645366</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98840.175754668409</v>
      </c>
      <c r="L40" s="270"/>
      <c r="M40" s="336">
        <v>1.3</v>
      </c>
      <c r="N40" s="272">
        <f t="shared" si="0"/>
        <v>76030.904426667999</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11893.612965292199</v>
      </c>
      <c r="L41" s="270"/>
      <c r="M41" s="336">
        <v>15</v>
      </c>
      <c r="N41" s="272">
        <f t="shared" si="0"/>
        <v>792.90753101947996</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150225.04345969422</v>
      </c>
      <c r="L42" s="270"/>
      <c r="M42" s="336">
        <v>12</v>
      </c>
      <c r="N42" s="272">
        <f t="shared" si="0"/>
        <v>12518.753621641185</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192017.10861517832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5993.0644418450684</v>
      </c>
      <c r="N54" s="272">
        <f>K54*M54</f>
        <v>1198.6128883690137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6127.9526409722994</v>
      </c>
      <c r="N55" s="272">
        <f t="shared" ref="N55:N67" si="1">K55*M55</f>
        <v>33887.578104576816</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47004.426994863279</v>
      </c>
      <c r="N56" s="272">
        <f t="shared" si="1"/>
        <v>376.03541595890624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45807.434400500148</v>
      </c>
      <c r="N57" s="272">
        <f t="shared" si="1"/>
        <v>1007.7635568110032</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550.2036052702299</v>
      </c>
      <c r="N58" s="272">
        <f t="shared" si="1"/>
        <v>165.06108158106898</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1268.3641005703194</v>
      </c>
      <c r="N59" s="272">
        <f t="shared" si="1"/>
        <v>126.83641005703194</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21638.079152808361</v>
      </c>
      <c r="N60" s="272">
        <f t="shared" si="1"/>
        <v>10819.03957640418</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80886.705698975624</v>
      </c>
      <c r="N61" s="272">
        <f t="shared" si="1"/>
        <v>8088.6705698975629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1344.0873760793199</v>
      </c>
      <c r="N62" s="272">
        <f t="shared" si="1"/>
        <v>13440.8737607932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20919.970466017963</v>
      </c>
      <c r="N63" s="272">
        <f t="shared" si="1"/>
        <v>20919.970466017963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10610.242156369064</v>
      </c>
      <c r="N64" s="272">
        <f t="shared" si="1"/>
        <v>5305.1210781845321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5595.7651184361039</v>
      </c>
      <c r="N65" s="272">
        <f t="shared" si="1"/>
        <v>3077.6708151398575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5993.0644418450684</v>
      </c>
      <c r="N66" s="272">
        <f t="shared" si="1"/>
        <v>299.65322209225343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4568.0095916833397</v>
      </c>
      <c r="N67" s="272">
        <f t="shared" si="1"/>
        <v>4568.0095916833397</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103280.89653756675</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44589.852618155375</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339887.85777090042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67977.571554180089</v>
      </c>
      <c r="M98" s="858"/>
      <c r="N98" s="51"/>
    </row>
    <row r="99" spans="1:14">
      <c r="B99" s="89" t="s">
        <v>973</v>
      </c>
      <c r="C99" s="90"/>
      <c r="D99" s="90"/>
      <c r="E99" s="90"/>
      <c r="F99" s="90"/>
      <c r="G99" s="90"/>
      <c r="H99" s="90"/>
      <c r="I99" s="87"/>
      <c r="J99" s="88"/>
      <c r="K99" s="304">
        <v>0.05</v>
      </c>
      <c r="L99" s="857">
        <f>N93*K99</f>
        <v>16994.392888545022</v>
      </c>
      <c r="M99" s="858"/>
      <c r="N99" s="51"/>
    </row>
    <row r="100" spans="1:14" ht="15.75" thickBot="1">
      <c r="B100" s="91" t="s">
        <v>974</v>
      </c>
      <c r="C100" s="92"/>
      <c r="D100" s="92"/>
      <c r="E100" s="92"/>
      <c r="F100" s="92"/>
      <c r="G100" s="92"/>
      <c r="H100" s="92"/>
      <c r="I100" s="93"/>
      <c r="J100" s="94"/>
      <c r="K100" s="305">
        <v>0.05</v>
      </c>
      <c r="L100" s="859">
        <f>N93*K100</f>
        <v>16994.392888545022</v>
      </c>
      <c r="M100" s="860"/>
      <c r="N100" s="51"/>
    </row>
    <row r="101" spans="1:14" ht="15.75" thickBot="1">
      <c r="B101" s="822" t="s">
        <v>953</v>
      </c>
      <c r="C101" s="823"/>
      <c r="D101" s="823"/>
      <c r="E101" s="823"/>
      <c r="F101" s="823"/>
      <c r="G101" s="823"/>
      <c r="H101" s="823"/>
      <c r="I101" s="823"/>
      <c r="J101" s="823"/>
      <c r="K101" s="823"/>
      <c r="L101" s="823"/>
      <c r="M101" s="824"/>
      <c r="N101" s="52">
        <f>L98+L99+L100</f>
        <v>101966.35733127015</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441854.21510217059</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174061.95406147378</v>
      </c>
      <c r="L36" s="270"/>
      <c r="M36" s="336">
        <v>3.3333333330000001</v>
      </c>
      <c r="N36" s="272">
        <f>K36/M36</f>
        <v>52218.586223663988</v>
      </c>
    </row>
    <row r="37" spans="1:14">
      <c r="A37" s="113" t="s">
        <v>125</v>
      </c>
      <c r="B37" s="871" t="str">
        <f>VLOOKUP(A37,EQUIPOS!A7:D154,3,FALSE)</f>
        <v>Bomba para gato de tensionamiento</v>
      </c>
      <c r="C37" s="872"/>
      <c r="D37" s="872"/>
      <c r="E37" s="872"/>
      <c r="F37" s="872"/>
      <c r="G37" s="872"/>
      <c r="H37" s="873"/>
      <c r="I37" s="421"/>
      <c r="J37" s="422"/>
      <c r="K37" s="269">
        <f>VLOOKUP(A37,EQUIPOS!A7:D164,4,FALSE)</f>
        <v>47571.172673695597</v>
      </c>
      <c r="L37" s="335"/>
      <c r="M37" s="336">
        <v>0.1</v>
      </c>
      <c r="N37" s="272">
        <f>K37/M37</f>
        <v>475711.72673695593</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150225.04345969422</v>
      </c>
      <c r="L38" s="423"/>
      <c r="M38" s="424">
        <v>0.1</v>
      </c>
      <c r="N38" s="272">
        <f>K38/M38</f>
        <v>1502250.434596942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2030180.7475575618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5789.8216470346169</v>
      </c>
      <c r="M60" s="910"/>
      <c r="N60" s="287">
        <f>K60*L60</f>
        <v>86847.324705519248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86847.324705519248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2123129.0918992464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424625.81837984931</v>
      </c>
      <c r="M84" s="858"/>
      <c r="N84" s="51"/>
    </row>
    <row r="85" spans="1:14">
      <c r="B85" s="89" t="s">
        <v>973</v>
      </c>
      <c r="C85" s="90"/>
      <c r="D85" s="90"/>
      <c r="E85" s="90"/>
      <c r="F85" s="90"/>
      <c r="G85" s="90"/>
      <c r="H85" s="90"/>
      <c r="I85" s="87"/>
      <c r="J85" s="88"/>
      <c r="K85" s="304">
        <v>0.05</v>
      </c>
      <c r="L85" s="857">
        <f>N79*K85</f>
        <v>106156.45459496233</v>
      </c>
      <c r="M85" s="858"/>
      <c r="N85" s="51"/>
    </row>
    <row r="86" spans="1:14" ht="15.75" thickBot="1">
      <c r="B86" s="91" t="s">
        <v>974</v>
      </c>
      <c r="C86" s="92"/>
      <c r="D86" s="92"/>
      <c r="E86" s="92"/>
      <c r="F86" s="92"/>
      <c r="G86" s="92"/>
      <c r="H86" s="92"/>
      <c r="I86" s="93"/>
      <c r="J86" s="94"/>
      <c r="K86" s="305">
        <v>0.05</v>
      </c>
      <c r="L86" s="859">
        <f>N79*K86</f>
        <v>106156.45459496233</v>
      </c>
      <c r="M86" s="860"/>
      <c r="N86" s="51"/>
    </row>
    <row r="87" spans="1:14" ht="15.75" thickBot="1">
      <c r="B87" s="822" t="s">
        <v>953</v>
      </c>
      <c r="C87" s="823"/>
      <c r="D87" s="823"/>
      <c r="E87" s="823"/>
      <c r="F87" s="823"/>
      <c r="G87" s="823"/>
      <c r="H87" s="823"/>
      <c r="I87" s="823"/>
      <c r="J87" s="823"/>
      <c r="K87" s="823"/>
      <c r="L87" s="823"/>
      <c r="M87" s="824"/>
      <c r="N87" s="52">
        <f>L84+L85+L86</f>
        <v>636938.72756977391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2760067.8194690202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336">
        <v>2</v>
      </c>
      <c r="N36" s="272">
        <f>K36/M36</f>
        <v>1189.251990280113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8072.8813509591837</v>
      </c>
      <c r="L37" s="335"/>
      <c r="M37" s="336">
        <v>2</v>
      </c>
      <c r="N37" s="272">
        <f>K37/M37</f>
        <v>4036.4406754795918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1840.3608038400498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7066.0534695997549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59565.498791438731</v>
      </c>
      <c r="N48" s="272">
        <f>K48*M48</f>
        <v>274001.29444061813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6882.791095676409</v>
      </c>
      <c r="N49" s="272">
        <f>K49*M49</f>
        <v>6882.791095676409</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491576.804901083</v>
      </c>
      <c r="N50" s="272">
        <f>K50*M50</f>
        <v>491576.804901083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18234.336364726147</v>
      </c>
      <c r="N51" s="272">
        <f>K51*M51</f>
        <v>83877.94727774027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856338.83771511784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1315.0647969912638</v>
      </c>
      <c r="M60" s="910"/>
      <c r="N60" s="287">
        <f>K60*L60</f>
        <v>1315.0647969912638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1315.0647969912638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901527.1720585099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180305.43441170198</v>
      </c>
      <c r="M84" s="858"/>
      <c r="N84" s="51"/>
    </row>
    <row r="85" spans="1:14">
      <c r="B85" s="89" t="s">
        <v>973</v>
      </c>
      <c r="C85" s="90"/>
      <c r="D85" s="90"/>
      <c r="E85" s="90"/>
      <c r="F85" s="90"/>
      <c r="G85" s="90"/>
      <c r="H85" s="90"/>
      <c r="I85" s="87"/>
      <c r="J85" s="88"/>
      <c r="K85" s="304">
        <v>0.05</v>
      </c>
      <c r="L85" s="857">
        <f>N79*K85</f>
        <v>45076.358602925495</v>
      </c>
      <c r="M85" s="858"/>
      <c r="N85" s="51"/>
    </row>
    <row r="86" spans="1:14" ht="15.75" thickBot="1">
      <c r="B86" s="91" t="s">
        <v>974</v>
      </c>
      <c r="C86" s="92"/>
      <c r="D86" s="92"/>
      <c r="E86" s="92"/>
      <c r="F86" s="92"/>
      <c r="G86" s="92"/>
      <c r="H86" s="92"/>
      <c r="I86" s="93"/>
      <c r="J86" s="94"/>
      <c r="K86" s="305">
        <v>0.05</v>
      </c>
      <c r="L86" s="859">
        <f>N79*K86</f>
        <v>45076.358602925495</v>
      </c>
      <c r="M86" s="860"/>
      <c r="N86" s="51"/>
    </row>
    <row r="87" spans="1:14" ht="15.75" thickBot="1">
      <c r="B87" s="822" t="s">
        <v>953</v>
      </c>
      <c r="C87" s="823"/>
      <c r="D87" s="823"/>
      <c r="E87" s="823"/>
      <c r="F87" s="823"/>
      <c r="G87" s="823"/>
      <c r="H87" s="823"/>
      <c r="I87" s="823"/>
      <c r="J87" s="823"/>
      <c r="K87" s="823"/>
      <c r="L87" s="823"/>
      <c r="M87" s="824"/>
      <c r="N87" s="52">
        <f>L84+L85+L86</f>
        <v>270458.15161755297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1171985.3236760627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336">
        <v>2</v>
      </c>
      <c r="N36" s="272">
        <f>K36/M36</f>
        <v>1189.251990280113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8072.8813509591837</v>
      </c>
      <c r="L37" s="335"/>
      <c r="M37" s="336">
        <v>2</v>
      </c>
      <c r="N37" s="272">
        <f>K37/M37</f>
        <v>4036.4406754795918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6732.6589583047298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59565.498791438731</v>
      </c>
      <c r="N48" s="272">
        <f>K48*M48</f>
        <v>274001.29444061813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6882.791095676409</v>
      </c>
      <c r="N49" s="272">
        <f>K49*M49</f>
        <v>6882.791095676409</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526031.02397669095</v>
      </c>
      <c r="N50" s="272">
        <f>K50*M50</f>
        <v>526031.02397669095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18234.336364726147</v>
      </c>
      <c r="N51" s="272">
        <f>K51*M51</f>
        <v>83877.94727774027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890793.05679072568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1315.0647969912638</v>
      </c>
      <c r="M60" s="910"/>
      <c r="N60" s="287">
        <f>K60*L60</f>
        <v>1315.0647969912638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1315.0647969912638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928980.10639692214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185796.02127938444</v>
      </c>
      <c r="M84" s="858"/>
      <c r="N84" s="51"/>
    </row>
    <row r="85" spans="1:14">
      <c r="B85" s="89" t="s">
        <v>973</v>
      </c>
      <c r="C85" s="90"/>
      <c r="D85" s="90"/>
      <c r="E85" s="90"/>
      <c r="F85" s="90"/>
      <c r="G85" s="90"/>
      <c r="H85" s="90"/>
      <c r="I85" s="87"/>
      <c r="J85" s="88"/>
      <c r="K85" s="304">
        <v>0.05</v>
      </c>
      <c r="L85" s="857">
        <f>N79*K85</f>
        <v>46449.00531984611</v>
      </c>
      <c r="M85" s="858"/>
      <c r="N85" s="51"/>
    </row>
    <row r="86" spans="1:14" ht="15.75" thickBot="1">
      <c r="B86" s="91" t="s">
        <v>974</v>
      </c>
      <c r="C86" s="92"/>
      <c r="D86" s="92"/>
      <c r="E86" s="92"/>
      <c r="F86" s="92"/>
      <c r="G86" s="92"/>
      <c r="H86" s="92"/>
      <c r="I86" s="93"/>
      <c r="J86" s="94"/>
      <c r="K86" s="305">
        <v>0.05</v>
      </c>
      <c r="L86" s="859">
        <f>N79*K86</f>
        <v>46449.00531984611</v>
      </c>
      <c r="M86" s="860"/>
      <c r="N86" s="51"/>
    </row>
    <row r="87" spans="1:14" ht="15.75" thickBot="1">
      <c r="B87" s="822" t="s">
        <v>953</v>
      </c>
      <c r="C87" s="823"/>
      <c r="D87" s="823"/>
      <c r="E87" s="823"/>
      <c r="F87" s="823"/>
      <c r="G87" s="823"/>
      <c r="H87" s="823"/>
      <c r="I87" s="823"/>
      <c r="J87" s="823"/>
      <c r="K87" s="823"/>
      <c r="L87" s="823"/>
      <c r="M87" s="824"/>
      <c r="N87" s="52">
        <f>L84+L85+L86</f>
        <v>278694.03191907663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1207674.1383159987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336">
        <v>2</v>
      </c>
      <c r="N36" s="272">
        <f>K36/M36</f>
        <v>1189.251990280113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8072.8813509591837</v>
      </c>
      <c r="L37" s="335"/>
      <c r="M37" s="336">
        <v>2</v>
      </c>
      <c r="N37" s="272">
        <f>K37/M37</f>
        <v>4036.4406754795918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6732.6589583047298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460020.02191123139</v>
      </c>
      <c r="N48" s="272">
        <f>K48*M48</f>
        <v>460020.02191123139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6882.791095676409</v>
      </c>
      <c r="N49" s="272">
        <f>K49*M49</f>
        <v>6882.791095676409</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18234.336364726147</v>
      </c>
      <c r="N50" s="272">
        <f>K50*M50</f>
        <v>83877.94727774027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550780.76028464804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1315.0647969912638</v>
      </c>
      <c r="M60" s="910"/>
      <c r="N60" s="287">
        <f>K60*L60</f>
        <v>1315.0647969912638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1315.0647969912638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588967.80989084451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117793.5619781689</v>
      </c>
      <c r="M84" s="858"/>
      <c r="N84" s="51"/>
    </row>
    <row r="85" spans="1:14">
      <c r="B85" s="89" t="s">
        <v>973</v>
      </c>
      <c r="C85" s="90"/>
      <c r="D85" s="90"/>
      <c r="E85" s="90"/>
      <c r="F85" s="90"/>
      <c r="G85" s="90"/>
      <c r="H85" s="90"/>
      <c r="I85" s="87"/>
      <c r="J85" s="88"/>
      <c r="K85" s="304">
        <v>0.05</v>
      </c>
      <c r="L85" s="857">
        <f>N79*K85</f>
        <v>29448.390494542225</v>
      </c>
      <c r="M85" s="858"/>
      <c r="N85" s="51"/>
    </row>
    <row r="86" spans="1:14" ht="15.75" thickBot="1">
      <c r="B86" s="91" t="s">
        <v>974</v>
      </c>
      <c r="C86" s="92"/>
      <c r="D86" s="92"/>
      <c r="E86" s="92"/>
      <c r="F86" s="92"/>
      <c r="G86" s="92"/>
      <c r="H86" s="92"/>
      <c r="I86" s="93"/>
      <c r="J86" s="94"/>
      <c r="K86" s="305">
        <v>0.05</v>
      </c>
      <c r="L86" s="859">
        <f>N79*K86</f>
        <v>29448.390494542225</v>
      </c>
      <c r="M86" s="860"/>
      <c r="N86" s="51"/>
    </row>
    <row r="87" spans="1:14" ht="15.75" thickBot="1">
      <c r="B87" s="822" t="s">
        <v>953</v>
      </c>
      <c r="C87" s="823"/>
      <c r="D87" s="823"/>
      <c r="E87" s="823"/>
      <c r="F87" s="823"/>
      <c r="G87" s="823"/>
      <c r="H87" s="823"/>
      <c r="I87" s="823"/>
      <c r="J87" s="823"/>
      <c r="K87" s="823"/>
      <c r="L87" s="823"/>
      <c r="M87" s="824"/>
      <c r="N87" s="52">
        <f>L84+L85+L86</f>
        <v>176690.34296725335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765658.1528580978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2378.503980560226</v>
      </c>
      <c r="L36" s="270"/>
      <c r="M36" s="336">
        <v>2</v>
      </c>
      <c r="N36" s="272">
        <f>K36/M36</f>
        <v>1189.251990280113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8072.8813509591837</v>
      </c>
      <c r="L37" s="335"/>
      <c r="M37" s="336">
        <v>2</v>
      </c>
      <c r="N37" s="272">
        <f>K37/M37</f>
        <v>4036.4406754795918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6732.6589583047298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431023.13359011075</v>
      </c>
      <c r="N48" s="272">
        <f>K48*M48</f>
        <v>431023.13359011075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6882.791095676409</v>
      </c>
      <c r="N49" s="272">
        <f>K49*M49</f>
        <v>6882.791095676409</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6958.222756779498</v>
      </c>
      <c r="N50" s="272">
        <f>K50*M50</f>
        <v>32007.824681185688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469913.74936697289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1315.0647969912638</v>
      </c>
      <c r="M60" s="910"/>
      <c r="N60" s="287">
        <f>K60*L60</f>
        <v>1315.0647969912638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1315.0647969912638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508100.79897316935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101620.15979463387</v>
      </c>
      <c r="M84" s="858"/>
      <c r="N84" s="51"/>
    </row>
    <row r="85" spans="1:14">
      <c r="B85" s="89" t="s">
        <v>973</v>
      </c>
      <c r="C85" s="90"/>
      <c r="D85" s="90"/>
      <c r="E85" s="90"/>
      <c r="F85" s="90"/>
      <c r="G85" s="90"/>
      <c r="H85" s="90"/>
      <c r="I85" s="87"/>
      <c r="J85" s="88"/>
      <c r="K85" s="304">
        <v>0.05</v>
      </c>
      <c r="L85" s="857">
        <f>N79*K85</f>
        <v>25405.039948658468</v>
      </c>
      <c r="M85" s="858"/>
      <c r="N85" s="51"/>
    </row>
    <row r="86" spans="1:14" ht="15.75" thickBot="1">
      <c r="B86" s="91" t="s">
        <v>974</v>
      </c>
      <c r="C86" s="92"/>
      <c r="D86" s="92"/>
      <c r="E86" s="92"/>
      <c r="F86" s="92"/>
      <c r="G86" s="92"/>
      <c r="H86" s="92"/>
      <c r="I86" s="93"/>
      <c r="J86" s="94"/>
      <c r="K86" s="305">
        <v>0.05</v>
      </c>
      <c r="L86" s="859">
        <f>N79*K86</f>
        <v>25405.039948658468</v>
      </c>
      <c r="M86" s="860"/>
      <c r="N86" s="51"/>
    </row>
    <row r="87" spans="1:14" ht="15.75" thickBot="1">
      <c r="B87" s="822" t="s">
        <v>953</v>
      </c>
      <c r="C87" s="823"/>
      <c r="D87" s="823"/>
      <c r="E87" s="823"/>
      <c r="F87" s="823"/>
      <c r="G87" s="823"/>
      <c r="H87" s="823"/>
      <c r="I87" s="823"/>
      <c r="J87" s="823"/>
      <c r="K87" s="823"/>
      <c r="L87" s="823"/>
      <c r="M87" s="824"/>
      <c r="N87" s="52">
        <f>L84+L85+L86</f>
        <v>152430.23969195082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660531.03866512014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7803.4443628457275</v>
      </c>
      <c r="L36" s="270"/>
      <c r="M36" s="336">
        <v>1</v>
      </c>
      <c r="N36" s="272">
        <f>K36/M36</f>
        <v>7803.4443628457275</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8072.8813509591837</v>
      </c>
      <c r="L37" s="335"/>
      <c r="M37" s="336">
        <v>1</v>
      </c>
      <c r="N37" s="272">
        <f>K37/M37</f>
        <v>8072.8813509591837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19672.639486394961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57560.937413743181</v>
      </c>
      <c r="N48" s="272">
        <f>K48*M48</f>
        <v>54682.890543056019</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41.699641662585854</v>
      </c>
      <c r="N49" s="272">
        <f>K49*M49</f>
        <v>7088.9390826395957</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27483.581165702788</v>
      </c>
      <c r="N50" s="272">
        <f>K50*M50</f>
        <v>15115.969641136535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436.46967923801611</v>
      </c>
      <c r="N51" s="272">
        <f>K51*M51</f>
        <v>130940.90377140483</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6958.222756779498</v>
      </c>
      <c r="N52" s="272">
        <f>K52*M52</f>
        <v>21570.490546016445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229399.19358425343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1315.0647969912638</v>
      </c>
      <c r="M64" s="910"/>
      <c r="N64" s="287">
        <f>K64*L64</f>
        <v>723.28563834519514</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1315.0647969912638</v>
      </c>
      <c r="M65" s="910"/>
      <c r="N65" s="287">
        <f>K65*L65</f>
        <v>1249.3115571417006</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1972.5971954868958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326970.70571793627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65394.141143587258</v>
      </c>
      <c r="M88" s="858"/>
      <c r="N88" s="51"/>
    </row>
    <row r="89" spans="1:14">
      <c r="B89" s="89" t="s">
        <v>973</v>
      </c>
      <c r="C89" s="90"/>
      <c r="D89" s="90"/>
      <c r="E89" s="90"/>
      <c r="F89" s="90"/>
      <c r="G89" s="90"/>
      <c r="H89" s="90"/>
      <c r="I89" s="87"/>
      <c r="J89" s="88"/>
      <c r="K89" s="304">
        <v>0.05</v>
      </c>
      <c r="L89" s="857">
        <f>N83*K89</f>
        <v>16348.535285896814</v>
      </c>
      <c r="M89" s="858"/>
      <c r="N89" s="51"/>
    </row>
    <row r="90" spans="1:14" ht="15.75" thickBot="1">
      <c r="B90" s="91" t="s">
        <v>974</v>
      </c>
      <c r="C90" s="92"/>
      <c r="D90" s="92"/>
      <c r="E90" s="92"/>
      <c r="F90" s="92"/>
      <c r="G90" s="92"/>
      <c r="H90" s="92"/>
      <c r="I90" s="93"/>
      <c r="J90" s="94"/>
      <c r="K90" s="305">
        <v>0.05</v>
      </c>
      <c r="L90" s="859">
        <f>N83*K90</f>
        <v>16348.535285896814</v>
      </c>
      <c r="M90" s="860"/>
      <c r="N90" s="51"/>
    </row>
    <row r="91" spans="1:14" ht="15.75" thickBot="1">
      <c r="B91" s="822" t="s">
        <v>953</v>
      </c>
      <c r="C91" s="823"/>
      <c r="D91" s="823"/>
      <c r="E91" s="823"/>
      <c r="F91" s="823"/>
      <c r="G91" s="823"/>
      <c r="H91" s="823"/>
      <c r="I91" s="823"/>
      <c r="J91" s="823"/>
      <c r="K91" s="823"/>
      <c r="L91" s="823"/>
      <c r="M91" s="824"/>
      <c r="N91" s="52">
        <f>L88+L89+L90</f>
        <v>98091.211715380879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425061.91743331717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7803.4443628457275</v>
      </c>
      <c r="L36" s="270"/>
      <c r="M36" s="336">
        <v>1</v>
      </c>
      <c r="N36" s="272">
        <f>K36/M36</f>
        <v>7803.4443628457275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11599.758135435777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57560.937413743181</v>
      </c>
      <c r="N48" s="272">
        <f>K48*M48</f>
        <v>48351.187427544268</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41.699641662585854</v>
      </c>
      <c r="N49" s="272">
        <f>K49*M49</f>
        <v>7714.4337075783833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27483.581165702788</v>
      </c>
      <c r="N50" s="272">
        <f>K50*M50</f>
        <v>17314.656134392757</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436.46967923801611</v>
      </c>
      <c r="N51" s="272">
        <f>K51*M51</f>
        <v>113482.11660188419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186862.3938713996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1315.0647969912638</v>
      </c>
      <c r="M64" s="910"/>
      <c r="N64" s="287">
        <f>K64*L64</f>
        <v>828.49082210449626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1315.0647969912638</v>
      </c>
      <c r="M65" s="910"/>
      <c r="N65" s="287">
        <f>K65*L65</f>
        <v>1104.6544294726616</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1933.145251577158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276321.57271021354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55264.31454204271</v>
      </c>
      <c r="M88" s="858"/>
      <c r="N88" s="51"/>
    </row>
    <row r="89" spans="1:14">
      <c r="B89" s="89" t="s">
        <v>973</v>
      </c>
      <c r="C89" s="90"/>
      <c r="D89" s="90"/>
      <c r="E89" s="90"/>
      <c r="F89" s="90"/>
      <c r="G89" s="90"/>
      <c r="H89" s="90"/>
      <c r="I89" s="87"/>
      <c r="J89" s="88"/>
      <c r="K89" s="304">
        <v>0.05</v>
      </c>
      <c r="L89" s="857">
        <f>N83*K89</f>
        <v>13816.078635510677</v>
      </c>
      <c r="M89" s="858"/>
      <c r="N89" s="51"/>
    </row>
    <row r="90" spans="1:14" ht="15.75" thickBot="1">
      <c r="B90" s="91" t="s">
        <v>974</v>
      </c>
      <c r="C90" s="92"/>
      <c r="D90" s="92"/>
      <c r="E90" s="92"/>
      <c r="F90" s="92"/>
      <c r="G90" s="92"/>
      <c r="H90" s="92"/>
      <c r="I90" s="93"/>
      <c r="J90" s="94"/>
      <c r="K90" s="305">
        <v>0.05</v>
      </c>
      <c r="L90" s="859">
        <f>N83*K90</f>
        <v>13816.078635510677</v>
      </c>
      <c r="M90" s="860"/>
      <c r="N90" s="51"/>
    </row>
    <row r="91" spans="1:14" ht="15.75" thickBot="1">
      <c r="B91" s="822" t="s">
        <v>953</v>
      </c>
      <c r="C91" s="823"/>
      <c r="D91" s="823"/>
      <c r="E91" s="823"/>
      <c r="F91" s="823"/>
      <c r="G91" s="823"/>
      <c r="H91" s="823"/>
      <c r="I91" s="823"/>
      <c r="J91" s="823"/>
      <c r="K91" s="823"/>
      <c r="L91" s="823"/>
      <c r="M91" s="824"/>
      <c r="N91" s="52">
        <f>L88+L89+L90</f>
        <v>82896.471813064069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359218.04452327761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7803.4443628457275</v>
      </c>
      <c r="L36" s="270"/>
      <c r="M36" s="336">
        <v>1</v>
      </c>
      <c r="N36" s="272">
        <f>K36/M36</f>
        <v>7803.4443628457275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3037.0510180720398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10840.495380917768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57560.937413743181</v>
      </c>
      <c r="N48" s="272">
        <f>K48*M48</f>
        <v>29010.712456526562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41.699641662585854</v>
      </c>
      <c r="N49" s="272">
        <f>K49*M49</f>
        <v>4628.6602245470294</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50926.475429306272</v>
      </c>
      <c r="N50" s="272">
        <f>K50*M50</f>
        <v>20370.59017172251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27483.581165702788</v>
      </c>
      <c r="N51" s="272">
        <f>K51*M51</f>
        <v>10388.793680635654</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436.46967923801611</v>
      </c>
      <c r="N52" s="272">
        <f>K52*M52</f>
        <v>68089.269961130514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132488.02649456228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1315.0647969912638</v>
      </c>
      <c r="M64" s="910"/>
      <c r="N64" s="287">
        <f>K64*L64</f>
        <v>497.09449326269771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1315.0647969912638</v>
      </c>
      <c r="M65" s="910"/>
      <c r="N65" s="287">
        <f>K65*L65</f>
        <v>662.79265768359699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1315.0647969912638</v>
      </c>
      <c r="M66" s="910"/>
      <c r="N66" s="287">
        <f>K66*L66</f>
        <v>526.02591879650561</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1685.9130697428004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60741.020361440795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205755.45530666364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41151.091061332729</v>
      </c>
      <c r="M88" s="858"/>
      <c r="N88" s="51"/>
    </row>
    <row r="89" spans="1:14">
      <c r="B89" s="89" t="s">
        <v>973</v>
      </c>
      <c r="C89" s="90"/>
      <c r="D89" s="90"/>
      <c r="E89" s="90"/>
      <c r="F89" s="90"/>
      <c r="G89" s="90"/>
      <c r="H89" s="90"/>
      <c r="I89" s="87"/>
      <c r="J89" s="88"/>
      <c r="K89" s="304">
        <v>0.05</v>
      </c>
      <c r="L89" s="857">
        <f>N83*K89</f>
        <v>10287.772765333182</v>
      </c>
      <c r="M89" s="858"/>
      <c r="N89" s="51"/>
    </row>
    <row r="90" spans="1:14" ht="15.75" thickBot="1">
      <c r="B90" s="91" t="s">
        <v>974</v>
      </c>
      <c r="C90" s="92"/>
      <c r="D90" s="92"/>
      <c r="E90" s="92"/>
      <c r="F90" s="92"/>
      <c r="G90" s="92"/>
      <c r="H90" s="92"/>
      <c r="I90" s="93"/>
      <c r="J90" s="94"/>
      <c r="K90" s="305">
        <v>0.05</v>
      </c>
      <c r="L90" s="859">
        <f>N83*K90</f>
        <v>10287.772765333182</v>
      </c>
      <c r="M90" s="860"/>
      <c r="N90" s="51"/>
    </row>
    <row r="91" spans="1:14" ht="15.75" thickBot="1">
      <c r="B91" s="822" t="s">
        <v>953</v>
      </c>
      <c r="C91" s="823"/>
      <c r="D91" s="823"/>
      <c r="E91" s="823"/>
      <c r="F91" s="823"/>
      <c r="G91" s="823"/>
      <c r="H91" s="823"/>
      <c r="I91" s="823"/>
      <c r="J91" s="823"/>
      <c r="K91" s="823"/>
      <c r="L91" s="823"/>
      <c r="M91" s="824"/>
      <c r="N91" s="52">
        <f>L88+L89+L90</f>
        <v>61726.636591999093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267482.09189866274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8072.8813509591837</v>
      </c>
      <c r="L36" s="270"/>
      <c r="M36" s="336">
        <v>1</v>
      </c>
      <c r="N36" s="272">
        <f>K36/M36</f>
        <v>8072.8813509591837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1732.1042859671059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9804.9856369262889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21175.494361185905</v>
      </c>
      <c r="N48" s="272">
        <f>K48*M48</f>
        <v>722338.46364877361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31331.282528901178</v>
      </c>
      <c r="N49" s="272">
        <f>K49*M49</f>
        <v>4699.6923793351762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431023.13359011075</v>
      </c>
      <c r="N50" s="272">
        <f>K50*M50</f>
        <v>54308.914832353956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34134.677674767343</v>
      </c>
      <c r="N51" s="272">
        <f>K51*M51</f>
        <v>34134.677674767343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815481.74853523006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1315.0647969912638</v>
      </c>
      <c r="M61" s="910"/>
      <c r="N61" s="287">
        <f>K61*L61</f>
        <v>165.69816442089925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165.69816442089925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912057.64663493249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182411.52932698652</v>
      </c>
      <c r="M85" s="858"/>
      <c r="N85" s="51"/>
    </row>
    <row r="86" spans="1:14">
      <c r="B86" s="89" t="s">
        <v>973</v>
      </c>
      <c r="C86" s="90"/>
      <c r="D86" s="90"/>
      <c r="E86" s="90"/>
      <c r="F86" s="90"/>
      <c r="G86" s="90"/>
      <c r="H86" s="90"/>
      <c r="I86" s="87"/>
      <c r="J86" s="88"/>
      <c r="K86" s="304">
        <v>0.05</v>
      </c>
      <c r="L86" s="857">
        <f>N80*K86</f>
        <v>45602.88233174663</v>
      </c>
      <c r="M86" s="858"/>
      <c r="N86" s="51"/>
    </row>
    <row r="87" spans="1:14" ht="15.75" thickBot="1">
      <c r="B87" s="91" t="s">
        <v>974</v>
      </c>
      <c r="C87" s="92"/>
      <c r="D87" s="92"/>
      <c r="E87" s="92"/>
      <c r="F87" s="92"/>
      <c r="G87" s="92"/>
      <c r="H87" s="92"/>
      <c r="I87" s="93"/>
      <c r="J87" s="94"/>
      <c r="K87" s="305">
        <v>0.05</v>
      </c>
      <c r="L87" s="859">
        <f>N80*K87</f>
        <v>45602.88233174663</v>
      </c>
      <c r="M87" s="860"/>
      <c r="N87" s="51"/>
    </row>
    <row r="88" spans="1:14" ht="15.75" thickBot="1">
      <c r="B88" s="822" t="s">
        <v>953</v>
      </c>
      <c r="C88" s="823"/>
      <c r="D88" s="823"/>
      <c r="E88" s="823"/>
      <c r="F88" s="823"/>
      <c r="G88" s="823"/>
      <c r="H88" s="823"/>
      <c r="I88" s="823"/>
      <c r="J88" s="823"/>
      <c r="K88" s="823"/>
      <c r="L88" s="823"/>
      <c r="M88" s="824"/>
      <c r="N88" s="52">
        <f>L85+L86+L87</f>
        <v>273617.29399047978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1185674.9406254124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8072.8813509591837</v>
      </c>
      <c r="L36" s="270"/>
      <c r="M36" s="336">
        <v>1</v>
      </c>
      <c r="N36" s="272">
        <f>K36/M36</f>
        <v>8072.8813509591837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1732.1042859671059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9804.9856369262889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21175.494361185905</v>
      </c>
      <c r="N48" s="272">
        <f>K48*M48</f>
        <v>722338.46364877361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31331.282528901178</v>
      </c>
      <c r="N49" s="272">
        <f>K49*M49</f>
        <v>4699.6923793351762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460020.02191123139</v>
      </c>
      <c r="N50" s="272">
        <f>K50*M50</f>
        <v>57962.522760815154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34134.677674767343</v>
      </c>
      <c r="N51" s="272">
        <f>K51*M51</f>
        <v>34134.677674767343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819135.35646369122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1315.0647969912638</v>
      </c>
      <c r="M61" s="910"/>
      <c r="N61" s="287">
        <f>K61*L61</f>
        <v>165.69816442089925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165.69816442089925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915711.25456339365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183142.25091267875</v>
      </c>
      <c r="M85" s="858"/>
      <c r="N85" s="51"/>
    </row>
    <row r="86" spans="1:14">
      <c r="B86" s="89" t="s">
        <v>973</v>
      </c>
      <c r="C86" s="90"/>
      <c r="D86" s="90"/>
      <c r="E86" s="90"/>
      <c r="F86" s="90"/>
      <c r="G86" s="90"/>
      <c r="H86" s="90"/>
      <c r="I86" s="87"/>
      <c r="J86" s="88"/>
      <c r="K86" s="304">
        <v>0.05</v>
      </c>
      <c r="L86" s="857">
        <f>N80*K86</f>
        <v>45785.562728169687</v>
      </c>
      <c r="M86" s="858"/>
      <c r="N86" s="51"/>
    </row>
    <row r="87" spans="1:14" ht="15.75" thickBot="1">
      <c r="B87" s="91" t="s">
        <v>974</v>
      </c>
      <c r="C87" s="92"/>
      <c r="D87" s="92"/>
      <c r="E87" s="92"/>
      <c r="F87" s="92"/>
      <c r="G87" s="92"/>
      <c r="H87" s="92"/>
      <c r="I87" s="93"/>
      <c r="J87" s="94"/>
      <c r="K87" s="305">
        <v>0.05</v>
      </c>
      <c r="L87" s="859">
        <f>N80*K87</f>
        <v>45785.562728169687</v>
      </c>
      <c r="M87" s="860"/>
      <c r="N87" s="51"/>
    </row>
    <row r="88" spans="1:14" ht="15.75" thickBot="1">
      <c r="B88" s="822" t="s">
        <v>953</v>
      </c>
      <c r="C88" s="823"/>
      <c r="D88" s="823"/>
      <c r="E88" s="823"/>
      <c r="F88" s="823"/>
      <c r="G88" s="823"/>
      <c r="H88" s="823"/>
      <c r="I88" s="823"/>
      <c r="J88" s="823"/>
      <c r="K88" s="823"/>
      <c r="L88" s="823"/>
      <c r="M88" s="824"/>
      <c r="N88" s="52">
        <f>L85+L86+L87</f>
        <v>274713.37636901811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1190424.6309324116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1050.4330539146954</v>
      </c>
      <c r="L36" s="270"/>
      <c r="M36" s="336">
        <v>37.5</v>
      </c>
      <c r="N36" s="272">
        <f>K36/M36</f>
        <v>28.011548104391878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16.927673861440798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44.939221965832672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21175.494361185905</v>
      </c>
      <c r="N48" s="272">
        <f>K48*M48</f>
        <v>22234.269079245201</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5993.0644418450684</v>
      </c>
      <c r="N49" s="272">
        <f>K49*M49</f>
        <v>179.79193325535203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22414.061012500555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0.45924745935810851</v>
      </c>
      <c r="M61" s="910"/>
      <c r="N61" s="287">
        <f>K61*L61</f>
        <v>0.48220983232601394</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0.48220983232601394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23305.866137370755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4661.1732274741507</v>
      </c>
      <c r="M85" s="858"/>
      <c r="N85" s="51"/>
    </row>
    <row r="86" spans="1:14">
      <c r="B86" s="89" t="s">
        <v>973</v>
      </c>
      <c r="C86" s="90"/>
      <c r="D86" s="90"/>
      <c r="E86" s="90"/>
      <c r="F86" s="90"/>
      <c r="G86" s="90"/>
      <c r="H86" s="90"/>
      <c r="I86" s="87"/>
      <c r="J86" s="88"/>
      <c r="K86" s="304">
        <v>0.05</v>
      </c>
      <c r="L86" s="857">
        <f>N80*K86</f>
        <v>1165.2933068685377</v>
      </c>
      <c r="M86" s="858"/>
      <c r="N86" s="51"/>
    </row>
    <row r="87" spans="1:14" ht="15.75" thickBot="1">
      <c r="B87" s="91" t="s">
        <v>974</v>
      </c>
      <c r="C87" s="92"/>
      <c r="D87" s="92"/>
      <c r="E87" s="92"/>
      <c r="F87" s="92"/>
      <c r="G87" s="92"/>
      <c r="H87" s="92"/>
      <c r="I87" s="93"/>
      <c r="J87" s="94"/>
      <c r="K87" s="305">
        <v>0.05</v>
      </c>
      <c r="L87" s="859">
        <f>N80*K87</f>
        <v>1165.2933068685377</v>
      </c>
      <c r="M87" s="860"/>
      <c r="N87" s="51"/>
    </row>
    <row r="88" spans="1:14" ht="15.75" thickBot="1">
      <c r="B88" s="822" t="s">
        <v>953</v>
      </c>
      <c r="C88" s="823"/>
      <c r="D88" s="823"/>
      <c r="E88" s="823"/>
      <c r="F88" s="823"/>
      <c r="G88" s="823"/>
      <c r="H88" s="823"/>
      <c r="I88" s="823"/>
      <c r="J88" s="823"/>
      <c r="K88" s="823"/>
      <c r="L88" s="823"/>
      <c r="M88" s="824"/>
      <c r="N88" s="52">
        <f>L85+L86+L87</f>
        <v>6991.7598412112266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30297.625978581982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1050.4330539146954</v>
      </c>
      <c r="L36" s="270"/>
      <c r="M36" s="336">
        <v>37.5</v>
      </c>
      <c r="N36" s="272">
        <f>K36/M36</f>
        <v>28.011548104391878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16.927673861440798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44.939221965832672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3964.3501831606509</v>
      </c>
      <c r="N48" s="272">
        <f>K48*M48</f>
        <v>4162.5676923186838</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5993.0644418450684</v>
      </c>
      <c r="N49" s="272">
        <f>K49*M49</f>
        <v>179.79193325535203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4342.3596255740358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0.45924745935810851</v>
      </c>
      <c r="M61" s="910"/>
      <c r="N61" s="287">
        <f>K61*L61</f>
        <v>0.48220983232601394</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0.48220983232601394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5234.1647504442344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1046.8329500888469</v>
      </c>
      <c r="M85" s="858"/>
      <c r="N85" s="51"/>
    </row>
    <row r="86" spans="1:14">
      <c r="B86" s="89" t="s">
        <v>973</v>
      </c>
      <c r="C86" s="90"/>
      <c r="D86" s="90"/>
      <c r="E86" s="90"/>
      <c r="F86" s="90"/>
      <c r="G86" s="90"/>
      <c r="H86" s="90"/>
      <c r="I86" s="87"/>
      <c r="J86" s="88"/>
      <c r="K86" s="304">
        <v>0.05</v>
      </c>
      <c r="L86" s="857">
        <f>N80*K86</f>
        <v>261.70823752221173</v>
      </c>
      <c r="M86" s="858"/>
      <c r="N86" s="51"/>
    </row>
    <row r="87" spans="1:14" ht="15.75" thickBot="1">
      <c r="B87" s="91" t="s">
        <v>974</v>
      </c>
      <c r="C87" s="92"/>
      <c r="D87" s="92"/>
      <c r="E87" s="92"/>
      <c r="F87" s="92"/>
      <c r="G87" s="92"/>
      <c r="H87" s="92"/>
      <c r="I87" s="93"/>
      <c r="J87" s="94"/>
      <c r="K87" s="305">
        <v>0.05</v>
      </c>
      <c r="L87" s="859">
        <f>N80*K87</f>
        <v>261.70823752221173</v>
      </c>
      <c r="M87" s="860"/>
      <c r="N87" s="51"/>
    </row>
    <row r="88" spans="1:14" ht="15.75" thickBot="1">
      <c r="B88" s="822" t="s">
        <v>953</v>
      </c>
      <c r="C88" s="823"/>
      <c r="D88" s="823"/>
      <c r="E88" s="823"/>
      <c r="F88" s="823"/>
      <c r="G88" s="823"/>
      <c r="H88" s="823"/>
      <c r="I88" s="823"/>
      <c r="J88" s="823"/>
      <c r="K88" s="823"/>
      <c r="L88" s="823"/>
      <c r="M88" s="824"/>
      <c r="N88" s="52">
        <f>L85+L86+L87</f>
        <v>1570.2494251332703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6804.4141755775045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16469.516836884752</v>
      </c>
      <c r="L36" s="270"/>
      <c r="M36" s="336">
        <v>670</v>
      </c>
      <c r="N36" s="272">
        <f>K36/M36</f>
        <v>24.581368413260822</v>
      </c>
    </row>
    <row r="37" spans="1:14">
      <c r="A37" s="113" t="s">
        <v>125</v>
      </c>
      <c r="B37" s="871" t="str">
        <f>VLOOKUP(A37,EQUIPOS!A7:D154,3,FALSE)</f>
        <v>Bomba para gato de tensionamiento</v>
      </c>
      <c r="C37" s="872"/>
      <c r="D37" s="872"/>
      <c r="E37" s="872"/>
      <c r="F37" s="872"/>
      <c r="G37" s="872"/>
      <c r="H37" s="873"/>
      <c r="I37" s="421"/>
      <c r="J37" s="422"/>
      <c r="K37" s="269">
        <f>VLOOKUP(A37,EQUIPOS!A7:D164,4,FALSE)</f>
        <v>47571.172673695597</v>
      </c>
      <c r="L37" s="335"/>
      <c r="M37" s="336">
        <v>670</v>
      </c>
      <c r="N37" s="272">
        <f>K37/M37</f>
        <v>71.00175025924716</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150225.04345969422</v>
      </c>
      <c r="L38" s="423"/>
      <c r="M38" s="424">
        <v>670</v>
      </c>
      <c r="N38" s="272">
        <f>K38/M38</f>
        <v>224.21648277566302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6.9214099586390443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326.72101140681008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21638.079152808361</v>
      </c>
      <c r="N48" s="272">
        <f t="shared" ref="N48:N53" si="0">K48*M48</f>
        <v>86.552316611233451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20919.970466017963</v>
      </c>
      <c r="N49" s="272">
        <f t="shared" si="0"/>
        <v>83.679881864071859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1261.8160764390491</v>
      </c>
      <c r="N50" s="272">
        <f t="shared" si="0"/>
        <v>25.236321528780984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6127.9526409722994</v>
      </c>
      <c r="N51" s="272">
        <f t="shared" si="0"/>
        <v>520.87597448264546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80886.705698975624</v>
      </c>
      <c r="N52" s="272">
        <f t="shared" si="0"/>
        <v>80.886705698975632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5993.0644418450684</v>
      </c>
      <c r="N53" s="272">
        <f t="shared" si="0"/>
        <v>119.86128883690137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917.09248902260879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1589.8839983613711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317.97679967227424</v>
      </c>
      <c r="M85" s="858"/>
      <c r="N85" s="51"/>
    </row>
    <row r="86" spans="1:14">
      <c r="B86" s="89" t="s">
        <v>973</v>
      </c>
      <c r="C86" s="90"/>
      <c r="D86" s="90"/>
      <c r="E86" s="90"/>
      <c r="F86" s="90"/>
      <c r="G86" s="90"/>
      <c r="H86" s="90"/>
      <c r="I86" s="87"/>
      <c r="J86" s="88"/>
      <c r="K86" s="304">
        <v>0.05</v>
      </c>
      <c r="L86" s="857">
        <f>N80*K86</f>
        <v>79.49419991806856</v>
      </c>
      <c r="M86" s="858"/>
      <c r="N86" s="51"/>
    </row>
    <row r="87" spans="1:14" ht="15.75" thickBot="1">
      <c r="B87" s="91" t="s">
        <v>974</v>
      </c>
      <c r="C87" s="92"/>
      <c r="D87" s="92"/>
      <c r="E87" s="92"/>
      <c r="F87" s="92"/>
      <c r="G87" s="92"/>
      <c r="H87" s="92"/>
      <c r="I87" s="93"/>
      <c r="J87" s="94"/>
      <c r="K87" s="305">
        <v>0.05</v>
      </c>
      <c r="L87" s="859">
        <f>N80*K87</f>
        <v>79.49419991806856</v>
      </c>
      <c r="M87" s="860"/>
      <c r="N87" s="51"/>
    </row>
    <row r="88" spans="1:14" ht="15.75" thickBot="1">
      <c r="B88" s="822" t="s">
        <v>953</v>
      </c>
      <c r="C88" s="823"/>
      <c r="D88" s="823"/>
      <c r="E88" s="823"/>
      <c r="F88" s="823"/>
      <c r="G88" s="823"/>
      <c r="H88" s="823"/>
      <c r="I88" s="823"/>
      <c r="J88" s="823"/>
      <c r="K88" s="823"/>
      <c r="L88" s="823"/>
      <c r="M88" s="824"/>
      <c r="N88" s="52">
        <f>L85+L86+L87</f>
        <v>476.96519950841133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2066.8491978697825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16469.516836884752</v>
      </c>
      <c r="L36" s="270"/>
      <c r="M36" s="336">
        <v>670</v>
      </c>
      <c r="N36" s="272">
        <f>K36/M36</f>
        <v>24.581368413260822</v>
      </c>
    </row>
    <row r="37" spans="1:14">
      <c r="A37" s="113" t="s">
        <v>125</v>
      </c>
      <c r="B37" s="871" t="str">
        <f>VLOOKUP(A37,EQUIPOS!A7:D154,3,FALSE)</f>
        <v>Bomba para gato de tensionamiento</v>
      </c>
      <c r="C37" s="872"/>
      <c r="D37" s="872"/>
      <c r="E37" s="872"/>
      <c r="F37" s="872"/>
      <c r="G37" s="872"/>
      <c r="H37" s="873"/>
      <c r="I37" s="421"/>
      <c r="J37" s="422"/>
      <c r="K37" s="269">
        <f>VLOOKUP(A37,EQUIPOS!A7:D164,4,FALSE)</f>
        <v>47571.172673695597</v>
      </c>
      <c r="L37" s="335"/>
      <c r="M37" s="336">
        <v>670</v>
      </c>
      <c r="N37" s="272">
        <f>K37/M37</f>
        <v>71.00175025924716</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150225.04345969422</v>
      </c>
      <c r="L38" s="423"/>
      <c r="M38" s="424">
        <v>670</v>
      </c>
      <c r="N38" s="272">
        <f>K38/M38</f>
        <v>224.21648277566302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6.9214099586390443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326.72101140681008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21638.079152808361</v>
      </c>
      <c r="N48" s="272">
        <f t="shared" ref="N48:N53" si="0">K48*M48</f>
        <v>86.552316611233451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20919.970466017963</v>
      </c>
      <c r="N49" s="272">
        <f t="shared" si="0"/>
        <v>83.679881864071859</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1261.8160764390491</v>
      </c>
      <c r="N50" s="272">
        <f t="shared" si="0"/>
        <v>25.236321528780984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6127.9526409722994</v>
      </c>
      <c r="N51" s="272">
        <f t="shared" si="0"/>
        <v>33887.578104576816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80886.705698975624</v>
      </c>
      <c r="N52" s="272">
        <f t="shared" si="0"/>
        <v>80.886705698975632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5993.0644418450684</v>
      </c>
      <c r="N53" s="272">
        <f t="shared" si="0"/>
        <v>119.86128883690137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34283.794619116779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34956.586128455536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6991.3172256911075</v>
      </c>
      <c r="M85" s="858"/>
      <c r="N85" s="51"/>
    </row>
    <row r="86" spans="1:14">
      <c r="B86" s="89" t="s">
        <v>973</v>
      </c>
      <c r="C86" s="90"/>
      <c r="D86" s="90"/>
      <c r="E86" s="90"/>
      <c r="F86" s="90"/>
      <c r="G86" s="90"/>
      <c r="H86" s="90"/>
      <c r="I86" s="87"/>
      <c r="J86" s="88"/>
      <c r="K86" s="304">
        <v>0.05</v>
      </c>
      <c r="L86" s="857">
        <f>N80*K86</f>
        <v>1747.8293064227769</v>
      </c>
      <c r="M86" s="858"/>
      <c r="N86" s="51"/>
    </row>
    <row r="87" spans="1:14" ht="15.75" thickBot="1">
      <c r="B87" s="91" t="s">
        <v>974</v>
      </c>
      <c r="C87" s="92"/>
      <c r="D87" s="92"/>
      <c r="E87" s="92"/>
      <c r="F87" s="92"/>
      <c r="G87" s="92"/>
      <c r="H87" s="92"/>
      <c r="I87" s="93"/>
      <c r="J87" s="94"/>
      <c r="K87" s="305">
        <v>0.05</v>
      </c>
      <c r="L87" s="859">
        <f>N80*K87</f>
        <v>1747.8293064227769</v>
      </c>
      <c r="M87" s="860"/>
      <c r="N87" s="51"/>
    </row>
    <row r="88" spans="1:14" ht="15.75" thickBot="1">
      <c r="B88" s="822" t="s">
        <v>953</v>
      </c>
      <c r="C88" s="823"/>
      <c r="D88" s="823"/>
      <c r="E88" s="823"/>
      <c r="F88" s="823"/>
      <c r="G88" s="823"/>
      <c r="H88" s="823"/>
      <c r="I88" s="823"/>
      <c r="J88" s="823"/>
      <c r="K88" s="823"/>
      <c r="L88" s="823"/>
      <c r="M88" s="824"/>
      <c r="N88" s="52">
        <f>L85+L86+L87</f>
        <v>10486.97583853666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45443.561966992194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19.5595296875</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499731.43803410919</v>
      </c>
      <c r="N48" s="272">
        <f>K48*M48</f>
        <v>499731.43803410919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499731.43803410919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1955.9529687499999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501706.95053254667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100341.39010650934</v>
      </c>
      <c r="M85" s="858"/>
      <c r="N85" s="51"/>
    </row>
    <row r="86" spans="1:14">
      <c r="B86" s="89" t="s">
        <v>973</v>
      </c>
      <c r="C86" s="90"/>
      <c r="D86" s="90"/>
      <c r="E86" s="90"/>
      <c r="F86" s="90"/>
      <c r="G86" s="90"/>
      <c r="H86" s="90"/>
      <c r="I86" s="87"/>
      <c r="J86" s="88"/>
      <c r="K86" s="304">
        <v>0.05</v>
      </c>
      <c r="L86" s="857">
        <f>N80*K86</f>
        <v>25085.347526627334</v>
      </c>
      <c r="M86" s="858"/>
      <c r="N86" s="51"/>
    </row>
    <row r="87" spans="1:14" ht="15.75" thickBot="1">
      <c r="B87" s="91" t="s">
        <v>974</v>
      </c>
      <c r="C87" s="92"/>
      <c r="D87" s="92"/>
      <c r="E87" s="92"/>
      <c r="F87" s="92"/>
      <c r="G87" s="92"/>
      <c r="H87" s="92"/>
      <c r="I87" s="93"/>
      <c r="J87" s="94"/>
      <c r="K87" s="305">
        <v>0.05</v>
      </c>
      <c r="L87" s="859">
        <f>N80*K87</f>
        <v>25085.347526627334</v>
      </c>
      <c r="M87" s="860"/>
      <c r="N87" s="51"/>
    </row>
    <row r="88" spans="1:14" ht="15.75" thickBot="1">
      <c r="B88" s="822" t="s">
        <v>953</v>
      </c>
      <c r="C88" s="823"/>
      <c r="D88" s="823"/>
      <c r="E88" s="823"/>
      <c r="F88" s="823"/>
      <c r="G88" s="823"/>
      <c r="H88" s="823"/>
      <c r="I88" s="823"/>
      <c r="J88" s="823"/>
      <c r="K88" s="823"/>
      <c r="L88" s="823"/>
      <c r="M88" s="824"/>
      <c r="N88" s="52">
        <f>L85+L86+L87</f>
        <v>150512.08515976401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652219.03569231066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62.590495000000004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37310.390578662147</v>
      </c>
      <c r="N48" s="272">
        <f>K48*M48</f>
        <v>39175.910107595257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39175.910107595257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1251.8099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40490.310502595254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8098.0621005190515</v>
      </c>
      <c r="M85" s="858"/>
      <c r="N85" s="51"/>
    </row>
    <row r="86" spans="1:14">
      <c r="B86" s="89" t="s">
        <v>973</v>
      </c>
      <c r="C86" s="90"/>
      <c r="D86" s="90"/>
      <c r="E86" s="90"/>
      <c r="F86" s="90"/>
      <c r="G86" s="90"/>
      <c r="H86" s="90"/>
      <c r="I86" s="87"/>
      <c r="J86" s="88"/>
      <c r="K86" s="304">
        <v>0.05</v>
      </c>
      <c r="L86" s="857">
        <f>N80*K86</f>
        <v>2024.5155251297629</v>
      </c>
      <c r="M86" s="858"/>
      <c r="N86" s="51"/>
    </row>
    <row r="87" spans="1:14" ht="15.75" thickBot="1">
      <c r="B87" s="91" t="s">
        <v>974</v>
      </c>
      <c r="C87" s="92"/>
      <c r="D87" s="92"/>
      <c r="E87" s="92"/>
      <c r="F87" s="92"/>
      <c r="G87" s="92"/>
      <c r="H87" s="92"/>
      <c r="I87" s="93"/>
      <c r="J87" s="94"/>
      <c r="K87" s="305">
        <v>0.05</v>
      </c>
      <c r="L87" s="859">
        <f>N80*K87</f>
        <v>2024.5155251297629</v>
      </c>
      <c r="M87" s="860"/>
      <c r="N87" s="51"/>
    </row>
    <row r="88" spans="1:14" ht="15.75" thickBot="1">
      <c r="B88" s="822" t="s">
        <v>953</v>
      </c>
      <c r="C88" s="823"/>
      <c r="D88" s="823"/>
      <c r="E88" s="823"/>
      <c r="F88" s="823"/>
      <c r="G88" s="823"/>
      <c r="H88" s="823"/>
      <c r="I88" s="823"/>
      <c r="J88" s="823"/>
      <c r="K88" s="823"/>
      <c r="L88" s="823"/>
      <c r="M88" s="824"/>
      <c r="N88" s="52">
        <f>L85+L86+L87</f>
        <v>12147.093150778575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52637.403653373825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0"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4681.5866492368796</v>
      </c>
      <c r="L36" s="270"/>
      <c r="M36" s="336">
        <v>40</v>
      </c>
      <c r="N36" s="272">
        <f>K36/M36</f>
        <v>117.03966623092199</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11893.612965292199</v>
      </c>
      <c r="L37" s="335"/>
      <c r="M37" s="336">
        <v>40</v>
      </c>
      <c r="N37" s="272">
        <f t="shared" ref="N37:N43" si="0">K37/M37</f>
        <v>297.340324132305</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15178.265750946373</v>
      </c>
      <c r="L38" s="335"/>
      <c r="M38" s="336">
        <v>40</v>
      </c>
      <c r="N38" s="272">
        <f t="shared" si="0"/>
        <v>379.45664377365932</v>
      </c>
    </row>
    <row r="39" spans="1:14">
      <c r="A39" s="113" t="s">
        <v>208</v>
      </c>
      <c r="B39" s="871" t="str">
        <f>VLOOKUP(A39,EQUIPOS!A9:D154,3,FALSE)</f>
        <v>Equipo de soldadura 400</v>
      </c>
      <c r="C39" s="872"/>
      <c r="D39" s="872"/>
      <c r="E39" s="872"/>
      <c r="F39" s="872"/>
      <c r="G39" s="872"/>
      <c r="H39" s="873"/>
      <c r="I39" s="421"/>
      <c r="J39" s="422"/>
      <c r="K39" s="269">
        <f>VLOOKUP(A39,EQUIPOS!A9:D166,4,FALSE)</f>
        <v>16143.439930557895</v>
      </c>
      <c r="L39" s="335"/>
      <c r="M39" s="336">
        <v>40</v>
      </c>
      <c r="N39" s="272">
        <f t="shared" si="0"/>
        <v>403.58599826394737</v>
      </c>
    </row>
    <row r="40" spans="1:14">
      <c r="A40" s="113" t="s">
        <v>210</v>
      </c>
      <c r="B40" s="871" t="str">
        <f>VLOOKUP(A40,EQUIPOS!A10:D154,3,FALSE)</f>
        <v>Equipo de soldadura 600</v>
      </c>
      <c r="C40" s="872"/>
      <c r="D40" s="872"/>
      <c r="E40" s="872"/>
      <c r="F40" s="872"/>
      <c r="G40" s="872"/>
      <c r="H40" s="873"/>
      <c r="I40" s="421"/>
      <c r="J40" s="422"/>
      <c r="K40" s="269">
        <f>VLOOKUP(A40,EQUIPOS!A10:D167,4,FALSE)</f>
        <v>18038.676261119639</v>
      </c>
      <c r="L40" s="335"/>
      <c r="M40" s="336">
        <v>40</v>
      </c>
      <c r="N40" s="272">
        <f t="shared" si="0"/>
        <v>450.966906527991</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93365.025736917407</v>
      </c>
      <c r="L41" s="335"/>
      <c r="M41" s="336">
        <v>4000</v>
      </c>
      <c r="N41" s="272">
        <f t="shared" si="0"/>
        <v>23.341256434229351</v>
      </c>
    </row>
    <row r="42" spans="1:14">
      <c r="A42" s="113" t="s">
        <v>294</v>
      </c>
      <c r="B42" s="871" t="str">
        <f>VLOOKUP(A42,EQUIPOS!A12:D156,3,FALSE)</f>
        <v>Puente grúa</v>
      </c>
      <c r="C42" s="872"/>
      <c r="D42" s="872"/>
      <c r="E42" s="872"/>
      <c r="F42" s="872"/>
      <c r="G42" s="872"/>
      <c r="H42" s="873"/>
      <c r="I42" s="421"/>
      <c r="J42" s="422"/>
      <c r="K42" s="269">
        <f>VLOOKUP(A42,EQUIPOS!A12:D169,4,FALSE)</f>
        <v>758883.70929783641</v>
      </c>
      <c r="L42" s="335"/>
      <c r="M42" s="336">
        <v>40000</v>
      </c>
      <c r="N42" s="272">
        <f t="shared" si="0"/>
        <v>18.972092732445912</v>
      </c>
    </row>
    <row r="43" spans="1:14">
      <c r="A43" s="113" t="s">
        <v>334</v>
      </c>
      <c r="B43" s="871" t="str">
        <f>VLOOKUP(A43,EQUIPOS!A13:D157,3,FALSE)</f>
        <v>Taladro industrial</v>
      </c>
      <c r="C43" s="872"/>
      <c r="D43" s="872"/>
      <c r="E43" s="872"/>
      <c r="F43" s="872"/>
      <c r="G43" s="872"/>
      <c r="H43" s="873"/>
      <c r="I43" s="421"/>
      <c r="J43" s="422"/>
      <c r="K43" s="269">
        <f>VLOOKUP(A43,EQUIPOS!A13:D170,4,FALSE)</f>
        <v>3245.4096321365655</v>
      </c>
      <c r="L43" s="335"/>
      <c r="M43" s="336">
        <v>40</v>
      </c>
      <c r="N43" s="272">
        <f t="shared" si="0"/>
        <v>81.135240803414135</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209.53877274730041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1981.3769016462143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23432.881967614216</v>
      </c>
      <c r="N53" s="272">
        <f t="shared" ref="N53:N58" si="1">K53*M53</f>
        <v>117.16440983807108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4186.2990831598481</v>
      </c>
      <c r="N54" s="272">
        <f t="shared" si="1"/>
        <v>20.93149541579924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10610.242156369064</v>
      </c>
      <c r="N55" s="272">
        <f t="shared" si="1"/>
        <v>53.05121078184532</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8494.3714497860055</v>
      </c>
      <c r="N56" s="272">
        <f t="shared" si="1"/>
        <v>84.943714497860057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20671.659325477882</v>
      </c>
      <c r="N57" s="272">
        <f t="shared" si="1"/>
        <v>206.71659325477881</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4681.8967670695956</v>
      </c>
      <c r="N58" s="272">
        <f t="shared" si="1"/>
        <v>4681.8967670695956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5164.7041908579504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2095.3877274730039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9241.4688199771681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1848.2937639954337</v>
      </c>
      <c r="M90" s="858"/>
      <c r="N90" s="51"/>
    </row>
    <row r="91" spans="1:14">
      <c r="B91" s="89" t="s">
        <v>973</v>
      </c>
      <c r="C91" s="90"/>
      <c r="D91" s="90"/>
      <c r="E91" s="90"/>
      <c r="F91" s="90"/>
      <c r="G91" s="90"/>
      <c r="H91" s="90"/>
      <c r="I91" s="87"/>
      <c r="J91" s="88"/>
      <c r="K91" s="304">
        <v>0.05</v>
      </c>
      <c r="L91" s="857">
        <f>N85*K91</f>
        <v>462.07344099885842</v>
      </c>
      <c r="M91" s="858"/>
      <c r="N91" s="51"/>
    </row>
    <row r="92" spans="1:14" ht="15.75" thickBot="1">
      <c r="B92" s="91" t="s">
        <v>974</v>
      </c>
      <c r="C92" s="92"/>
      <c r="D92" s="92"/>
      <c r="E92" s="92"/>
      <c r="F92" s="92"/>
      <c r="G92" s="92"/>
      <c r="H92" s="92"/>
      <c r="I92" s="93"/>
      <c r="J92" s="94"/>
      <c r="K92" s="305">
        <v>0.05</v>
      </c>
      <c r="L92" s="859">
        <f>N85*K92</f>
        <v>462.07344099885842</v>
      </c>
      <c r="M92" s="860"/>
      <c r="N92" s="51"/>
    </row>
    <row r="93" spans="1:14" ht="15.75" thickBot="1">
      <c r="B93" s="822" t="s">
        <v>953</v>
      </c>
      <c r="C93" s="823"/>
      <c r="D93" s="823"/>
      <c r="E93" s="823"/>
      <c r="F93" s="823"/>
      <c r="G93" s="823"/>
      <c r="H93" s="823"/>
      <c r="I93" s="823"/>
      <c r="J93" s="823"/>
      <c r="K93" s="823"/>
      <c r="L93" s="823"/>
      <c r="M93" s="824"/>
      <c r="N93" s="52">
        <f>L90+L91+L92</f>
        <v>2772.4406459931506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12013.909465970319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4681.5866492368796</v>
      </c>
      <c r="L36" s="270"/>
      <c r="M36" s="336">
        <v>40</v>
      </c>
      <c r="N36" s="272">
        <f t="shared" ref="N36:N41" si="0">K36/M36</f>
        <v>117.03966623092199</v>
      </c>
    </row>
    <row r="37" spans="1:14">
      <c r="A37" s="113" t="s">
        <v>334</v>
      </c>
      <c r="B37" s="871" t="str">
        <f>VLOOKUP(A37,EQUIPOS!A7:D154,3,FALSE)</f>
        <v>Taladro industrial</v>
      </c>
      <c r="C37" s="872"/>
      <c r="D37" s="872"/>
      <c r="E37" s="872"/>
      <c r="F37" s="872"/>
      <c r="G37" s="872"/>
      <c r="H37" s="873"/>
      <c r="I37" s="421"/>
      <c r="J37" s="422"/>
      <c r="K37" s="269">
        <f>VLOOKUP(A37,EQUIPOS!A7:D164,4,FALSE)</f>
        <v>3245.4096321365655</v>
      </c>
      <c r="L37" s="335"/>
      <c r="M37" s="336">
        <v>40</v>
      </c>
      <c r="N37" s="272">
        <f t="shared" si="0"/>
        <v>81.135240803414135</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11893.612965292199</v>
      </c>
      <c r="L38" s="335"/>
      <c r="M38" s="336">
        <v>40</v>
      </c>
      <c r="N38" s="272">
        <f t="shared" si="0"/>
        <v>297.340324132305</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15178.265750946373</v>
      </c>
      <c r="L39" s="335"/>
      <c r="M39" s="336">
        <v>40</v>
      </c>
      <c r="N39" s="272">
        <f t="shared" si="0"/>
        <v>379.45664377365932</v>
      </c>
    </row>
    <row r="40" spans="1:14">
      <c r="A40" s="113" t="s">
        <v>208</v>
      </c>
      <c r="B40" s="871" t="str">
        <f>VLOOKUP(A40,EQUIPOS!A10:D154,3,FALSE)</f>
        <v>Equipo de soldadura 400</v>
      </c>
      <c r="C40" s="872"/>
      <c r="D40" s="872"/>
      <c r="E40" s="872"/>
      <c r="F40" s="872"/>
      <c r="G40" s="872"/>
      <c r="H40" s="873"/>
      <c r="I40" s="421"/>
      <c r="J40" s="422"/>
      <c r="K40" s="269">
        <f>VLOOKUP(A40,EQUIPOS!A10:D167,4,FALSE)</f>
        <v>16143.439930557895</v>
      </c>
      <c r="L40" s="335"/>
      <c r="M40" s="336">
        <v>40</v>
      </c>
      <c r="N40" s="272">
        <f t="shared" si="0"/>
        <v>403.58599826394737</v>
      </c>
    </row>
    <row r="41" spans="1:14">
      <c r="A41" s="113" t="s">
        <v>210</v>
      </c>
      <c r="B41" s="871" t="str">
        <f>VLOOKUP(A41,EQUIPOS!A11:D155,3,FALSE)</f>
        <v>Equipo de soldadura 600</v>
      </c>
      <c r="C41" s="872"/>
      <c r="D41" s="872"/>
      <c r="E41" s="872"/>
      <c r="F41" s="872"/>
      <c r="G41" s="872"/>
      <c r="H41" s="873"/>
      <c r="I41" s="421"/>
      <c r="J41" s="422"/>
      <c r="K41" s="269">
        <f>VLOOKUP(A41,EQUIPOS!A11:D168,4,FALSE)</f>
        <v>18038.676261119639</v>
      </c>
      <c r="L41" s="335"/>
      <c r="M41" s="336">
        <v>40</v>
      </c>
      <c r="N41" s="272">
        <f t="shared" si="0"/>
        <v>450.966906527991</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104.76938637365021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1834.2941661058892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23432.881967614216</v>
      </c>
      <c r="N51" s="272">
        <f t="shared" ref="N51:N56" si="1">K51*M51</f>
        <v>117.16440983807108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4186.2990831598481</v>
      </c>
      <c r="N52" s="272">
        <f t="shared" si="1"/>
        <v>20.93149541579924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10610.242156369064</v>
      </c>
      <c r="N53" s="272">
        <f t="shared" si="1"/>
        <v>53.05121078184532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8494.3714497860055</v>
      </c>
      <c r="N54" s="272">
        <f t="shared" si="1"/>
        <v>84.943714497860057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20671.659325477882</v>
      </c>
      <c r="N55" s="272">
        <f t="shared" si="1"/>
        <v>206.71659325477881</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4681.8967670695956</v>
      </c>
      <c r="N56" s="272">
        <f t="shared" si="1"/>
        <v>4681.8967670695956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5164.7041908579504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9094.3860844368428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1818.8772168873686</v>
      </c>
      <c r="M88" s="858"/>
      <c r="N88" s="51"/>
    </row>
    <row r="89" spans="1:14">
      <c r="B89" s="89" t="s">
        <v>973</v>
      </c>
      <c r="C89" s="90"/>
      <c r="D89" s="90"/>
      <c r="E89" s="90"/>
      <c r="F89" s="90"/>
      <c r="G89" s="90"/>
      <c r="H89" s="90"/>
      <c r="I89" s="87"/>
      <c r="J89" s="88"/>
      <c r="K89" s="304">
        <v>0.05</v>
      </c>
      <c r="L89" s="857">
        <f>N83*K89</f>
        <v>454.71930422184215</v>
      </c>
      <c r="M89" s="858"/>
      <c r="N89" s="51"/>
    </row>
    <row r="90" spans="1:14" ht="15.75" thickBot="1">
      <c r="B90" s="91" t="s">
        <v>974</v>
      </c>
      <c r="C90" s="92"/>
      <c r="D90" s="92"/>
      <c r="E90" s="92"/>
      <c r="F90" s="92"/>
      <c r="G90" s="92"/>
      <c r="H90" s="92"/>
      <c r="I90" s="93"/>
      <c r="J90" s="94"/>
      <c r="K90" s="305">
        <v>0.05</v>
      </c>
      <c r="L90" s="859">
        <f>N83*K90</f>
        <v>454.71930422184215</v>
      </c>
      <c r="M90" s="860"/>
      <c r="N90" s="51"/>
    </row>
    <row r="91" spans="1:14" ht="15.75" thickBot="1">
      <c r="B91" s="822" t="s">
        <v>953</v>
      </c>
      <c r="C91" s="823"/>
      <c r="D91" s="823"/>
      <c r="E91" s="823"/>
      <c r="F91" s="823"/>
      <c r="G91" s="823"/>
      <c r="H91" s="823"/>
      <c r="I91" s="823"/>
      <c r="J91" s="823"/>
      <c r="K91" s="823"/>
      <c r="L91" s="823"/>
      <c r="M91" s="824"/>
      <c r="N91" s="52">
        <f>L88+L89+L90</f>
        <v>2728.315825331053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11822.701909767897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0.45924745935810851</v>
      </c>
      <c r="M61" s="910"/>
      <c r="N61" s="287">
        <f>K61*L61</f>
        <v>0.45924745935810851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0.45924745935810851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0.45924745935810851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9.1849491871621711E-2</v>
      </c>
      <c r="M85" s="858"/>
      <c r="N85" s="51"/>
    </row>
    <row r="86" spans="1:14">
      <c r="B86" s="89" t="s">
        <v>973</v>
      </c>
      <c r="C86" s="90"/>
      <c r="D86" s="90"/>
      <c r="E86" s="90"/>
      <c r="F86" s="90"/>
      <c r="G86" s="90"/>
      <c r="H86" s="90"/>
      <c r="I86" s="87"/>
      <c r="J86" s="88"/>
      <c r="K86" s="304">
        <v>0.05</v>
      </c>
      <c r="L86" s="857">
        <f>N80*K86</f>
        <v>2.2962372967905428E-2</v>
      </c>
      <c r="M86" s="858"/>
      <c r="N86" s="51"/>
    </row>
    <row r="87" spans="1:14" ht="15.75" thickBot="1">
      <c r="B87" s="91" t="s">
        <v>974</v>
      </c>
      <c r="C87" s="92"/>
      <c r="D87" s="92"/>
      <c r="E87" s="92"/>
      <c r="F87" s="92"/>
      <c r="G87" s="92"/>
      <c r="H87" s="92"/>
      <c r="I87" s="93"/>
      <c r="J87" s="94"/>
      <c r="K87" s="305">
        <v>0.05</v>
      </c>
      <c r="L87" s="859">
        <f>N80*K87</f>
        <v>2.2962372967905428E-2</v>
      </c>
      <c r="M87" s="860"/>
      <c r="N87" s="51"/>
    </row>
    <row r="88" spans="1:14" ht="15.75" thickBot="1">
      <c r="B88" s="822" t="s">
        <v>953</v>
      </c>
      <c r="C88" s="823"/>
      <c r="D88" s="823"/>
      <c r="E88" s="823"/>
      <c r="F88" s="823"/>
      <c r="G88" s="823"/>
      <c r="H88" s="823"/>
      <c r="I88" s="823"/>
      <c r="J88" s="823"/>
      <c r="K88" s="823"/>
      <c r="L88" s="823"/>
      <c r="M88" s="824"/>
      <c r="N88" s="52">
        <f>L85+L86+L87</f>
        <v>0.13777423780743256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0.5970216971655411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4681.5866492368796</v>
      </c>
      <c r="L36" s="270"/>
      <c r="M36" s="336">
        <v>40</v>
      </c>
      <c r="N36" s="272">
        <f t="shared" ref="N36:N41" si="0">K36/M36</f>
        <v>117.03966623092199</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11893.612965292199</v>
      </c>
      <c r="L37" s="335"/>
      <c r="M37" s="336">
        <v>400</v>
      </c>
      <c r="N37" s="272">
        <f t="shared" si="0"/>
        <v>29.734032413230498</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15178.265750946373</v>
      </c>
      <c r="L38" s="335"/>
      <c r="M38" s="336">
        <v>400</v>
      </c>
      <c r="N38" s="272">
        <f t="shared" si="0"/>
        <v>37.945664377365937</v>
      </c>
    </row>
    <row r="39" spans="1:14">
      <c r="A39" s="113" t="s">
        <v>208</v>
      </c>
      <c r="B39" s="871" t="str">
        <f>VLOOKUP(A39,EQUIPOS!A9:D154,3,FALSE)</f>
        <v>Equipo de soldadura 400</v>
      </c>
      <c r="C39" s="872"/>
      <c r="D39" s="872"/>
      <c r="E39" s="872"/>
      <c r="F39" s="872"/>
      <c r="G39" s="872"/>
      <c r="H39" s="873"/>
      <c r="I39" s="421"/>
      <c r="J39" s="422"/>
      <c r="K39" s="269">
        <f>VLOOKUP(A39,EQUIPOS!A9:D166,4,FALSE)</f>
        <v>16143.439930557895</v>
      </c>
      <c r="L39" s="335"/>
      <c r="M39" s="336">
        <v>400</v>
      </c>
      <c r="N39" s="272">
        <f t="shared" si="0"/>
        <v>40.358599826394737</v>
      </c>
    </row>
    <row r="40" spans="1:14">
      <c r="A40" s="113" t="s">
        <v>210</v>
      </c>
      <c r="B40" s="871" t="str">
        <f>VLOOKUP(A40,EQUIPOS!A10:D154,3,FALSE)</f>
        <v>Equipo de soldadura 600</v>
      </c>
      <c r="C40" s="872"/>
      <c r="D40" s="872"/>
      <c r="E40" s="872"/>
      <c r="F40" s="872"/>
      <c r="G40" s="872"/>
      <c r="H40" s="873"/>
      <c r="I40" s="421"/>
      <c r="J40" s="422"/>
      <c r="K40" s="269">
        <f>VLOOKUP(A40,EQUIPOS!A10:D167,4,FALSE)</f>
        <v>18038.676261119639</v>
      </c>
      <c r="L40" s="335"/>
      <c r="M40" s="336">
        <v>400</v>
      </c>
      <c r="N40" s="272">
        <f t="shared" si="0"/>
        <v>45.096690652799097</v>
      </c>
    </row>
    <row r="41" spans="1:14">
      <c r="A41" s="113" t="s">
        <v>243</v>
      </c>
      <c r="B41" s="871" t="str">
        <f>VLOOKUP(A41,EQUIPOS!A11:D155,3,FALSE)</f>
        <v>Grúa 10 ton</v>
      </c>
      <c r="C41" s="872"/>
      <c r="D41" s="872"/>
      <c r="E41" s="872"/>
      <c r="F41" s="872"/>
      <c r="G41" s="872"/>
      <c r="H41" s="873"/>
      <c r="I41" s="421"/>
      <c r="J41" s="422"/>
      <c r="K41" s="269">
        <f>VLOOKUP(A41,EQUIPOS!A11:D168,4,FALSE)</f>
        <v>169003.85705621296</v>
      </c>
      <c r="L41" s="335"/>
      <c r="M41" s="336">
        <v>400</v>
      </c>
      <c r="N41" s="272">
        <f t="shared" si="0"/>
        <v>422.50964264053238</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104.76938637365021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797.45368251489481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23432.881967614216</v>
      </c>
      <c r="N51" s="272">
        <f>K51*M51</f>
        <v>117.16440983807108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4186.2990831598481</v>
      </c>
      <c r="N52" s="272">
        <f t="shared" ref="N52:N58" si="1">K52*M52</f>
        <v>20.93149541579924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10610.242156369064</v>
      </c>
      <c r="N53" s="272">
        <f t="shared" si="1"/>
        <v>53.05121078184532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8494.3714497860055</v>
      </c>
      <c r="N54" s="272">
        <f t="shared" si="1"/>
        <v>84.943714497860057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20671.659325477882</v>
      </c>
      <c r="N55" s="272">
        <f t="shared" si="1"/>
        <v>206.71659325477881</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31331.282528901178</v>
      </c>
      <c r="N56" s="272">
        <f t="shared" si="1"/>
        <v>15.665641264450588</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54967.162331405576</v>
      </c>
      <c r="N57" s="272">
        <f t="shared" si="1"/>
        <v>54.967162331405575</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18466.024890839144</v>
      </c>
      <c r="N58" s="272">
        <f t="shared" si="1"/>
        <v>18.466024890839144</v>
      </c>
    </row>
    <row r="59" spans="1:14" ht="15.75" thickBot="1">
      <c r="B59" s="822" t="s">
        <v>953</v>
      </c>
      <c r="C59" s="823"/>
      <c r="D59" s="823"/>
      <c r="E59" s="823"/>
      <c r="F59" s="823"/>
      <c r="G59" s="823"/>
      <c r="H59" s="823"/>
      <c r="I59" s="823"/>
      <c r="J59" s="823"/>
      <c r="K59" s="823"/>
      <c r="L59" s="823"/>
      <c r="M59" s="824"/>
      <c r="N59" s="394">
        <f>SUM(N51:N58)</f>
        <v>571.90625227504972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3464.7476622629483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692.94953245258966</v>
      </c>
      <c r="M88" s="858"/>
      <c r="N88" s="51"/>
    </row>
    <row r="89" spans="1:14">
      <c r="B89" s="89" t="s">
        <v>973</v>
      </c>
      <c r="C89" s="90"/>
      <c r="D89" s="90"/>
      <c r="E89" s="90"/>
      <c r="F89" s="90"/>
      <c r="G89" s="90"/>
      <c r="H89" s="90"/>
      <c r="I89" s="87"/>
      <c r="J89" s="88"/>
      <c r="K89" s="304">
        <v>0.05</v>
      </c>
      <c r="L89" s="857">
        <f>N83*K89</f>
        <v>173.23738311314742</v>
      </c>
      <c r="M89" s="858"/>
      <c r="N89" s="51"/>
    </row>
    <row r="90" spans="1:14" ht="15.75" thickBot="1">
      <c r="B90" s="91" t="s">
        <v>974</v>
      </c>
      <c r="C90" s="92"/>
      <c r="D90" s="92"/>
      <c r="E90" s="92"/>
      <c r="F90" s="92"/>
      <c r="G90" s="92"/>
      <c r="H90" s="92"/>
      <c r="I90" s="93"/>
      <c r="J90" s="94"/>
      <c r="K90" s="305">
        <v>0.05</v>
      </c>
      <c r="L90" s="859">
        <f>N83*K90</f>
        <v>173.23738311314742</v>
      </c>
      <c r="M90" s="860"/>
      <c r="N90" s="51"/>
    </row>
    <row r="91" spans="1:14" ht="15.75" thickBot="1">
      <c r="B91" s="822" t="s">
        <v>953</v>
      </c>
      <c r="C91" s="823"/>
      <c r="D91" s="823"/>
      <c r="E91" s="823"/>
      <c r="F91" s="823"/>
      <c r="G91" s="823"/>
      <c r="H91" s="823"/>
      <c r="I91" s="823"/>
      <c r="J91" s="823"/>
      <c r="K91" s="823"/>
      <c r="L91" s="823"/>
      <c r="M91" s="824"/>
      <c r="N91" s="52">
        <f>L88+L89+L90</f>
        <v>1039.4242986788845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4504.1719609418324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3501.0791588852967</v>
      </c>
      <c r="L36" s="270"/>
      <c r="M36" s="336">
        <v>4</v>
      </c>
      <c r="N36" s="272">
        <f>K36/M36</f>
        <v>875.26978972132417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1991.045488516349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503834.16371617257</v>
      </c>
      <c r="N48" s="272">
        <f>K48*M48</f>
        <v>5038.3416371617259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139005.7554822299</v>
      </c>
      <c r="N49" s="272">
        <f>K49*M49</f>
        <v>139005.7554822299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437323.25445129973</v>
      </c>
      <c r="N50" s="272">
        <f>K50*M50</f>
        <v>159622.98787472441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303667.08499411604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3.1031282876634485</v>
      </c>
      <c r="M58" s="910"/>
      <c r="N58" s="287">
        <f>K58*L58</f>
        <v>0.86887592054576568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0.86887592054576568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316816.75634650316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63363.351269300634</v>
      </c>
      <c r="M82" s="858"/>
      <c r="N82" s="51"/>
    </row>
    <row r="83" spans="1:14">
      <c r="B83" s="89" t="s">
        <v>973</v>
      </c>
      <c r="C83" s="90"/>
      <c r="D83" s="90"/>
      <c r="E83" s="90"/>
      <c r="F83" s="90"/>
      <c r="G83" s="90"/>
      <c r="H83" s="90"/>
      <c r="I83" s="87"/>
      <c r="J83" s="88"/>
      <c r="K83" s="304">
        <v>0.05</v>
      </c>
      <c r="L83" s="857">
        <f>N77*K83</f>
        <v>15840.837817325159</v>
      </c>
      <c r="M83" s="858"/>
      <c r="N83" s="51"/>
    </row>
    <row r="84" spans="1:14" ht="15.75" thickBot="1">
      <c r="B84" s="91" t="s">
        <v>974</v>
      </c>
      <c r="C84" s="92"/>
      <c r="D84" s="92"/>
      <c r="E84" s="92"/>
      <c r="F84" s="92"/>
      <c r="G84" s="92"/>
      <c r="H84" s="92"/>
      <c r="I84" s="93"/>
      <c r="J84" s="94"/>
      <c r="K84" s="305">
        <v>0.05</v>
      </c>
      <c r="L84" s="859">
        <f>N77*K84</f>
        <v>15840.837817325159</v>
      </c>
      <c r="M84" s="860"/>
      <c r="N84" s="51"/>
    </row>
    <row r="85" spans="1:14" ht="15.75" thickBot="1">
      <c r="B85" s="822" t="s">
        <v>953</v>
      </c>
      <c r="C85" s="823"/>
      <c r="D85" s="823"/>
      <c r="E85" s="823"/>
      <c r="F85" s="823"/>
      <c r="G85" s="823"/>
      <c r="H85" s="823"/>
      <c r="I85" s="823"/>
      <c r="J85" s="823"/>
      <c r="K85" s="823"/>
      <c r="L85" s="823"/>
      <c r="M85" s="824"/>
      <c r="N85" s="52">
        <f>L82+L83+L84</f>
        <v>95045.026903950944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411861.78325045411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3501.0791588852967</v>
      </c>
      <c r="L36" s="270"/>
      <c r="M36" s="441">
        <v>4</v>
      </c>
      <c r="N36" s="272">
        <f>K36/M36</f>
        <v>875.26978972132417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1991.045488516349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503834.16371617257</v>
      </c>
      <c r="N48" s="272">
        <f>K48*M48</f>
        <v>10076.683274323452</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139005.7554822299</v>
      </c>
      <c r="N49" s="272">
        <f>K49*M49</f>
        <v>139005.7554822299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437323.25445129973</v>
      </c>
      <c r="N50" s="272">
        <f>K50*M50</f>
        <v>201168.69704759787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350251.13580415118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3.1031282876634485</v>
      </c>
      <c r="M58" s="910"/>
      <c r="N58" s="287">
        <f>K58*L58</f>
        <v>0.86887592054576568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0.86887592054576568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363400.8071565383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72680.161431307657</v>
      </c>
      <c r="M82" s="858"/>
      <c r="N82" s="51"/>
    </row>
    <row r="83" spans="1:14">
      <c r="B83" s="89" t="s">
        <v>973</v>
      </c>
      <c r="C83" s="90"/>
      <c r="D83" s="90"/>
      <c r="E83" s="90"/>
      <c r="F83" s="90"/>
      <c r="G83" s="90"/>
      <c r="H83" s="90"/>
      <c r="I83" s="87"/>
      <c r="J83" s="88"/>
      <c r="K83" s="304">
        <v>0.05</v>
      </c>
      <c r="L83" s="857">
        <f>N77*K83</f>
        <v>18170.040357826914</v>
      </c>
      <c r="M83" s="858"/>
      <c r="N83" s="51"/>
    </row>
    <row r="84" spans="1:14" ht="15.75" thickBot="1">
      <c r="B84" s="91" t="s">
        <v>974</v>
      </c>
      <c r="C84" s="92"/>
      <c r="D84" s="92"/>
      <c r="E84" s="92"/>
      <c r="F84" s="92"/>
      <c r="G84" s="92"/>
      <c r="H84" s="92"/>
      <c r="I84" s="93"/>
      <c r="J84" s="94"/>
      <c r="K84" s="305">
        <v>0.05</v>
      </c>
      <c r="L84" s="859">
        <f>N77*K84</f>
        <v>18170.040357826914</v>
      </c>
      <c r="M84" s="860"/>
      <c r="N84" s="51"/>
    </row>
    <row r="85" spans="1:14" ht="15.75" thickBot="1">
      <c r="B85" s="822" t="s">
        <v>953</v>
      </c>
      <c r="C85" s="823"/>
      <c r="D85" s="823"/>
      <c r="E85" s="823"/>
      <c r="F85" s="823"/>
      <c r="G85" s="823"/>
      <c r="H85" s="823"/>
      <c r="I85" s="823"/>
      <c r="J85" s="823"/>
      <c r="K85" s="823"/>
      <c r="L85" s="823"/>
      <c r="M85" s="824"/>
      <c r="N85" s="52">
        <f>L82+L83+L84</f>
        <v>109020.24214696149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472421.04930349981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171905.5587839215</v>
      </c>
      <c r="L36" s="270"/>
      <c r="M36" s="336">
        <v>3</v>
      </c>
      <c r="N36" s="272">
        <f>K36/M36</f>
        <v>57301.852927973836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1487.7009317267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58789.553859700536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503834.16371617257</v>
      </c>
      <c r="N48" s="272">
        <f>K48*M48</f>
        <v>10076.683274323452</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32696.191139327839</v>
      </c>
      <c r="N49" s="272">
        <f>K49*M49</f>
        <v>15040.247924090807</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438083.5780298186</v>
      </c>
      <c r="N50" s="272">
        <f>K50*M50</f>
        <v>438083.5780298186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463200.50922823284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3.1031282876634485</v>
      </c>
      <c r="M58" s="910"/>
      <c r="N58" s="287">
        <f>K58*L58</f>
        <v>0.86887592054576568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1315.0647969912638</v>
      </c>
      <c r="M59" s="910"/>
      <c r="N59" s="287">
        <f>K59*L59</f>
        <v>604.92980661598142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605.79868253652717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14877.009317266999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537472.87108773692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107494.57421754739</v>
      </c>
      <c r="M82" s="858"/>
      <c r="N82" s="51"/>
    </row>
    <row r="83" spans="1:14">
      <c r="B83" s="89" t="s">
        <v>973</v>
      </c>
      <c r="C83" s="90"/>
      <c r="D83" s="90"/>
      <c r="E83" s="90"/>
      <c r="F83" s="90"/>
      <c r="G83" s="90"/>
      <c r="H83" s="90"/>
      <c r="I83" s="87"/>
      <c r="J83" s="88"/>
      <c r="K83" s="304">
        <v>0.05</v>
      </c>
      <c r="L83" s="857">
        <f>N77*K83</f>
        <v>26873.643554386847</v>
      </c>
      <c r="M83" s="858"/>
      <c r="N83" s="51"/>
    </row>
    <row r="84" spans="1:14" ht="15.75" thickBot="1">
      <c r="B84" s="91" t="s">
        <v>974</v>
      </c>
      <c r="C84" s="92"/>
      <c r="D84" s="92"/>
      <c r="E84" s="92"/>
      <c r="F84" s="92"/>
      <c r="G84" s="92"/>
      <c r="H84" s="92"/>
      <c r="I84" s="93"/>
      <c r="J84" s="94"/>
      <c r="K84" s="305">
        <v>0.05</v>
      </c>
      <c r="L84" s="859">
        <f>N77*K84</f>
        <v>26873.643554386847</v>
      </c>
      <c r="M84" s="860"/>
      <c r="N84" s="51"/>
    </row>
    <row r="85" spans="1:14" ht="15.75" thickBot="1">
      <c r="B85" s="822" t="s">
        <v>953</v>
      </c>
      <c r="C85" s="823"/>
      <c r="D85" s="823"/>
      <c r="E85" s="823"/>
      <c r="F85" s="823"/>
      <c r="G85" s="823"/>
      <c r="H85" s="823"/>
      <c r="I85" s="823"/>
      <c r="J85" s="823"/>
      <c r="K85" s="823"/>
      <c r="L85" s="823"/>
      <c r="M85" s="824"/>
      <c r="N85" s="52">
        <f>L82+L83+L84</f>
        <v>161241.86132632109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698714.73241405794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336">
        <v>0.5</v>
      </c>
      <c r="N36" s="272">
        <f>K36/M36</f>
        <v>15606.888725691455</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122684.24093478826</v>
      </c>
      <c r="L37" s="335"/>
      <c r="M37" s="336">
        <v>1.5</v>
      </c>
      <c r="N37" s="272">
        <f>K37/M37</f>
        <v>81789.493956525504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100371.78454567037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32696.191139327839</v>
      </c>
      <c r="N48" s="272">
        <f>K48*M48</f>
        <v>18963.790860810146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199598.31354546442</v>
      </c>
      <c r="N49" s="272">
        <f>K49*M49</f>
        <v>199598.31354546442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218562.10440627456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1099.9361992122613</v>
      </c>
      <c r="M58" s="910"/>
      <c r="N58" s="287">
        <f>K58*L58</f>
        <v>1099.9361992122613</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1315.0647969912638</v>
      </c>
      <c r="M59" s="910"/>
      <c r="N59" s="287">
        <f>K59*L59</f>
        <v>762.73758225493293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1862.6737814671942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350550.58136794611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70110.116273589229</v>
      </c>
      <c r="M82" s="858"/>
      <c r="N82" s="51"/>
    </row>
    <row r="83" spans="1:14">
      <c r="B83" s="89" t="s">
        <v>973</v>
      </c>
      <c r="C83" s="90"/>
      <c r="D83" s="90"/>
      <c r="E83" s="90"/>
      <c r="F83" s="90"/>
      <c r="G83" s="90"/>
      <c r="H83" s="90"/>
      <c r="I83" s="87"/>
      <c r="J83" s="88"/>
      <c r="K83" s="304">
        <v>0.05</v>
      </c>
      <c r="L83" s="857">
        <f>N77*K83</f>
        <v>17527.529068397307</v>
      </c>
      <c r="M83" s="858"/>
      <c r="N83" s="51"/>
    </row>
    <row r="84" spans="1:14" ht="15.75" thickBot="1">
      <c r="B84" s="91" t="s">
        <v>974</v>
      </c>
      <c r="C84" s="92"/>
      <c r="D84" s="92"/>
      <c r="E84" s="92"/>
      <c r="F84" s="92"/>
      <c r="G84" s="92"/>
      <c r="H84" s="92"/>
      <c r="I84" s="93"/>
      <c r="J84" s="94"/>
      <c r="K84" s="305">
        <v>0.05</v>
      </c>
      <c r="L84" s="859">
        <f>N77*K84</f>
        <v>17527.529068397307</v>
      </c>
      <c r="M84" s="860"/>
      <c r="N84" s="51"/>
    </row>
    <row r="85" spans="1:14" ht="15.75" thickBot="1">
      <c r="B85" s="822" t="s">
        <v>953</v>
      </c>
      <c r="C85" s="823"/>
      <c r="D85" s="823"/>
      <c r="E85" s="823"/>
      <c r="F85" s="823"/>
      <c r="G85" s="823"/>
      <c r="H85" s="823"/>
      <c r="I85" s="823"/>
      <c r="J85" s="823"/>
      <c r="K85" s="823"/>
      <c r="L85" s="823"/>
      <c r="M85" s="824"/>
      <c r="N85" s="52">
        <f>L82+L83+L84</f>
        <v>105165.17441038383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455715.75577832991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336">
        <v>0.5</v>
      </c>
      <c r="N36" s="272">
        <f>K36/M36</f>
        <v>15606.888725691455</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90410.19313456575</v>
      </c>
      <c r="L37" s="335"/>
      <c r="M37" s="336">
        <v>1.5</v>
      </c>
      <c r="N37" s="272">
        <f>K37/M37</f>
        <v>60273.462089710498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78855.752678855351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32696.191139327839</v>
      </c>
      <c r="N48" s="272">
        <f>K48*M48</f>
        <v>18963.790860810146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199598.31354546442</v>
      </c>
      <c r="N49" s="272">
        <f>K49*M49</f>
        <v>199598.31354546442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218562.10440627456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1099.9361992122613</v>
      </c>
      <c r="M58" s="910"/>
      <c r="N58" s="287">
        <f>K58*L58</f>
        <v>1099.9361992122613</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1315.0647969912638</v>
      </c>
      <c r="M59" s="910"/>
      <c r="N59" s="287">
        <f>K59*L59</f>
        <v>762.73758225493293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1862.6737814671942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329034.54950113111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65806.909900226223</v>
      </c>
      <c r="M82" s="858"/>
      <c r="N82" s="51"/>
    </row>
    <row r="83" spans="1:14">
      <c r="B83" s="89" t="s">
        <v>973</v>
      </c>
      <c r="C83" s="90"/>
      <c r="D83" s="90"/>
      <c r="E83" s="90"/>
      <c r="F83" s="90"/>
      <c r="G83" s="90"/>
      <c r="H83" s="90"/>
      <c r="I83" s="87"/>
      <c r="J83" s="88"/>
      <c r="K83" s="304">
        <v>0.05</v>
      </c>
      <c r="L83" s="857">
        <f>N77*K83</f>
        <v>16451.727475056556</v>
      </c>
      <c r="M83" s="858"/>
      <c r="N83" s="51"/>
    </row>
    <row r="84" spans="1:14" ht="15.75" thickBot="1">
      <c r="B84" s="91" t="s">
        <v>974</v>
      </c>
      <c r="C84" s="92"/>
      <c r="D84" s="92"/>
      <c r="E84" s="92"/>
      <c r="F84" s="92"/>
      <c r="G84" s="92"/>
      <c r="H84" s="92"/>
      <c r="I84" s="93"/>
      <c r="J84" s="94"/>
      <c r="K84" s="305">
        <v>0.05</v>
      </c>
      <c r="L84" s="859">
        <f>N77*K84</f>
        <v>16451.727475056556</v>
      </c>
      <c r="M84" s="860"/>
      <c r="N84" s="51"/>
    </row>
    <row r="85" spans="1:14" ht="15.75" thickBot="1">
      <c r="B85" s="822" t="s">
        <v>953</v>
      </c>
      <c r="C85" s="823"/>
      <c r="D85" s="823"/>
      <c r="E85" s="823"/>
      <c r="F85" s="823"/>
      <c r="G85" s="823"/>
      <c r="H85" s="823"/>
      <c r="I85" s="823"/>
      <c r="J85" s="823"/>
      <c r="K85" s="823"/>
      <c r="L85" s="823"/>
      <c r="M85" s="824"/>
      <c r="N85" s="52">
        <f>L82+L83+L84</f>
        <v>98710.364850339334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427744.91435147042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147.22886430720399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4663.510649704649</v>
      </c>
      <c r="N48" s="272">
        <f>K48*M48</f>
        <v>4663.510649704649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4663.510649704649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7755.3168001559334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1551.0633600311867</v>
      </c>
      <c r="M82" s="858"/>
      <c r="N82" s="51"/>
    </row>
    <row r="83" spans="1:14">
      <c r="B83" s="89" t="s">
        <v>973</v>
      </c>
      <c r="C83" s="90"/>
      <c r="D83" s="90"/>
      <c r="E83" s="90"/>
      <c r="F83" s="90"/>
      <c r="G83" s="90"/>
      <c r="H83" s="90"/>
      <c r="I83" s="87"/>
      <c r="J83" s="88"/>
      <c r="K83" s="304">
        <v>0.05</v>
      </c>
      <c r="L83" s="857">
        <f>N77*K83</f>
        <v>387.76584000779667</v>
      </c>
      <c r="M83" s="858"/>
      <c r="N83" s="51"/>
    </row>
    <row r="84" spans="1:14" ht="15.75" thickBot="1">
      <c r="B84" s="91" t="s">
        <v>974</v>
      </c>
      <c r="C84" s="92"/>
      <c r="D84" s="92"/>
      <c r="E84" s="92"/>
      <c r="F84" s="92"/>
      <c r="G84" s="92"/>
      <c r="H84" s="92"/>
      <c r="I84" s="93"/>
      <c r="J84" s="94"/>
      <c r="K84" s="305">
        <v>0.05</v>
      </c>
      <c r="L84" s="859">
        <f>N77*K84</f>
        <v>387.76584000779667</v>
      </c>
      <c r="M84" s="860"/>
      <c r="N84" s="51"/>
    </row>
    <row r="85" spans="1:14" ht="15.75" thickBot="1">
      <c r="B85" s="822" t="s">
        <v>953</v>
      </c>
      <c r="C85" s="823"/>
      <c r="D85" s="823"/>
      <c r="E85" s="823"/>
      <c r="F85" s="823"/>
      <c r="G85" s="823"/>
      <c r="H85" s="823"/>
      <c r="I85" s="823"/>
      <c r="J85" s="823"/>
      <c r="K85" s="823"/>
      <c r="L85" s="823"/>
      <c r="M85" s="824"/>
      <c r="N85" s="52">
        <f>L82+L83+L84</f>
        <v>2326.59504004678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10081.911840202712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455052.45145083283</v>
      </c>
      <c r="N50" s="272">
        <f>K50*M50</f>
        <v>54606.294174099938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6958.222756779498</v>
      </c>
      <c r="N51" s="272">
        <f>K51*M51</f>
        <v>13916.445513558996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79907.525891267578</v>
      </c>
      <c r="N52" s="272">
        <f>K52*M52</f>
        <v>39953.762945633789</v>
      </c>
    </row>
    <row r="53" spans="1:14" ht="15.75" thickBot="1">
      <c r="B53" s="822" t="s">
        <v>953</v>
      </c>
      <c r="C53" s="823"/>
      <c r="D53" s="823"/>
      <c r="E53" s="823"/>
      <c r="F53" s="823"/>
      <c r="G53" s="823"/>
      <c r="H53" s="823"/>
      <c r="I53" s="823"/>
      <c r="J53" s="823"/>
      <c r="K53" s="823"/>
      <c r="L53" s="823"/>
      <c r="M53" s="824"/>
      <c r="N53" s="394">
        <f>SUM(N48:N52)</f>
        <v>155367.6224352603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1315.0647969912638</v>
      </c>
      <c r="M58" s="910"/>
      <c r="N58" s="287">
        <f>K58*L58</f>
        <v>1446.5712766903903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1446.5712766903903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203676.77306134175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40735.354612268355</v>
      </c>
      <c r="M82" s="858"/>
      <c r="N82" s="51"/>
    </row>
    <row r="83" spans="1:14">
      <c r="B83" s="89" t="s">
        <v>973</v>
      </c>
      <c r="C83" s="90"/>
      <c r="D83" s="90"/>
      <c r="E83" s="90"/>
      <c r="F83" s="90"/>
      <c r="G83" s="90"/>
      <c r="H83" s="90"/>
      <c r="I83" s="87"/>
      <c r="J83" s="88"/>
      <c r="K83" s="304">
        <v>0.05</v>
      </c>
      <c r="L83" s="857">
        <f>N77*K83</f>
        <v>10183.838653067089</v>
      </c>
      <c r="M83" s="858"/>
      <c r="N83" s="51"/>
    </row>
    <row r="84" spans="1:14" ht="15.75" thickBot="1">
      <c r="B84" s="91" t="s">
        <v>974</v>
      </c>
      <c r="C84" s="92"/>
      <c r="D84" s="92"/>
      <c r="E84" s="92"/>
      <c r="F84" s="92"/>
      <c r="G84" s="92"/>
      <c r="H84" s="92"/>
      <c r="I84" s="93"/>
      <c r="J84" s="94"/>
      <c r="K84" s="305">
        <v>0.05</v>
      </c>
      <c r="L84" s="859">
        <f>N77*K84</f>
        <v>10183.838653067089</v>
      </c>
      <c r="M84" s="860"/>
      <c r="N84" s="51"/>
    </row>
    <row r="85" spans="1:14" ht="15.75" thickBot="1">
      <c r="B85" s="822" t="s">
        <v>953</v>
      </c>
      <c r="C85" s="823"/>
      <c r="D85" s="823"/>
      <c r="E85" s="823"/>
      <c r="F85" s="823"/>
      <c r="G85" s="823"/>
      <c r="H85" s="823"/>
      <c r="I85" s="823"/>
      <c r="J85" s="823"/>
      <c r="K85" s="823"/>
      <c r="L85" s="823"/>
      <c r="M85" s="824"/>
      <c r="N85" s="52">
        <f>L82+L83+L84</f>
        <v>61103.031918402536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264779.80497974431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455052.45145083283</v>
      </c>
      <c r="N50" s="272">
        <f>K50*M50</f>
        <v>54606.294174099938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6958.222756779498</v>
      </c>
      <c r="N51" s="272">
        <f>K51*M51</f>
        <v>13916.445513558996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189768.00046787693</v>
      </c>
      <c r="N52" s="272">
        <f>K52*M52</f>
        <v>94884.000233938466</v>
      </c>
    </row>
    <row r="53" spans="1:14" ht="15.75" thickBot="1">
      <c r="B53" s="822" t="s">
        <v>953</v>
      </c>
      <c r="C53" s="823"/>
      <c r="D53" s="823"/>
      <c r="E53" s="823"/>
      <c r="F53" s="823"/>
      <c r="G53" s="823"/>
      <c r="H53" s="823"/>
      <c r="I53" s="823"/>
      <c r="J53" s="823"/>
      <c r="K53" s="823"/>
      <c r="L53" s="823"/>
      <c r="M53" s="824"/>
      <c r="N53" s="394">
        <f>SUM(N48:N52)</f>
        <v>210297.85972356499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1315.0647969912638</v>
      </c>
      <c r="M58" s="910"/>
      <c r="N58" s="287">
        <f>K58*L58</f>
        <v>1446.5712766903903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1446.5712766903903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258607.01034964644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51721.402069929289</v>
      </c>
      <c r="M82" s="858"/>
      <c r="N82" s="51"/>
    </row>
    <row r="83" spans="1:14">
      <c r="B83" s="89" t="s">
        <v>973</v>
      </c>
      <c r="C83" s="90"/>
      <c r="D83" s="90"/>
      <c r="E83" s="90"/>
      <c r="F83" s="90"/>
      <c r="G83" s="90"/>
      <c r="H83" s="90"/>
      <c r="I83" s="87"/>
      <c r="J83" s="88"/>
      <c r="K83" s="304">
        <v>0.05</v>
      </c>
      <c r="L83" s="857">
        <f>N77*K83</f>
        <v>12930.350517482322</v>
      </c>
      <c r="M83" s="858"/>
      <c r="N83" s="51"/>
    </row>
    <row r="84" spans="1:14" ht="15.75" thickBot="1">
      <c r="B84" s="91" t="s">
        <v>974</v>
      </c>
      <c r="C84" s="92"/>
      <c r="D84" s="92"/>
      <c r="E84" s="92"/>
      <c r="F84" s="92"/>
      <c r="G84" s="92"/>
      <c r="H84" s="92"/>
      <c r="I84" s="93"/>
      <c r="J84" s="94"/>
      <c r="K84" s="305">
        <v>0.05</v>
      </c>
      <c r="L84" s="859">
        <f>N77*K84</f>
        <v>12930.350517482322</v>
      </c>
      <c r="M84" s="860"/>
      <c r="N84" s="51"/>
    </row>
    <row r="85" spans="1:14" ht="15.75" thickBot="1">
      <c r="B85" s="822" t="s">
        <v>953</v>
      </c>
      <c r="C85" s="823"/>
      <c r="D85" s="823"/>
      <c r="E85" s="823"/>
      <c r="F85" s="823"/>
      <c r="G85" s="823"/>
      <c r="H85" s="823"/>
      <c r="I85" s="823"/>
      <c r="J85" s="823"/>
      <c r="K85" s="823"/>
      <c r="L85" s="823"/>
      <c r="M85" s="824"/>
      <c r="N85" s="52">
        <f>L82+L83+L84</f>
        <v>77582.103104893933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336189.11345454038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455052.45145083283</v>
      </c>
      <c r="N50" s="272">
        <f>K50*M50</f>
        <v>54606.294174099938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6958.222756779498</v>
      </c>
      <c r="N51" s="272">
        <f>K51*M51</f>
        <v>13916.445513558996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191492.13801265677</v>
      </c>
      <c r="N52" s="272">
        <f>K52*M52</f>
        <v>95746.069006328384</v>
      </c>
    </row>
    <row r="53" spans="1:14" ht="15.75" thickBot="1">
      <c r="B53" s="822" t="s">
        <v>953</v>
      </c>
      <c r="C53" s="823"/>
      <c r="D53" s="823"/>
      <c r="E53" s="823"/>
      <c r="F53" s="823"/>
      <c r="G53" s="823"/>
      <c r="H53" s="823"/>
      <c r="I53" s="823"/>
      <c r="J53" s="823"/>
      <c r="K53" s="823"/>
      <c r="L53" s="823"/>
      <c r="M53" s="824"/>
      <c r="N53" s="394">
        <f>SUM(N48:N52)</f>
        <v>211159.9284959549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1315.0647969912638</v>
      </c>
      <c r="M58" s="910"/>
      <c r="N58" s="287">
        <f>K58*L58</f>
        <v>1446.5712766903903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1446.5712766903903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259469.07912203635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51893.815824407269</v>
      </c>
      <c r="M82" s="858"/>
      <c r="N82" s="51"/>
    </row>
    <row r="83" spans="1:14">
      <c r="B83" s="89" t="s">
        <v>973</v>
      </c>
      <c r="C83" s="90"/>
      <c r="D83" s="90"/>
      <c r="E83" s="90"/>
      <c r="F83" s="90"/>
      <c r="G83" s="90"/>
      <c r="H83" s="90"/>
      <c r="I83" s="87"/>
      <c r="J83" s="88"/>
      <c r="K83" s="304">
        <v>0.05</v>
      </c>
      <c r="L83" s="857">
        <f>N77*K83</f>
        <v>12973.453956101817</v>
      </c>
      <c r="M83" s="858"/>
      <c r="N83" s="51"/>
    </row>
    <row r="84" spans="1:14" ht="15.75" thickBot="1">
      <c r="B84" s="91" t="s">
        <v>974</v>
      </c>
      <c r="C84" s="92"/>
      <c r="D84" s="92"/>
      <c r="E84" s="92"/>
      <c r="F84" s="92"/>
      <c r="G84" s="92"/>
      <c r="H84" s="92"/>
      <c r="I84" s="93"/>
      <c r="J84" s="94"/>
      <c r="K84" s="305">
        <v>0.05</v>
      </c>
      <c r="L84" s="859">
        <f>N77*K84</f>
        <v>12973.453956101817</v>
      </c>
      <c r="M84" s="860"/>
      <c r="N84" s="51"/>
    </row>
    <row r="85" spans="1:14" ht="15.75" thickBot="1">
      <c r="B85" s="822" t="s">
        <v>953</v>
      </c>
      <c r="C85" s="823"/>
      <c r="D85" s="823"/>
      <c r="E85" s="823"/>
      <c r="F85" s="823"/>
      <c r="G85" s="823"/>
      <c r="H85" s="823"/>
      <c r="I85" s="823"/>
      <c r="J85" s="823"/>
      <c r="K85" s="823"/>
      <c r="L85" s="823"/>
      <c r="M85" s="824"/>
      <c r="N85" s="52">
        <f>L82+L83+L84</f>
        <v>77840.723736610904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337309.80285864725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455052.45145083283</v>
      </c>
      <c r="N50" s="272">
        <f>K50*M50</f>
        <v>54606.294174099938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6958.222756779498</v>
      </c>
      <c r="N51" s="272">
        <f>K51*M51</f>
        <v>13916.445513558996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166192.54068247564</v>
      </c>
      <c r="N52" s="272">
        <f>K52*M52</f>
        <v>83096.270341237818</v>
      </c>
    </row>
    <row r="53" spans="1:14" ht="15.75" thickBot="1">
      <c r="B53" s="822" t="s">
        <v>953</v>
      </c>
      <c r="C53" s="823"/>
      <c r="D53" s="823"/>
      <c r="E53" s="823"/>
      <c r="F53" s="823"/>
      <c r="G53" s="823"/>
      <c r="H53" s="823"/>
      <c r="I53" s="823"/>
      <c r="J53" s="823"/>
      <c r="K53" s="823"/>
      <c r="L53" s="823"/>
      <c r="M53" s="824"/>
      <c r="N53" s="394">
        <f>SUM(N48:N52)</f>
        <v>198510.12983086432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1315.0647969912638</v>
      </c>
      <c r="M58" s="910"/>
      <c r="N58" s="287">
        <f>K58*L58</f>
        <v>1446.5712766903903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1446.5712766903903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246819.28045694577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49363.856091389156</v>
      </c>
      <c r="M82" s="858"/>
      <c r="N82" s="51"/>
    </row>
    <row r="83" spans="1:14">
      <c r="B83" s="89" t="s">
        <v>973</v>
      </c>
      <c r="C83" s="90"/>
      <c r="D83" s="90"/>
      <c r="E83" s="90"/>
      <c r="F83" s="90"/>
      <c r="G83" s="90"/>
      <c r="H83" s="90"/>
      <c r="I83" s="87"/>
      <c r="J83" s="88"/>
      <c r="K83" s="304">
        <v>0.05</v>
      </c>
      <c r="L83" s="857">
        <f>N77*K83</f>
        <v>12340.964022847289</v>
      </c>
      <c r="M83" s="858"/>
      <c r="N83" s="51"/>
    </row>
    <row r="84" spans="1:14" ht="15.75" thickBot="1">
      <c r="B84" s="91" t="s">
        <v>974</v>
      </c>
      <c r="C84" s="92"/>
      <c r="D84" s="92"/>
      <c r="E84" s="92"/>
      <c r="F84" s="92"/>
      <c r="G84" s="92"/>
      <c r="H84" s="92"/>
      <c r="I84" s="93"/>
      <c r="J84" s="94"/>
      <c r="K84" s="305">
        <v>0.05</v>
      </c>
      <c r="L84" s="859">
        <f>N77*K84</f>
        <v>12340.964022847289</v>
      </c>
      <c r="M84" s="860"/>
      <c r="N84" s="51"/>
    </row>
    <row r="85" spans="1:14" ht="15.75" thickBot="1">
      <c r="B85" s="822" t="s">
        <v>953</v>
      </c>
      <c r="C85" s="823"/>
      <c r="D85" s="823"/>
      <c r="E85" s="823"/>
      <c r="F85" s="823"/>
      <c r="G85" s="823"/>
      <c r="H85" s="823"/>
      <c r="I85" s="823"/>
      <c r="J85" s="823"/>
      <c r="K85" s="823"/>
      <c r="L85" s="823"/>
      <c r="M85" s="824"/>
      <c r="N85" s="52">
        <f>L82+L83+L84</f>
        <v>74045.784137083727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320865.06459402951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7803.4443628457275</v>
      </c>
      <c r="L36" s="270"/>
      <c r="M36" s="336">
        <v>1</v>
      </c>
      <c r="N36" s="272">
        <f>K36*M36</f>
        <v>7803.4443628457275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11599.758135435777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57560.937413743181</v>
      </c>
      <c r="N48" s="272">
        <f t="shared" ref="N48:N53" si="0">K48*M48</f>
        <v>29010.712456526562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6958.222756779498</v>
      </c>
      <c r="N49" s="272">
        <f t="shared" si="0"/>
        <v>13916.445513558996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41.699641662585854</v>
      </c>
      <c r="N50" s="272">
        <f t="shared" si="0"/>
        <v>4628.6602245470294</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50926.475429306272</v>
      </c>
      <c r="N51" s="272">
        <f t="shared" si="0"/>
        <v>20370.59017172251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27483.581165702788</v>
      </c>
      <c r="N52" s="273">
        <f t="shared" si="0"/>
        <v>10388.793680635654</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436.46967923801611</v>
      </c>
      <c r="N53" s="273">
        <f t="shared" si="0"/>
        <v>68089.269961130514</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146404.47200812126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1315.0647969912638</v>
      </c>
      <c r="M60" s="910"/>
      <c r="N60" s="287">
        <f>K60*L60</f>
        <v>526.02591879650561</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1315.0647969912638</v>
      </c>
      <c r="M61" s="910"/>
      <c r="N61" s="287">
        <f t="shared" ref="N61:N62" si="1">K61*L61</f>
        <v>497.09449326269771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1315.0647969912638</v>
      </c>
      <c r="M62" s="910"/>
      <c r="N62" s="287">
        <f t="shared" si="1"/>
        <v>662.79265768359699</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1685.9130697428004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75926.27545180099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235616.41866510082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47123.283733020166</v>
      </c>
      <c r="M84" s="858"/>
      <c r="N84" s="51"/>
    </row>
    <row r="85" spans="1:14">
      <c r="B85" s="89" t="s">
        <v>973</v>
      </c>
      <c r="C85" s="90"/>
      <c r="D85" s="90"/>
      <c r="E85" s="90"/>
      <c r="F85" s="90"/>
      <c r="G85" s="90"/>
      <c r="H85" s="90"/>
      <c r="I85" s="87"/>
      <c r="J85" s="88"/>
      <c r="K85" s="304">
        <v>0.05</v>
      </c>
      <c r="L85" s="857">
        <f>N79*K85</f>
        <v>11780.820933255041</v>
      </c>
      <c r="M85" s="858"/>
      <c r="N85" s="51"/>
    </row>
    <row r="86" spans="1:14" ht="15.75" thickBot="1">
      <c r="B86" s="91" t="s">
        <v>974</v>
      </c>
      <c r="C86" s="92"/>
      <c r="D86" s="92"/>
      <c r="E86" s="92"/>
      <c r="F86" s="92"/>
      <c r="G86" s="92"/>
      <c r="H86" s="92"/>
      <c r="I86" s="93"/>
      <c r="J86" s="94"/>
      <c r="K86" s="305">
        <v>0.05</v>
      </c>
      <c r="L86" s="859">
        <f>N79*K86</f>
        <v>11780.820933255041</v>
      </c>
      <c r="M86" s="860"/>
      <c r="N86" s="51"/>
    </row>
    <row r="87" spans="1:14" ht="15.75" thickBot="1">
      <c r="B87" s="822" t="s">
        <v>953</v>
      </c>
      <c r="C87" s="823"/>
      <c r="D87" s="823"/>
      <c r="E87" s="823"/>
      <c r="F87" s="823"/>
      <c r="G87" s="823"/>
      <c r="H87" s="823"/>
      <c r="I87" s="823"/>
      <c r="J87" s="823"/>
      <c r="K87" s="823"/>
      <c r="L87" s="823"/>
      <c r="M87" s="824"/>
      <c r="N87" s="52">
        <f>L84+L85+L86</f>
        <v>70684.925599530252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306301.34426463104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1472.28864307204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1399.7134951953706</v>
      </c>
      <c r="N48" s="272">
        <f>K48*M48</f>
        <v>699.85674759768528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437323.25445129973</v>
      </c>
      <c r="N49" s="272">
        <f>K49*M49</f>
        <v>441696.48699581274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6958.222756779498</v>
      </c>
      <c r="N50" s="272">
        <f>K50*M50</f>
        <v>2087.4668270338493</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444483.81057044427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1315.0647969912638</v>
      </c>
      <c r="M60" s="910"/>
      <c r="N60" s="287">
        <f>K60*L60</f>
        <v>1328.2154449611764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1328.2154449611764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476730.08751991828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95346.017503983661</v>
      </c>
      <c r="M84" s="858"/>
      <c r="N84" s="51"/>
    </row>
    <row r="85" spans="1:14">
      <c r="B85" s="89" t="s">
        <v>973</v>
      </c>
      <c r="C85" s="90"/>
      <c r="D85" s="90"/>
      <c r="E85" s="90"/>
      <c r="F85" s="90"/>
      <c r="G85" s="90"/>
      <c r="H85" s="90"/>
      <c r="I85" s="87"/>
      <c r="J85" s="88"/>
      <c r="K85" s="304">
        <v>0.05</v>
      </c>
      <c r="L85" s="857">
        <f>N79*K85</f>
        <v>23836.504375995915</v>
      </c>
      <c r="M85" s="858"/>
      <c r="N85" s="51"/>
    </row>
    <row r="86" spans="1:14" ht="15.75" thickBot="1">
      <c r="B86" s="91" t="s">
        <v>974</v>
      </c>
      <c r="C86" s="92"/>
      <c r="D86" s="92"/>
      <c r="E86" s="92"/>
      <c r="F86" s="92"/>
      <c r="G86" s="92"/>
      <c r="H86" s="92"/>
      <c r="I86" s="93"/>
      <c r="J86" s="94"/>
      <c r="K86" s="305">
        <v>0.05</v>
      </c>
      <c r="L86" s="859">
        <f>N79*K86</f>
        <v>23836.504375995915</v>
      </c>
      <c r="M86" s="860"/>
      <c r="N86" s="51"/>
    </row>
    <row r="87" spans="1:14" ht="15.75" thickBot="1">
      <c r="B87" s="822" t="s">
        <v>953</v>
      </c>
      <c r="C87" s="823"/>
      <c r="D87" s="823"/>
      <c r="E87" s="823"/>
      <c r="F87" s="823"/>
      <c r="G87" s="823"/>
      <c r="H87" s="823"/>
      <c r="I87" s="823"/>
      <c r="J87" s="823"/>
      <c r="K87" s="823"/>
      <c r="L87" s="823"/>
      <c r="M87" s="824"/>
      <c r="N87" s="52">
        <f>L84+L85+L86</f>
        <v>143019.02625597551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619749.11377589381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77.289077871469317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1399.7134951953706</v>
      </c>
      <c r="N48" s="272">
        <f>K48*M48</f>
        <v>69.985674759768528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61128.789229107933</v>
      </c>
      <c r="N49" s="272">
        <f>K49*M49</f>
        <v>61128.789229107933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61198.774903867699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1545.7815574293863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62821.845539168557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12564.369107833712</v>
      </c>
      <c r="M84" s="858"/>
      <c r="N84" s="51"/>
    </row>
    <row r="85" spans="1:14">
      <c r="B85" s="89" t="s">
        <v>973</v>
      </c>
      <c r="C85" s="90"/>
      <c r="D85" s="90"/>
      <c r="E85" s="90"/>
      <c r="F85" s="90"/>
      <c r="G85" s="90"/>
      <c r="H85" s="90"/>
      <c r="I85" s="87"/>
      <c r="J85" s="88"/>
      <c r="K85" s="304">
        <v>0.05</v>
      </c>
      <c r="L85" s="857">
        <f>N79*K85</f>
        <v>3141.0922769584281</v>
      </c>
      <c r="M85" s="858"/>
      <c r="N85" s="51"/>
    </row>
    <row r="86" spans="1:14" ht="15.75" thickBot="1">
      <c r="B86" s="91" t="s">
        <v>974</v>
      </c>
      <c r="C86" s="92"/>
      <c r="D86" s="92"/>
      <c r="E86" s="92"/>
      <c r="F86" s="92"/>
      <c r="G86" s="92"/>
      <c r="H86" s="92"/>
      <c r="I86" s="93"/>
      <c r="J86" s="94"/>
      <c r="K86" s="305">
        <v>0.05</v>
      </c>
      <c r="L86" s="859">
        <f>N79*K86</f>
        <v>3141.0922769584281</v>
      </c>
      <c r="M86" s="860"/>
      <c r="N86" s="51"/>
    </row>
    <row r="87" spans="1:14" ht="15.75" thickBot="1">
      <c r="B87" s="822" t="s">
        <v>953</v>
      </c>
      <c r="C87" s="823"/>
      <c r="D87" s="823"/>
      <c r="E87" s="823"/>
      <c r="F87" s="823"/>
      <c r="G87" s="823"/>
      <c r="H87" s="823"/>
      <c r="I87" s="823"/>
      <c r="J87" s="823"/>
      <c r="K87" s="823"/>
      <c r="L87" s="823"/>
      <c r="M87" s="824"/>
      <c r="N87" s="52">
        <f>L84+L85+L86</f>
        <v>18846.553661750568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81668.399200919128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336">
        <v>1.25</v>
      </c>
      <c r="N36" s="272">
        <f>K36/M36</f>
        <v>6242.7554902765823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2098.1935930720401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8340.9490833486234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25041.821940890572</v>
      </c>
      <c r="N48" s="272">
        <f>K48*M48</f>
        <v>12520.910970445286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1399.7134951953706</v>
      </c>
      <c r="N49" s="272">
        <f>K49*M49</f>
        <v>699.85674759768528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437323.25445129973</v>
      </c>
      <c r="N50" s="272">
        <f>K50*M50</f>
        <v>441696.48699581274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6958.222756779498</v>
      </c>
      <c r="N51" s="272">
        <f>K51*M51</f>
        <v>2087.4668270338493</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457004.72154088953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1315.0647969912638</v>
      </c>
      <c r="M58" s="910"/>
      <c r="N58" s="287">
        <f>K58*L58</f>
        <v>1328.2154449611764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1315.0647969912638</v>
      </c>
      <c r="M59" s="910"/>
      <c r="N59" s="287">
        <f>K59*L59</f>
        <v>657.53239849563192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1985.7478434568084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41963.871861440799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509295.29032913572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101859.05806582715</v>
      </c>
      <c r="M82" s="858"/>
      <c r="N82" s="51"/>
    </row>
    <row r="83" spans="1:14">
      <c r="B83" s="89" t="s">
        <v>973</v>
      </c>
      <c r="C83" s="90"/>
      <c r="D83" s="90"/>
      <c r="E83" s="90"/>
      <c r="F83" s="90"/>
      <c r="G83" s="90"/>
      <c r="H83" s="90"/>
      <c r="I83" s="87"/>
      <c r="J83" s="88"/>
      <c r="K83" s="304">
        <v>0.05</v>
      </c>
      <c r="L83" s="857">
        <f>N77*K83</f>
        <v>25464.764516456788</v>
      </c>
      <c r="M83" s="858"/>
      <c r="N83" s="51"/>
    </row>
    <row r="84" spans="1:14" ht="15.75" thickBot="1">
      <c r="B84" s="91" t="s">
        <v>974</v>
      </c>
      <c r="C84" s="92"/>
      <c r="D84" s="92"/>
      <c r="E84" s="92"/>
      <c r="F84" s="92"/>
      <c r="G84" s="92"/>
      <c r="H84" s="92"/>
      <c r="I84" s="93"/>
      <c r="J84" s="94"/>
      <c r="K84" s="305">
        <v>0.05</v>
      </c>
      <c r="L84" s="859">
        <f>N77*K84</f>
        <v>25464.764516456788</v>
      </c>
      <c r="M84" s="860"/>
      <c r="N84" s="51"/>
    </row>
    <row r="85" spans="1:14" ht="15.75" thickBot="1">
      <c r="B85" s="822" t="s">
        <v>953</v>
      </c>
      <c r="C85" s="823"/>
      <c r="D85" s="823"/>
      <c r="E85" s="823"/>
      <c r="F85" s="823"/>
      <c r="G85" s="823"/>
      <c r="H85" s="823"/>
      <c r="I85" s="823"/>
      <c r="J85" s="823"/>
      <c r="K85" s="823"/>
      <c r="L85" s="823"/>
      <c r="M85" s="824"/>
      <c r="N85" s="52">
        <f>L82+L83+L84</f>
        <v>152788.58709874071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662083.87742787646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336">
        <v>18.75</v>
      </c>
      <c r="N36" s="272">
        <f>K36/M36</f>
        <v>416.18369935177213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119.016074538136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535.1997738899081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25041.821940890572</v>
      </c>
      <c r="N48" s="272">
        <f>K48*M48</f>
        <v>1252.0910970445286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1399.7134951953706</v>
      </c>
      <c r="N49" s="272">
        <f>K49*M49</f>
        <v>69.985674759768528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61128.789229107933</v>
      </c>
      <c r="N50" s="272">
        <f>K50*M50</f>
        <v>61128.789229107933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62450.866000912232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1315.0647969912638</v>
      </c>
      <c r="M58" s="910"/>
      <c r="N58" s="287">
        <f>K58*L58</f>
        <v>65.753239849563201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65.753239849563201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2380.3214907627198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65432.14050541442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13086.428101082885</v>
      </c>
      <c r="M82" s="858"/>
      <c r="N82" s="51"/>
    </row>
    <row r="83" spans="1:14">
      <c r="B83" s="89" t="s">
        <v>973</v>
      </c>
      <c r="C83" s="90"/>
      <c r="D83" s="90"/>
      <c r="E83" s="90"/>
      <c r="F83" s="90"/>
      <c r="G83" s="90"/>
      <c r="H83" s="90"/>
      <c r="I83" s="87"/>
      <c r="J83" s="88"/>
      <c r="K83" s="304">
        <v>0.05</v>
      </c>
      <c r="L83" s="857">
        <f>N77*K83</f>
        <v>3271.6070252707214</v>
      </c>
      <c r="M83" s="858"/>
      <c r="N83" s="51"/>
    </row>
    <row r="84" spans="1:14" ht="15.75" thickBot="1">
      <c r="B84" s="91" t="s">
        <v>974</v>
      </c>
      <c r="C84" s="92"/>
      <c r="D84" s="92"/>
      <c r="E84" s="92"/>
      <c r="F84" s="92"/>
      <c r="G84" s="92"/>
      <c r="H84" s="92"/>
      <c r="I84" s="93"/>
      <c r="J84" s="94"/>
      <c r="K84" s="305">
        <v>0.05</v>
      </c>
      <c r="L84" s="859">
        <f>N77*K84</f>
        <v>3271.6070252707214</v>
      </c>
      <c r="M84" s="860"/>
      <c r="N84" s="51"/>
    </row>
    <row r="85" spans="1:14" ht="15.75" thickBot="1">
      <c r="B85" s="822" t="s">
        <v>953</v>
      </c>
      <c r="C85" s="823"/>
      <c r="D85" s="823"/>
      <c r="E85" s="823"/>
      <c r="F85" s="823"/>
      <c r="G85" s="823"/>
      <c r="H85" s="823"/>
      <c r="I85" s="823"/>
      <c r="J85" s="823"/>
      <c r="K85" s="823"/>
      <c r="L85" s="823"/>
      <c r="M85" s="824"/>
      <c r="N85" s="52">
        <f>L82+L83+L84</f>
        <v>19629.642151624328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85061.782657038741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147.22886430720399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437323.25445129973</v>
      </c>
      <c r="N48" s="272">
        <f>K48*M48</f>
        <v>30612.627811590984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6958.222756779498</v>
      </c>
      <c r="N49" s="272">
        <f>K49*M49</f>
        <v>2087.4668270338493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32700.094638624832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1315.0647969912638</v>
      </c>
      <c r="M58" s="910"/>
      <c r="N58" s="287">
        <f>K58*L58</f>
        <v>92.054535789388481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92.054535789388481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35883.955324865499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7176.7910649731002</v>
      </c>
      <c r="M82" s="858"/>
      <c r="N82" s="51"/>
    </row>
    <row r="83" spans="1:14">
      <c r="B83" s="89" t="s">
        <v>973</v>
      </c>
      <c r="C83" s="90"/>
      <c r="D83" s="90"/>
      <c r="E83" s="90"/>
      <c r="F83" s="90"/>
      <c r="G83" s="90"/>
      <c r="H83" s="90"/>
      <c r="I83" s="87"/>
      <c r="J83" s="88"/>
      <c r="K83" s="304">
        <v>0.05</v>
      </c>
      <c r="L83" s="857">
        <f>N77*K83</f>
        <v>1794.1977662432751</v>
      </c>
      <c r="M83" s="858"/>
      <c r="N83" s="51"/>
    </row>
    <row r="84" spans="1:14" ht="15.75" thickBot="1">
      <c r="B84" s="91" t="s">
        <v>974</v>
      </c>
      <c r="C84" s="92"/>
      <c r="D84" s="92"/>
      <c r="E84" s="92"/>
      <c r="F84" s="92"/>
      <c r="G84" s="92"/>
      <c r="H84" s="92"/>
      <c r="I84" s="93"/>
      <c r="J84" s="94"/>
      <c r="K84" s="305">
        <v>0.05</v>
      </c>
      <c r="L84" s="859">
        <f>N77*K84</f>
        <v>1794.1977662432751</v>
      </c>
      <c r="M84" s="860"/>
      <c r="N84" s="51"/>
    </row>
    <row r="85" spans="1:14" ht="15.75" thickBot="1">
      <c r="B85" s="822" t="s">
        <v>953</v>
      </c>
      <c r="C85" s="823"/>
      <c r="D85" s="823"/>
      <c r="E85" s="823"/>
      <c r="F85" s="823"/>
      <c r="G85" s="823"/>
      <c r="H85" s="823"/>
      <c r="I85" s="823"/>
      <c r="J85" s="823"/>
      <c r="K85" s="823"/>
      <c r="L85" s="823"/>
      <c r="M85" s="824"/>
      <c r="N85" s="52">
        <f>L82+L83+L84</f>
        <v>10765.186597459649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46649.141922325151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77.289077871469317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21986.864932562228</v>
      </c>
      <c r="N48" s="272">
        <f>K48*M48</f>
        <v>27483.581165702784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27483.581165702784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1545.7815574293863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29106.651801003638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5821.3303602007281</v>
      </c>
      <c r="M82" s="858"/>
      <c r="N82" s="51"/>
    </row>
    <row r="83" spans="1:14">
      <c r="B83" s="89" t="s">
        <v>973</v>
      </c>
      <c r="C83" s="90"/>
      <c r="D83" s="90"/>
      <c r="E83" s="90"/>
      <c r="F83" s="90"/>
      <c r="G83" s="90"/>
      <c r="H83" s="90"/>
      <c r="I83" s="87"/>
      <c r="J83" s="88"/>
      <c r="K83" s="304">
        <v>0.05</v>
      </c>
      <c r="L83" s="857">
        <f>N77*K83</f>
        <v>1455.332590050182</v>
      </c>
      <c r="M83" s="858"/>
      <c r="N83" s="51"/>
    </row>
    <row r="84" spans="1:14" ht="15.75" thickBot="1">
      <c r="B84" s="91" t="s">
        <v>974</v>
      </c>
      <c r="C84" s="92"/>
      <c r="D84" s="92"/>
      <c r="E84" s="92"/>
      <c r="F84" s="92"/>
      <c r="G84" s="92"/>
      <c r="H84" s="92"/>
      <c r="I84" s="93"/>
      <c r="J84" s="94"/>
      <c r="K84" s="305">
        <v>0.05</v>
      </c>
      <c r="L84" s="859">
        <f>N77*K84</f>
        <v>1455.332590050182</v>
      </c>
      <c r="M84" s="860"/>
      <c r="N84" s="51"/>
    </row>
    <row r="85" spans="1:14" ht="15.75" thickBot="1">
      <c r="B85" s="822" t="s">
        <v>953</v>
      </c>
      <c r="C85" s="823"/>
      <c r="D85" s="823"/>
      <c r="E85" s="823"/>
      <c r="F85" s="823"/>
      <c r="G85" s="823"/>
      <c r="H85" s="823"/>
      <c r="I85" s="823"/>
      <c r="J85" s="823"/>
      <c r="K85" s="823"/>
      <c r="L85" s="823"/>
      <c r="M85" s="824"/>
      <c r="N85" s="52">
        <f>L82+L83+L84</f>
        <v>8731.9955403010918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37838.647341304728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178.52411180720401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503834.16371617257</v>
      </c>
      <c r="N48" s="272">
        <f>K48*M48</f>
        <v>1007.6683274323451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437323.25445129973</v>
      </c>
      <c r="N49" s="272">
        <f>K49*M49</f>
        <v>30612.627811590984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6958.222756779498</v>
      </c>
      <c r="N50" s="272">
        <f>K50*M50</f>
        <v>2087.4668270338493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33707.762966057177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1315.0647969912638</v>
      </c>
      <c r="M58" s="910"/>
      <c r="N58" s="287">
        <f>K58*L58</f>
        <v>94.684665383371012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94.684665383371012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3570.4822361440797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37551.45397939183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7510.2907958783662</v>
      </c>
      <c r="M82" s="858"/>
      <c r="N82" s="51"/>
    </row>
    <row r="83" spans="1:14">
      <c r="B83" s="89" t="s">
        <v>973</v>
      </c>
      <c r="C83" s="90"/>
      <c r="D83" s="90"/>
      <c r="E83" s="90"/>
      <c r="F83" s="90"/>
      <c r="G83" s="90"/>
      <c r="H83" s="90"/>
      <c r="I83" s="87"/>
      <c r="J83" s="88"/>
      <c r="K83" s="304">
        <v>0.05</v>
      </c>
      <c r="L83" s="857">
        <f>N77*K83</f>
        <v>1877.5726989695916</v>
      </c>
      <c r="M83" s="858"/>
      <c r="N83" s="51"/>
    </row>
    <row r="84" spans="1:14" ht="15.75" thickBot="1">
      <c r="B84" s="91" t="s">
        <v>974</v>
      </c>
      <c r="C84" s="92"/>
      <c r="D84" s="92"/>
      <c r="E84" s="92"/>
      <c r="F84" s="92"/>
      <c r="G84" s="92"/>
      <c r="H84" s="92"/>
      <c r="I84" s="93"/>
      <c r="J84" s="94"/>
      <c r="K84" s="305">
        <v>0.05</v>
      </c>
      <c r="L84" s="859">
        <f>N77*K84</f>
        <v>1877.5726989695916</v>
      </c>
      <c r="M84" s="860"/>
      <c r="N84" s="51"/>
    </row>
    <row r="85" spans="1:14" ht="15.75" thickBot="1">
      <c r="B85" s="822" t="s">
        <v>953</v>
      </c>
      <c r="C85" s="823"/>
      <c r="D85" s="823"/>
      <c r="E85" s="823"/>
      <c r="F85" s="823"/>
      <c r="G85" s="823"/>
      <c r="H85" s="823"/>
      <c r="I85" s="823"/>
      <c r="J85" s="823"/>
      <c r="K85" s="823"/>
      <c r="L85" s="823"/>
      <c r="M85" s="824"/>
      <c r="N85" s="52">
        <f>L82+L83+L84</f>
        <v>11265.43619381755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48816.89017320938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98.152576204802656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503834.16371617257</v>
      </c>
      <c r="N48" s="272">
        <f>K48*M48</f>
        <v>1007.6683274323451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21986.864932562228</v>
      </c>
      <c r="N49" s="272">
        <f>K49*M49</f>
        <v>27483.581165702784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28491.249493135128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1315.0647969912638</v>
      </c>
      <c r="M58" s="910"/>
      <c r="N58" s="287">
        <f>K58*L58</f>
        <v>2.6301295939825278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2.6301295939825278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1963.0515240960531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30555.083723029966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6111.0167446059932</v>
      </c>
      <c r="M82" s="858"/>
      <c r="N82" s="51"/>
    </row>
    <row r="83" spans="1:14">
      <c r="B83" s="89" t="s">
        <v>973</v>
      </c>
      <c r="C83" s="90"/>
      <c r="D83" s="90"/>
      <c r="E83" s="90"/>
      <c r="F83" s="90"/>
      <c r="G83" s="90"/>
      <c r="H83" s="90"/>
      <c r="I83" s="87"/>
      <c r="J83" s="88"/>
      <c r="K83" s="304">
        <v>0.05</v>
      </c>
      <c r="L83" s="857">
        <f>N77*K83</f>
        <v>1527.7541861514983</v>
      </c>
      <c r="M83" s="858"/>
      <c r="N83" s="51"/>
    </row>
    <row r="84" spans="1:14" ht="15.75" thickBot="1">
      <c r="B84" s="91" t="s">
        <v>974</v>
      </c>
      <c r="C84" s="92"/>
      <c r="D84" s="92"/>
      <c r="E84" s="92"/>
      <c r="F84" s="92"/>
      <c r="G84" s="92"/>
      <c r="H84" s="92"/>
      <c r="I84" s="93"/>
      <c r="J84" s="94"/>
      <c r="K84" s="305">
        <v>0.05</v>
      </c>
      <c r="L84" s="859">
        <f>N77*K84</f>
        <v>1527.7541861514983</v>
      </c>
      <c r="M84" s="860"/>
      <c r="N84" s="51"/>
    </row>
    <row r="85" spans="1:14" ht="15.75" thickBot="1">
      <c r="B85" s="822" t="s">
        <v>953</v>
      </c>
      <c r="C85" s="823"/>
      <c r="D85" s="823"/>
      <c r="E85" s="823"/>
      <c r="F85" s="823"/>
      <c r="G85" s="823"/>
      <c r="H85" s="823"/>
      <c r="I85" s="823"/>
      <c r="J85" s="823"/>
      <c r="K85" s="823"/>
      <c r="L85" s="823"/>
      <c r="M85" s="824"/>
      <c r="N85" s="52">
        <f>L82+L83+L84</f>
        <v>9166.5251169089897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39721.608839938955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26.079372916666667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6003.4145289439202</v>
      </c>
      <c r="N48" s="272">
        <f>K48*M48</f>
        <v>6603.7559818383124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6603.7559818383124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7151.4228130883121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1430.2845626176625</v>
      </c>
      <c r="M82" s="858"/>
      <c r="N82" s="51"/>
    </row>
    <row r="83" spans="1:14">
      <c r="B83" s="89" t="s">
        <v>973</v>
      </c>
      <c r="C83" s="90"/>
      <c r="D83" s="90"/>
      <c r="E83" s="90"/>
      <c r="F83" s="90"/>
      <c r="G83" s="90"/>
      <c r="H83" s="90"/>
      <c r="I83" s="87"/>
      <c r="J83" s="88"/>
      <c r="K83" s="304">
        <v>0.05</v>
      </c>
      <c r="L83" s="857">
        <f>N77*K83</f>
        <v>357.57114065441561</v>
      </c>
      <c r="M83" s="858"/>
      <c r="N83" s="51"/>
    </row>
    <row r="84" spans="1:14" ht="15.75" thickBot="1">
      <c r="B84" s="91" t="s">
        <v>974</v>
      </c>
      <c r="C84" s="92"/>
      <c r="D84" s="92"/>
      <c r="E84" s="92"/>
      <c r="F84" s="92"/>
      <c r="G84" s="92"/>
      <c r="H84" s="92"/>
      <c r="I84" s="93"/>
      <c r="J84" s="94"/>
      <c r="K84" s="305">
        <v>0.05</v>
      </c>
      <c r="L84" s="859">
        <f>N77*K84</f>
        <v>357.57114065441561</v>
      </c>
      <c r="M84" s="860"/>
      <c r="N84" s="51"/>
    </row>
    <row r="85" spans="1:14" ht="15.75" thickBot="1">
      <c r="B85" s="822" t="s">
        <v>953</v>
      </c>
      <c r="C85" s="823"/>
      <c r="D85" s="823"/>
      <c r="E85" s="823"/>
      <c r="F85" s="823"/>
      <c r="G85" s="823"/>
      <c r="H85" s="823"/>
      <c r="I85" s="823"/>
      <c r="J85" s="823"/>
      <c r="K85" s="823"/>
      <c r="L85" s="823"/>
      <c r="M85" s="824"/>
      <c r="N85" s="52">
        <f>L82+L83+L84</f>
        <v>2145.4268439264938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9296.8496570148054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26.079372916666667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7573.9016623939769</v>
      </c>
      <c r="N48" s="272">
        <f>K48*M48</f>
        <v>8331.2918286333752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8331.2918286333752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8878.9586598833757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1775.7917319766752</v>
      </c>
      <c r="M82" s="858"/>
      <c r="N82" s="51"/>
    </row>
    <row r="83" spans="1:14">
      <c r="B83" s="89" t="s">
        <v>973</v>
      </c>
      <c r="C83" s="90"/>
      <c r="D83" s="90"/>
      <c r="E83" s="90"/>
      <c r="F83" s="90"/>
      <c r="G83" s="90"/>
      <c r="H83" s="90"/>
      <c r="I83" s="87"/>
      <c r="J83" s="88"/>
      <c r="K83" s="304">
        <v>0.05</v>
      </c>
      <c r="L83" s="857">
        <f>N77*K83</f>
        <v>443.94793299416881</v>
      </c>
      <c r="M83" s="858"/>
      <c r="N83" s="51"/>
    </row>
    <row r="84" spans="1:14" ht="15.75" thickBot="1">
      <c r="B84" s="91" t="s">
        <v>974</v>
      </c>
      <c r="C84" s="92"/>
      <c r="D84" s="92"/>
      <c r="E84" s="92"/>
      <c r="F84" s="92"/>
      <c r="G84" s="92"/>
      <c r="H84" s="92"/>
      <c r="I84" s="93"/>
      <c r="J84" s="94"/>
      <c r="K84" s="305">
        <v>0.05</v>
      </c>
      <c r="L84" s="859">
        <f>N77*K84</f>
        <v>443.94793299416881</v>
      </c>
      <c r="M84" s="860"/>
      <c r="N84" s="51"/>
    </row>
    <row r="85" spans="1:14" ht="15.75" thickBot="1">
      <c r="B85" s="822" t="s">
        <v>953</v>
      </c>
      <c r="C85" s="823"/>
      <c r="D85" s="823"/>
      <c r="E85" s="823"/>
      <c r="F85" s="823"/>
      <c r="G85" s="823"/>
      <c r="H85" s="823"/>
      <c r="I85" s="823"/>
      <c r="J85" s="823"/>
      <c r="K85" s="823"/>
      <c r="L85" s="823"/>
      <c r="M85" s="824"/>
      <c r="N85" s="52">
        <f>L82+L83+L84</f>
        <v>2663.6875979650126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11542.646257848388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375.54296999999997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50361.88606592494</v>
      </c>
      <c r="N48" s="272">
        <f>K48*M48</f>
        <v>55398.074672517439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55398.074672517439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1315.0647969912638</v>
      </c>
      <c r="M58" s="910"/>
      <c r="N58" s="287">
        <f>K58*L58</f>
        <v>1446.5712766903903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1446.5712766903903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7510.8593999999994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64731.048319207832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12946.209663841568</v>
      </c>
      <c r="M82" s="858"/>
      <c r="N82" s="51"/>
    </row>
    <row r="83" spans="1:14">
      <c r="B83" s="89" t="s">
        <v>973</v>
      </c>
      <c r="C83" s="90"/>
      <c r="D83" s="90"/>
      <c r="E83" s="90"/>
      <c r="F83" s="90"/>
      <c r="G83" s="90"/>
      <c r="H83" s="90"/>
      <c r="I83" s="87"/>
      <c r="J83" s="88"/>
      <c r="K83" s="304">
        <v>0.05</v>
      </c>
      <c r="L83" s="857">
        <f>N77*K83</f>
        <v>3236.552415960392</v>
      </c>
      <c r="M83" s="858"/>
      <c r="N83" s="51"/>
    </row>
    <row r="84" spans="1:14" ht="15.75" thickBot="1">
      <c r="B84" s="91" t="s">
        <v>974</v>
      </c>
      <c r="C84" s="92"/>
      <c r="D84" s="92"/>
      <c r="E84" s="92"/>
      <c r="F84" s="92"/>
      <c r="G84" s="92"/>
      <c r="H84" s="92"/>
      <c r="I84" s="93"/>
      <c r="J84" s="94"/>
      <c r="K84" s="305">
        <v>0.05</v>
      </c>
      <c r="L84" s="859">
        <f>N77*K84</f>
        <v>3236.552415960392</v>
      </c>
      <c r="M84" s="860"/>
      <c r="N84" s="51"/>
    </row>
    <row r="85" spans="1:14" ht="15.75" thickBot="1">
      <c r="B85" s="822" t="s">
        <v>953</v>
      </c>
      <c r="C85" s="823"/>
      <c r="D85" s="823"/>
      <c r="E85" s="823"/>
      <c r="F85" s="823"/>
      <c r="G85" s="823"/>
      <c r="H85" s="823"/>
      <c r="I85" s="823"/>
      <c r="J85" s="823"/>
      <c r="K85" s="823"/>
      <c r="L85" s="823"/>
      <c r="M85" s="824"/>
      <c r="N85" s="52">
        <f>L82+L83+L84</f>
        <v>19419.314495762352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84150.362814970184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7803.4443628457275</v>
      </c>
      <c r="L36" s="270"/>
      <c r="M36" s="336">
        <v>3</v>
      </c>
      <c r="N36" s="272">
        <f>K36/M36</f>
        <v>2601.148120948576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521.5874583333333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3122.7355792819094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66163.431437969542</v>
      </c>
      <c r="N48" s="272">
        <f>K48*M48</f>
        <v>82704.289297461932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82704.289297461932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1315.0647969912638</v>
      </c>
      <c r="M60" s="910"/>
      <c r="N60" s="287">
        <f>K60*L60</f>
        <v>1643.8309962390799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1643.8309962390799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92686.730456316262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18537.346091263254</v>
      </c>
      <c r="M84" s="858"/>
      <c r="N84" s="51"/>
    </row>
    <row r="85" spans="1:14">
      <c r="B85" s="89" t="s">
        <v>973</v>
      </c>
      <c r="C85" s="90"/>
      <c r="D85" s="90"/>
      <c r="E85" s="90"/>
      <c r="F85" s="90"/>
      <c r="G85" s="90"/>
      <c r="H85" s="90"/>
      <c r="I85" s="87"/>
      <c r="J85" s="88"/>
      <c r="K85" s="304">
        <v>0.05</v>
      </c>
      <c r="L85" s="857">
        <f>N79*K85</f>
        <v>4634.3365228158136</v>
      </c>
      <c r="M85" s="858"/>
      <c r="N85" s="51"/>
    </row>
    <row r="86" spans="1:14" ht="15.75" thickBot="1">
      <c r="B86" s="91" t="s">
        <v>974</v>
      </c>
      <c r="C86" s="92"/>
      <c r="D86" s="92"/>
      <c r="E86" s="92"/>
      <c r="F86" s="92"/>
      <c r="G86" s="92"/>
      <c r="H86" s="92"/>
      <c r="I86" s="93"/>
      <c r="J86" s="94"/>
      <c r="K86" s="305">
        <v>0.05</v>
      </c>
      <c r="L86" s="859">
        <f>N79*K86</f>
        <v>4634.3365228158136</v>
      </c>
      <c r="M86" s="860"/>
      <c r="N86" s="51"/>
    </row>
    <row r="87" spans="1:14" ht="15.75" thickBot="1">
      <c r="B87" s="822" t="s">
        <v>953</v>
      </c>
      <c r="C87" s="823"/>
      <c r="D87" s="823"/>
      <c r="E87" s="823"/>
      <c r="F87" s="823"/>
      <c r="G87" s="823"/>
      <c r="H87" s="823"/>
      <c r="I87" s="823"/>
      <c r="J87" s="823"/>
      <c r="K87" s="823"/>
      <c r="L87" s="823"/>
      <c r="M87" s="824"/>
      <c r="N87" s="52">
        <f>L84+L85+L86</f>
        <v>27806.019136894884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120492.74959321115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98840.175754668409</v>
      </c>
      <c r="L36" s="270"/>
      <c r="M36" s="336">
        <v>2.5</v>
      </c>
      <c r="N36" s="272">
        <f>K36/M36</f>
        <v>39536.070301867367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423.19184653601991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39959.262148403388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6528.3889076653759</v>
      </c>
      <c r="N48" s="272">
        <f>K48*M48</f>
        <v>6593.6727967420293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6593.6727967420293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8463.8369307203975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55016.771875865816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11003.354375173163</v>
      </c>
      <c r="M84" s="858"/>
      <c r="N84" s="51"/>
    </row>
    <row r="85" spans="1:14">
      <c r="B85" s="89" t="s">
        <v>973</v>
      </c>
      <c r="C85" s="90"/>
      <c r="D85" s="90"/>
      <c r="E85" s="90"/>
      <c r="F85" s="90"/>
      <c r="G85" s="90"/>
      <c r="H85" s="90"/>
      <c r="I85" s="87"/>
      <c r="J85" s="88"/>
      <c r="K85" s="304">
        <v>0.05</v>
      </c>
      <c r="L85" s="857">
        <f>N79*K85</f>
        <v>2750.8385937932908</v>
      </c>
      <c r="M85" s="858"/>
      <c r="N85" s="51"/>
    </row>
    <row r="86" spans="1:14" ht="15.75" thickBot="1">
      <c r="B86" s="91" t="s">
        <v>974</v>
      </c>
      <c r="C86" s="92"/>
      <c r="D86" s="92"/>
      <c r="E86" s="92"/>
      <c r="F86" s="92"/>
      <c r="G86" s="92"/>
      <c r="H86" s="92"/>
      <c r="I86" s="93"/>
      <c r="J86" s="94"/>
      <c r="K86" s="305">
        <v>0.05</v>
      </c>
      <c r="L86" s="859">
        <f>N79*K86</f>
        <v>2750.8385937932908</v>
      </c>
      <c r="M86" s="860"/>
      <c r="N86" s="51"/>
    </row>
    <row r="87" spans="1:14" ht="15.75" thickBot="1">
      <c r="B87" s="822" t="s">
        <v>953</v>
      </c>
      <c r="C87" s="823"/>
      <c r="D87" s="823"/>
      <c r="E87" s="823"/>
      <c r="F87" s="823"/>
      <c r="G87" s="823"/>
      <c r="H87" s="823"/>
      <c r="I87" s="823"/>
      <c r="J87" s="823"/>
      <c r="K87" s="823"/>
      <c r="L87" s="823"/>
      <c r="M87" s="824"/>
      <c r="N87" s="52">
        <f>L84+L85+L86</f>
        <v>16505.031562759745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71521.80343862556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98840.175754668409</v>
      </c>
      <c r="L36" s="270"/>
      <c r="M36" s="336">
        <v>1.25</v>
      </c>
      <c r="N36" s="272">
        <f>K36/M36</f>
        <v>79072.140603734733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1159.3361680720398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80231.476771806774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6528.3889076653759</v>
      </c>
      <c r="N48" s="272">
        <f>K48*M48</f>
        <v>6593.6727967420293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6593.6727967420293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23186.723361440796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110011.87292998959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22002.374585997921</v>
      </c>
      <c r="M84" s="858"/>
      <c r="N84" s="51"/>
    </row>
    <row r="85" spans="1:14">
      <c r="B85" s="89" t="s">
        <v>973</v>
      </c>
      <c r="C85" s="90"/>
      <c r="D85" s="90"/>
      <c r="E85" s="90"/>
      <c r="F85" s="90"/>
      <c r="G85" s="90"/>
      <c r="H85" s="90"/>
      <c r="I85" s="87"/>
      <c r="J85" s="88"/>
      <c r="K85" s="304">
        <v>0.05</v>
      </c>
      <c r="L85" s="857">
        <f>N79*K85</f>
        <v>5500.5936464994802</v>
      </c>
      <c r="M85" s="858"/>
      <c r="N85" s="51"/>
    </row>
    <row r="86" spans="1:14" ht="15.75" thickBot="1">
      <c r="B86" s="91" t="s">
        <v>974</v>
      </c>
      <c r="C86" s="92"/>
      <c r="D86" s="92"/>
      <c r="E86" s="92"/>
      <c r="F86" s="92"/>
      <c r="G86" s="92"/>
      <c r="H86" s="92"/>
      <c r="I86" s="93"/>
      <c r="J86" s="94"/>
      <c r="K86" s="305">
        <v>0.05</v>
      </c>
      <c r="L86" s="859">
        <f>N79*K86</f>
        <v>5500.5936464994802</v>
      </c>
      <c r="M86" s="860"/>
      <c r="N86" s="51"/>
    </row>
    <row r="87" spans="1:14" ht="15.75" thickBot="1">
      <c r="B87" s="822" t="s">
        <v>953</v>
      </c>
      <c r="C87" s="823"/>
      <c r="D87" s="823"/>
      <c r="E87" s="823"/>
      <c r="F87" s="823"/>
      <c r="G87" s="823"/>
      <c r="H87" s="823"/>
      <c r="I87" s="823"/>
      <c r="J87" s="823"/>
      <c r="K87" s="823"/>
      <c r="L87" s="823"/>
      <c r="M87" s="824"/>
      <c r="N87" s="52">
        <f>L84+L85+L86</f>
        <v>33003.561878996879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143015.43480898647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150225.04345969422</v>
      </c>
      <c r="L36" s="270"/>
      <c r="M36" s="336">
        <v>23</v>
      </c>
      <c r="N36" s="272">
        <f>K36/M36</f>
        <v>6531.5236286823574</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63.397624481844268</v>
      </c>
      <c r="L37" s="335"/>
      <c r="M37" s="336">
        <v>1</v>
      </c>
      <c r="N37" s="272">
        <f>K37/M37</f>
        <v>63.397624481844268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1159.3361680720398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7754.2574212362415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4568.0095916833397</v>
      </c>
      <c r="N48" s="272">
        <f>K48*M48</f>
        <v>1598.8033570891689</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13459.371482016528</v>
      </c>
      <c r="N49" s="272">
        <f>K49*M49</f>
        <v>13459.371482016528</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21175.494361185905</v>
      </c>
      <c r="N50" s="272">
        <f>K50*M50</f>
        <v>80466.878572506437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431023.13359011075</v>
      </c>
      <c r="N51" s="272">
        <f>K51*M51</f>
        <v>77584.164046219928</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173109.21745783207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1315.0647969912638</v>
      </c>
      <c r="M58" s="910"/>
      <c r="N58" s="287">
        <f>K58*L58</f>
        <v>236.71166345842749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236.71166345842749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23186.723361440796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204286.90990396755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40857.381980793514</v>
      </c>
      <c r="M82" s="858"/>
      <c r="N82" s="51"/>
    </row>
    <row r="83" spans="1:14">
      <c r="B83" s="89" t="s">
        <v>973</v>
      </c>
      <c r="C83" s="90"/>
      <c r="D83" s="90"/>
      <c r="E83" s="90"/>
      <c r="F83" s="90"/>
      <c r="G83" s="90"/>
      <c r="H83" s="90"/>
      <c r="I83" s="87"/>
      <c r="J83" s="88"/>
      <c r="K83" s="304">
        <v>0.05</v>
      </c>
      <c r="L83" s="857">
        <f>N77*K83</f>
        <v>10214.345495198379</v>
      </c>
      <c r="M83" s="858"/>
      <c r="N83" s="51"/>
    </row>
    <row r="84" spans="1:14" ht="15.75" thickBot="1">
      <c r="B84" s="91" t="s">
        <v>974</v>
      </c>
      <c r="C84" s="92"/>
      <c r="D84" s="92"/>
      <c r="E84" s="92"/>
      <c r="F84" s="92"/>
      <c r="G84" s="92"/>
      <c r="H84" s="92"/>
      <c r="I84" s="93"/>
      <c r="J84" s="94"/>
      <c r="K84" s="305">
        <v>0.05</v>
      </c>
      <c r="L84" s="859">
        <f>N77*K84</f>
        <v>10214.345495198379</v>
      </c>
      <c r="M84" s="860"/>
      <c r="N84" s="51"/>
    </row>
    <row r="85" spans="1:14" ht="15.75" thickBot="1">
      <c r="B85" s="822" t="s">
        <v>953</v>
      </c>
      <c r="C85" s="823"/>
      <c r="D85" s="823"/>
      <c r="E85" s="823"/>
      <c r="F85" s="823"/>
      <c r="G85" s="823"/>
      <c r="H85" s="823"/>
      <c r="I85" s="823"/>
      <c r="J85" s="823"/>
      <c r="K85" s="823"/>
      <c r="L85" s="823"/>
      <c r="M85" s="824"/>
      <c r="N85" s="52">
        <f>L82+L83+L84</f>
        <v>61286.072971190275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265572.98287515785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57.966808403602002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5885.4359673214412</v>
      </c>
      <c r="N48" s="272">
        <f>K48*M48</f>
        <v>5885.4359673214412</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939.67613399555398</v>
      </c>
      <c r="N49" s="272">
        <f>K49*M49</f>
        <v>3758.7045359822159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9644.1405033036572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579.66808403601999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10281.77539574328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2056.3550791486559</v>
      </c>
      <c r="M82" s="858"/>
      <c r="N82" s="51"/>
    </row>
    <row r="83" spans="1:14">
      <c r="B83" s="89" t="s">
        <v>973</v>
      </c>
      <c r="C83" s="90"/>
      <c r="D83" s="90"/>
      <c r="E83" s="90"/>
      <c r="F83" s="90"/>
      <c r="G83" s="90"/>
      <c r="H83" s="90"/>
      <c r="I83" s="87"/>
      <c r="J83" s="88"/>
      <c r="K83" s="304">
        <v>0.05</v>
      </c>
      <c r="L83" s="857">
        <f>N77*K83</f>
        <v>514.08876978716398</v>
      </c>
      <c r="M83" s="858"/>
      <c r="N83" s="51"/>
    </row>
    <row r="84" spans="1:14" ht="15.75" thickBot="1">
      <c r="B84" s="91" t="s">
        <v>974</v>
      </c>
      <c r="C84" s="92"/>
      <c r="D84" s="92"/>
      <c r="E84" s="92"/>
      <c r="F84" s="92"/>
      <c r="G84" s="92"/>
      <c r="H84" s="92"/>
      <c r="I84" s="93"/>
      <c r="J84" s="94"/>
      <c r="K84" s="305">
        <v>0.05</v>
      </c>
      <c r="L84" s="859">
        <f>N77*K84</f>
        <v>514.08876978716398</v>
      </c>
      <c r="M84" s="860"/>
      <c r="N84" s="51"/>
    </row>
    <row r="85" spans="1:14" ht="15.75" thickBot="1">
      <c r="B85" s="822" t="s">
        <v>953</v>
      </c>
      <c r="C85" s="823"/>
      <c r="D85" s="823"/>
      <c r="E85" s="823"/>
      <c r="F85" s="823"/>
      <c r="G85" s="823"/>
      <c r="H85" s="823"/>
      <c r="I85" s="823"/>
      <c r="J85" s="823"/>
      <c r="K85" s="823"/>
      <c r="L85" s="823"/>
      <c r="M85" s="824"/>
      <c r="N85" s="52">
        <f>L82+L83+L84</f>
        <v>3084.5326187229839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13366.308014466264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167904.64439276498</v>
      </c>
      <c r="L36" s="270"/>
      <c r="M36" s="336">
        <v>15</v>
      </c>
      <c r="N36" s="272">
        <f>K36/M36</f>
        <v>11193.642959517665</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137706.19874951214</v>
      </c>
      <c r="L37" s="335"/>
      <c r="M37" s="336">
        <v>15</v>
      </c>
      <c r="N37" s="272">
        <f>K37/M37</f>
        <v>9180.4132499674761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122.69072025600332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20496.746929741144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25041.821940890572</v>
      </c>
      <c r="N48" s="272">
        <f>K48*M48</f>
        <v>26293.913037935101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41.699641662585854</v>
      </c>
      <c r="N49" s="272">
        <f>K49*M49</f>
        <v>1250.9892498775757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27544.902287812678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1315.0647969912638</v>
      </c>
      <c r="M60" s="910"/>
      <c r="N60" s="287">
        <f>K60*L60</f>
        <v>1380.8180368408271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1380.8180368408271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2453.8144051200661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51876.281659514716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10375.256331902943</v>
      </c>
      <c r="M84" s="858"/>
      <c r="N84" s="51"/>
    </row>
    <row r="85" spans="1:14">
      <c r="B85" s="89" t="s">
        <v>973</v>
      </c>
      <c r="C85" s="90"/>
      <c r="D85" s="90"/>
      <c r="E85" s="90"/>
      <c r="F85" s="90"/>
      <c r="G85" s="90"/>
      <c r="H85" s="90"/>
      <c r="I85" s="87"/>
      <c r="J85" s="88"/>
      <c r="K85" s="304">
        <v>0.05</v>
      </c>
      <c r="L85" s="857">
        <f>N79*K85</f>
        <v>2593.8140829757358</v>
      </c>
      <c r="M85" s="858"/>
      <c r="N85" s="51"/>
    </row>
    <row r="86" spans="1:14" ht="15.75" thickBot="1">
      <c r="B86" s="91" t="s">
        <v>974</v>
      </c>
      <c r="C86" s="92"/>
      <c r="D86" s="92"/>
      <c r="E86" s="92"/>
      <c r="F86" s="92"/>
      <c r="G86" s="92"/>
      <c r="H86" s="92"/>
      <c r="I86" s="93"/>
      <c r="J86" s="94"/>
      <c r="K86" s="305">
        <v>0.05</v>
      </c>
      <c r="L86" s="859">
        <f>N79*K86</f>
        <v>2593.8140829757358</v>
      </c>
      <c r="M86" s="860"/>
      <c r="N86" s="51"/>
    </row>
    <row r="87" spans="1:14" ht="15.75" thickBot="1">
      <c r="B87" s="822" t="s">
        <v>953</v>
      </c>
      <c r="C87" s="823"/>
      <c r="D87" s="823"/>
      <c r="E87" s="823"/>
      <c r="F87" s="823"/>
      <c r="G87" s="823"/>
      <c r="H87" s="823"/>
      <c r="I87" s="823"/>
      <c r="J87" s="823"/>
      <c r="K87" s="823"/>
      <c r="L87" s="823"/>
      <c r="M87" s="824"/>
      <c r="N87" s="52">
        <f>L84+L85+L86</f>
        <v>15562.884497854415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67439.166157369124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6958.222756779498</v>
      </c>
      <c r="N50" s="272">
        <f>K50*M50</f>
        <v>13916.445513558996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79907.525891267578</v>
      </c>
      <c r="N51" s="272">
        <f>K51*M51</f>
        <v>39953.762945633789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100761.32826116036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120952.93127760716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24190.586255521433</v>
      </c>
      <c r="M84" s="858"/>
      <c r="N84" s="51"/>
    </row>
    <row r="85" spans="1:14">
      <c r="B85" s="89" t="s">
        <v>973</v>
      </c>
      <c r="C85" s="90"/>
      <c r="D85" s="90"/>
      <c r="E85" s="90"/>
      <c r="F85" s="90"/>
      <c r="G85" s="90"/>
      <c r="H85" s="90"/>
      <c r="I85" s="87"/>
      <c r="J85" s="88"/>
      <c r="K85" s="304">
        <v>0.05</v>
      </c>
      <c r="L85" s="857">
        <f>N79*K85</f>
        <v>6047.6465638803584</v>
      </c>
      <c r="M85" s="858"/>
      <c r="N85" s="51"/>
    </row>
    <row r="86" spans="1:14" ht="15.75" thickBot="1">
      <c r="B86" s="91" t="s">
        <v>974</v>
      </c>
      <c r="C86" s="92"/>
      <c r="D86" s="92"/>
      <c r="E86" s="92"/>
      <c r="F86" s="92"/>
      <c r="G86" s="92"/>
      <c r="H86" s="92"/>
      <c r="I86" s="93"/>
      <c r="J86" s="94"/>
      <c r="K86" s="305">
        <v>0.05</v>
      </c>
      <c r="L86" s="859">
        <f>N79*K86</f>
        <v>6047.6465638803584</v>
      </c>
      <c r="M86" s="860"/>
      <c r="N86" s="51"/>
    </row>
    <row r="87" spans="1:14" ht="15.75" thickBot="1">
      <c r="B87" s="822" t="s">
        <v>953</v>
      </c>
      <c r="C87" s="823"/>
      <c r="D87" s="823"/>
      <c r="E87" s="823"/>
      <c r="F87" s="823"/>
      <c r="G87" s="823"/>
      <c r="H87" s="823"/>
      <c r="I87" s="823"/>
      <c r="J87" s="823"/>
      <c r="K87" s="823"/>
      <c r="L87" s="823"/>
      <c r="M87" s="824"/>
      <c r="N87" s="52">
        <f>L84+L85+L86</f>
        <v>36285.879383282147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157238.81066088931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6958.222756779498</v>
      </c>
      <c r="N50" s="272">
        <f>K50*M50</f>
        <v>13916.445513558996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189768.00046787693</v>
      </c>
      <c r="N51" s="272">
        <f>K51*M51</f>
        <v>94884.000233938466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155691.56554946504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175883.16856591188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35176.633713182375</v>
      </c>
      <c r="M84" s="858"/>
      <c r="N84" s="51"/>
    </row>
    <row r="85" spans="1:14">
      <c r="B85" s="89" t="s">
        <v>973</v>
      </c>
      <c r="C85" s="90"/>
      <c r="D85" s="90"/>
      <c r="E85" s="90"/>
      <c r="F85" s="90"/>
      <c r="G85" s="90"/>
      <c r="H85" s="90"/>
      <c r="I85" s="87"/>
      <c r="J85" s="88"/>
      <c r="K85" s="304">
        <v>0.05</v>
      </c>
      <c r="L85" s="857">
        <f>N79*K85</f>
        <v>8794.1584282955937</v>
      </c>
      <c r="M85" s="858"/>
      <c r="N85" s="51"/>
    </row>
    <row r="86" spans="1:14" ht="15.75" thickBot="1">
      <c r="B86" s="91" t="s">
        <v>974</v>
      </c>
      <c r="C86" s="92"/>
      <c r="D86" s="92"/>
      <c r="E86" s="92"/>
      <c r="F86" s="92"/>
      <c r="G86" s="92"/>
      <c r="H86" s="92"/>
      <c r="I86" s="93"/>
      <c r="J86" s="94"/>
      <c r="K86" s="305">
        <v>0.05</v>
      </c>
      <c r="L86" s="859">
        <f>N79*K86</f>
        <v>8794.1584282955937</v>
      </c>
      <c r="M86" s="860"/>
      <c r="N86" s="51"/>
    </row>
    <row r="87" spans="1:14" ht="15.75" thickBot="1">
      <c r="B87" s="822" t="s">
        <v>953</v>
      </c>
      <c r="C87" s="823"/>
      <c r="D87" s="823"/>
      <c r="E87" s="823"/>
      <c r="F87" s="823"/>
      <c r="G87" s="823"/>
      <c r="H87" s="823"/>
      <c r="I87" s="823"/>
      <c r="J87" s="823"/>
      <c r="K87" s="823"/>
      <c r="L87" s="823"/>
      <c r="M87" s="824"/>
      <c r="N87" s="52">
        <f>L84+L85+L86</f>
        <v>52764.950569773566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228648.11913568544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6958.222756779498</v>
      </c>
      <c r="N50" s="272">
        <f>K50*M50</f>
        <v>13916.445513558996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191492.13801265677</v>
      </c>
      <c r="N51" s="272">
        <f>K51*M51</f>
        <v>95746.069006328384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156553.63432185497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176745.23733830181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35349.047467660363</v>
      </c>
      <c r="M84" s="858"/>
      <c r="N84" s="51"/>
    </row>
    <row r="85" spans="1:14">
      <c r="B85" s="89" t="s">
        <v>973</v>
      </c>
      <c r="C85" s="90"/>
      <c r="D85" s="90"/>
      <c r="E85" s="90"/>
      <c r="F85" s="90"/>
      <c r="G85" s="90"/>
      <c r="H85" s="90"/>
      <c r="I85" s="87"/>
      <c r="J85" s="88"/>
      <c r="K85" s="304">
        <v>0.05</v>
      </c>
      <c r="L85" s="857">
        <f>N79*K85</f>
        <v>8837.2618669150906</v>
      </c>
      <c r="M85" s="858"/>
      <c r="N85" s="51"/>
    </row>
    <row r="86" spans="1:14" ht="15.75" thickBot="1">
      <c r="B86" s="91" t="s">
        <v>974</v>
      </c>
      <c r="C86" s="92"/>
      <c r="D86" s="92"/>
      <c r="E86" s="92"/>
      <c r="F86" s="92"/>
      <c r="G86" s="92"/>
      <c r="H86" s="92"/>
      <c r="I86" s="93"/>
      <c r="J86" s="94"/>
      <c r="K86" s="305">
        <v>0.05</v>
      </c>
      <c r="L86" s="859">
        <f>N79*K86</f>
        <v>8837.2618669150906</v>
      </c>
      <c r="M86" s="860"/>
      <c r="N86" s="51"/>
    </row>
    <row r="87" spans="1:14" ht="15.75" thickBot="1">
      <c r="B87" s="822" t="s">
        <v>953</v>
      </c>
      <c r="C87" s="823"/>
      <c r="D87" s="823"/>
      <c r="E87" s="823"/>
      <c r="F87" s="823"/>
      <c r="G87" s="823"/>
      <c r="H87" s="823"/>
      <c r="I87" s="823"/>
      <c r="J87" s="823"/>
      <c r="K87" s="823"/>
      <c r="L87" s="823"/>
      <c r="M87" s="824"/>
      <c r="N87" s="52">
        <f>L84+L85+L86</f>
        <v>53023.571201490544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229768.80853979237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7724.3941694891992</v>
      </c>
      <c r="N49" s="272">
        <f>K49*M49</f>
        <v>8883.0532949125791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6958.222756779498</v>
      </c>
      <c r="N50" s="272">
        <f>K50*M50</f>
        <v>13916.445513558996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166192.54068247564</v>
      </c>
      <c r="N51" s="272">
        <f>K51*M51</f>
        <v>83096.270341237818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143903.83565676439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164095.43867321123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32819.087734642249</v>
      </c>
      <c r="M84" s="858"/>
      <c r="N84" s="51"/>
    </row>
    <row r="85" spans="1:14">
      <c r="B85" s="89" t="s">
        <v>973</v>
      </c>
      <c r="C85" s="90"/>
      <c r="D85" s="90"/>
      <c r="E85" s="90"/>
      <c r="F85" s="90"/>
      <c r="G85" s="90"/>
      <c r="H85" s="90"/>
      <c r="I85" s="87"/>
      <c r="J85" s="88"/>
      <c r="K85" s="304">
        <v>0.05</v>
      </c>
      <c r="L85" s="857">
        <f>N79*K85</f>
        <v>8204.7719336605624</v>
      </c>
      <c r="M85" s="858"/>
      <c r="N85" s="51"/>
    </row>
    <row r="86" spans="1:14" ht="15.75" thickBot="1">
      <c r="B86" s="91" t="s">
        <v>974</v>
      </c>
      <c r="C86" s="92"/>
      <c r="D86" s="92"/>
      <c r="E86" s="92"/>
      <c r="F86" s="92"/>
      <c r="G86" s="92"/>
      <c r="H86" s="92"/>
      <c r="I86" s="93"/>
      <c r="J86" s="94"/>
      <c r="K86" s="305">
        <v>0.05</v>
      </c>
      <c r="L86" s="859">
        <f>N79*K86</f>
        <v>8204.7719336605624</v>
      </c>
      <c r="M86" s="860"/>
      <c r="N86" s="51"/>
    </row>
    <row r="87" spans="1:14" ht="15.75" thickBot="1">
      <c r="B87" s="822" t="s">
        <v>953</v>
      </c>
      <c r="C87" s="823"/>
      <c r="D87" s="823"/>
      <c r="E87" s="823"/>
      <c r="F87" s="823"/>
      <c r="G87" s="823"/>
      <c r="H87" s="823"/>
      <c r="I87" s="823"/>
      <c r="J87" s="823"/>
      <c r="K87" s="823"/>
      <c r="L87" s="823"/>
      <c r="M87" s="824"/>
      <c r="N87" s="52">
        <f>L84+L85+L86</f>
        <v>49228.631601963381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213324.07027517463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7724.3941694891992</v>
      </c>
      <c r="N49" s="272">
        <f>K49*M49</f>
        <v>3862.1970847445996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6958.222756779498</v>
      </c>
      <c r="N50" s="272">
        <f>K50*M50</f>
        <v>6958.222756779498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48828.486348579099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69020.089365025895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13804.017873005179</v>
      </c>
      <c r="M84" s="858"/>
      <c r="N84" s="51"/>
    </row>
    <row r="85" spans="1:14">
      <c r="B85" s="89" t="s">
        <v>973</v>
      </c>
      <c r="C85" s="90"/>
      <c r="D85" s="90"/>
      <c r="E85" s="90"/>
      <c r="F85" s="90"/>
      <c r="G85" s="90"/>
      <c r="H85" s="90"/>
      <c r="I85" s="87"/>
      <c r="J85" s="88"/>
      <c r="K85" s="304">
        <v>0.05</v>
      </c>
      <c r="L85" s="857">
        <f>N79*K85</f>
        <v>3451.0044682512948</v>
      </c>
      <c r="M85" s="858"/>
      <c r="N85" s="51"/>
    </row>
    <row r="86" spans="1:14" ht="15.75" thickBot="1">
      <c r="B86" s="91" t="s">
        <v>974</v>
      </c>
      <c r="C86" s="92"/>
      <c r="D86" s="92"/>
      <c r="E86" s="92"/>
      <c r="F86" s="92"/>
      <c r="G86" s="92"/>
      <c r="H86" s="92"/>
      <c r="I86" s="93"/>
      <c r="J86" s="94"/>
      <c r="K86" s="305">
        <v>0.05</v>
      </c>
      <c r="L86" s="859">
        <f>N79*K86</f>
        <v>3451.0044682512948</v>
      </c>
      <c r="M86" s="860"/>
      <c r="N86" s="51"/>
    </row>
    <row r="87" spans="1:14" ht="15.75" thickBot="1">
      <c r="B87" s="822" t="s">
        <v>953</v>
      </c>
      <c r="C87" s="823"/>
      <c r="D87" s="823"/>
      <c r="E87" s="823"/>
      <c r="F87" s="823"/>
      <c r="G87" s="823"/>
      <c r="H87" s="823"/>
      <c r="I87" s="823"/>
      <c r="J87" s="823"/>
      <c r="K87" s="823"/>
      <c r="L87" s="823"/>
      <c r="M87" s="824"/>
      <c r="N87" s="52">
        <f>L84+L85+L86</f>
        <v>20706.02680950777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89726.116174533672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7724.3941694891992</v>
      </c>
      <c r="N49" s="272">
        <f>K49*M49</f>
        <v>3862.1970847445996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6958.222756779498</v>
      </c>
      <c r="N50" s="272">
        <f>K50*M50</f>
        <v>6958.222756779498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48828.486348579099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69020.089365025895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13804.017873005179</v>
      </c>
      <c r="M84" s="858"/>
      <c r="N84" s="51"/>
    </row>
    <row r="85" spans="1:14">
      <c r="B85" s="89" t="s">
        <v>973</v>
      </c>
      <c r="C85" s="90"/>
      <c r="D85" s="90"/>
      <c r="E85" s="90"/>
      <c r="F85" s="90"/>
      <c r="G85" s="90"/>
      <c r="H85" s="90"/>
      <c r="I85" s="87"/>
      <c r="J85" s="88"/>
      <c r="K85" s="304">
        <v>0.05</v>
      </c>
      <c r="L85" s="857">
        <f>N79*K85</f>
        <v>3451.0044682512948</v>
      </c>
      <c r="M85" s="858"/>
      <c r="N85" s="51"/>
    </row>
    <row r="86" spans="1:14" ht="15.75" thickBot="1">
      <c r="B86" s="91" t="s">
        <v>974</v>
      </c>
      <c r="C86" s="92"/>
      <c r="D86" s="92"/>
      <c r="E86" s="92"/>
      <c r="F86" s="92"/>
      <c r="G86" s="92"/>
      <c r="H86" s="92"/>
      <c r="I86" s="93"/>
      <c r="J86" s="94"/>
      <c r="K86" s="305">
        <v>0.05</v>
      </c>
      <c r="L86" s="859">
        <f>N79*K86</f>
        <v>3451.0044682512948</v>
      </c>
      <c r="M86" s="860"/>
      <c r="N86" s="51"/>
    </row>
    <row r="87" spans="1:14" ht="15.75" thickBot="1">
      <c r="B87" s="822" t="s">
        <v>953</v>
      </c>
      <c r="C87" s="823"/>
      <c r="D87" s="823"/>
      <c r="E87" s="823"/>
      <c r="F87" s="823"/>
      <c r="G87" s="823"/>
      <c r="H87" s="823"/>
      <c r="I87" s="823"/>
      <c r="J87" s="823"/>
      <c r="K87" s="823"/>
      <c r="L87" s="823"/>
      <c r="M87" s="824"/>
      <c r="N87" s="52">
        <f>L84+L85+L86</f>
        <v>20706.02680950777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89726.116174533672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7724.3941694891992</v>
      </c>
      <c r="N49" s="272">
        <f>K49*M49</f>
        <v>3862.1970847445996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6958.222756779498</v>
      </c>
      <c r="N50" s="272">
        <f>K50*M50</f>
        <v>6958.222756779498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48828.486348579099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69020.089365025895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13804.017873005179</v>
      </c>
      <c r="M84" s="858"/>
      <c r="N84" s="51"/>
    </row>
    <row r="85" spans="1:14">
      <c r="B85" s="89" t="s">
        <v>973</v>
      </c>
      <c r="C85" s="90"/>
      <c r="D85" s="90"/>
      <c r="E85" s="90"/>
      <c r="F85" s="90"/>
      <c r="G85" s="90"/>
      <c r="H85" s="90"/>
      <c r="I85" s="87"/>
      <c r="J85" s="88"/>
      <c r="K85" s="304">
        <v>0.05</v>
      </c>
      <c r="L85" s="857">
        <f>N79*K85</f>
        <v>3451.0044682512948</v>
      </c>
      <c r="M85" s="858"/>
      <c r="N85" s="51"/>
    </row>
    <row r="86" spans="1:14" ht="15.75" thickBot="1">
      <c r="B86" s="91" t="s">
        <v>974</v>
      </c>
      <c r="C86" s="92"/>
      <c r="D86" s="92"/>
      <c r="E86" s="92"/>
      <c r="F86" s="92"/>
      <c r="G86" s="92"/>
      <c r="H86" s="92"/>
      <c r="I86" s="93"/>
      <c r="J86" s="94"/>
      <c r="K86" s="305">
        <v>0.05</v>
      </c>
      <c r="L86" s="859">
        <f>N79*K86</f>
        <v>3451.0044682512948</v>
      </c>
      <c r="M86" s="860"/>
      <c r="N86" s="51"/>
    </row>
    <row r="87" spans="1:14" ht="15.75" thickBot="1">
      <c r="B87" s="822" t="s">
        <v>953</v>
      </c>
      <c r="C87" s="823"/>
      <c r="D87" s="823"/>
      <c r="E87" s="823"/>
      <c r="F87" s="823"/>
      <c r="G87" s="823"/>
      <c r="H87" s="823"/>
      <c r="I87" s="823"/>
      <c r="J87" s="823"/>
      <c r="K87" s="823"/>
      <c r="L87" s="823"/>
      <c r="M87" s="824"/>
      <c r="N87" s="52">
        <f>L84+L85+L86</f>
        <v>20706.02680950777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89726.116174533672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34552.78773368636</v>
      </c>
      <c r="N48" s="272">
        <f>K48*M48</f>
        <v>38008.066507055002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7724.3941694891992</v>
      </c>
      <c r="N49" s="272">
        <f>K49*M49</f>
        <v>3862.1970847445996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6958.222756779498</v>
      </c>
      <c r="N50" s="272">
        <f>K50*M50</f>
        <v>6958.222756779498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48828.486348579099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1315.0647969912638</v>
      </c>
      <c r="M60" s="910"/>
      <c r="N60" s="287">
        <f>K60*L60</f>
        <v>1446.5712766903903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1446.5712766903903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69020.089365025895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13804.017873005179</v>
      </c>
      <c r="M84" s="858"/>
      <c r="N84" s="51"/>
    </row>
    <row r="85" spans="1:14">
      <c r="B85" s="89" t="s">
        <v>973</v>
      </c>
      <c r="C85" s="90"/>
      <c r="D85" s="90"/>
      <c r="E85" s="90"/>
      <c r="F85" s="90"/>
      <c r="G85" s="90"/>
      <c r="H85" s="90"/>
      <c r="I85" s="87"/>
      <c r="J85" s="88"/>
      <c r="K85" s="304">
        <v>0.05</v>
      </c>
      <c r="L85" s="857">
        <f>N79*K85</f>
        <v>3451.0044682512948</v>
      </c>
      <c r="M85" s="858"/>
      <c r="N85" s="51"/>
    </row>
    <row r="86" spans="1:14" ht="15.75" thickBot="1">
      <c r="B86" s="91" t="s">
        <v>974</v>
      </c>
      <c r="C86" s="92"/>
      <c r="D86" s="92"/>
      <c r="E86" s="92"/>
      <c r="F86" s="92"/>
      <c r="G86" s="92"/>
      <c r="H86" s="92"/>
      <c r="I86" s="93"/>
      <c r="J86" s="94"/>
      <c r="K86" s="305">
        <v>0.05</v>
      </c>
      <c r="L86" s="859">
        <f>N79*K86</f>
        <v>3451.0044682512948</v>
      </c>
      <c r="M86" s="860"/>
      <c r="N86" s="51"/>
    </row>
    <row r="87" spans="1:14" ht="15.75" thickBot="1">
      <c r="B87" s="822" t="s">
        <v>953</v>
      </c>
      <c r="C87" s="823"/>
      <c r="D87" s="823"/>
      <c r="E87" s="823"/>
      <c r="F87" s="823"/>
      <c r="G87" s="823"/>
      <c r="H87" s="823"/>
      <c r="I87" s="823"/>
      <c r="J87" s="823"/>
      <c r="K87" s="823"/>
      <c r="L87" s="823"/>
      <c r="M87" s="824"/>
      <c r="N87" s="52">
        <f>L84+L85+L86</f>
        <v>20706.02680950777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89726.116174533672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2386.6445122381115</v>
      </c>
      <c r="M84" s="858"/>
      <c r="N84" s="51"/>
    </row>
    <row r="85" spans="1:14">
      <c r="B85" s="89" t="s">
        <v>973</v>
      </c>
      <c r="C85" s="90"/>
      <c r="D85" s="90"/>
      <c r="E85" s="90"/>
      <c r="F85" s="90"/>
      <c r="G85" s="90"/>
      <c r="H85" s="90"/>
      <c r="I85" s="87"/>
      <c r="J85" s="88"/>
      <c r="K85" s="304">
        <v>0.05</v>
      </c>
      <c r="L85" s="857">
        <f>N79*K85</f>
        <v>596.66112805952787</v>
      </c>
      <c r="M85" s="858"/>
      <c r="N85" s="51"/>
    </row>
    <row r="86" spans="1:14" ht="15.75" thickBot="1">
      <c r="B86" s="91" t="s">
        <v>974</v>
      </c>
      <c r="C86" s="92"/>
      <c r="D86" s="92"/>
      <c r="E86" s="92"/>
      <c r="F86" s="92"/>
      <c r="G86" s="92"/>
      <c r="H86" s="92"/>
      <c r="I86" s="93"/>
      <c r="J86" s="94"/>
      <c r="K86" s="305">
        <v>0.05</v>
      </c>
      <c r="L86" s="859">
        <f>N79*K86</f>
        <v>596.66112805952787</v>
      </c>
      <c r="M86" s="860"/>
      <c r="N86" s="51"/>
    </row>
    <row r="87" spans="1:14" ht="15.75" thickBot="1">
      <c r="B87" s="822" t="s">
        <v>953</v>
      </c>
      <c r="C87" s="823"/>
      <c r="D87" s="823"/>
      <c r="E87" s="823"/>
      <c r="F87" s="823"/>
      <c r="G87" s="823"/>
      <c r="H87" s="823"/>
      <c r="I87" s="823"/>
      <c r="J87" s="823"/>
      <c r="K87" s="823"/>
      <c r="L87" s="823"/>
      <c r="M87" s="824"/>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4433.9279144881666</v>
      </c>
      <c r="M84" s="858"/>
      <c r="N84" s="51"/>
    </row>
    <row r="85" spans="1:14">
      <c r="B85" s="89" t="s">
        <v>973</v>
      </c>
      <c r="C85" s="90"/>
      <c r="D85" s="90"/>
      <c r="E85" s="90"/>
      <c r="F85" s="90"/>
      <c r="G85" s="90"/>
      <c r="H85" s="90"/>
      <c r="I85" s="87"/>
      <c r="J85" s="88"/>
      <c r="K85" s="304">
        <v>0.05</v>
      </c>
      <c r="L85" s="857">
        <f>N79*K85</f>
        <v>1108.4819786220417</v>
      </c>
      <c r="M85" s="858"/>
      <c r="N85" s="51"/>
    </row>
    <row r="86" spans="1:14" ht="15.75" thickBot="1">
      <c r="B86" s="91" t="s">
        <v>974</v>
      </c>
      <c r="C86" s="92"/>
      <c r="D86" s="92"/>
      <c r="E86" s="92"/>
      <c r="F86" s="92"/>
      <c r="G86" s="92"/>
      <c r="H86" s="92"/>
      <c r="I86" s="93"/>
      <c r="J86" s="94"/>
      <c r="K86" s="305">
        <v>0.05</v>
      </c>
      <c r="L86" s="859">
        <f>N79*K86</f>
        <v>1108.4819786220417</v>
      </c>
      <c r="M86" s="860"/>
      <c r="N86" s="51"/>
    </row>
    <row r="87" spans="1:14" ht="15.75" thickBot="1">
      <c r="B87" s="822" t="s">
        <v>953</v>
      </c>
      <c r="C87" s="823"/>
      <c r="D87" s="823"/>
      <c r="E87" s="823"/>
      <c r="F87" s="823"/>
      <c r="G87" s="823"/>
      <c r="H87" s="823"/>
      <c r="I87" s="823"/>
      <c r="J87" s="823"/>
      <c r="K87" s="823"/>
      <c r="L87" s="823"/>
      <c r="M87" s="824"/>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2386.6445122381115</v>
      </c>
      <c r="M84" s="858"/>
      <c r="N84" s="51"/>
    </row>
    <row r="85" spans="1:14">
      <c r="B85" s="89" t="s">
        <v>973</v>
      </c>
      <c r="C85" s="90"/>
      <c r="D85" s="90"/>
      <c r="E85" s="90"/>
      <c r="F85" s="90"/>
      <c r="G85" s="90"/>
      <c r="H85" s="90"/>
      <c r="I85" s="87"/>
      <c r="J85" s="88"/>
      <c r="K85" s="304">
        <v>0.05</v>
      </c>
      <c r="L85" s="857">
        <f>N79*K85</f>
        <v>596.66112805952787</v>
      </c>
      <c r="M85" s="858"/>
      <c r="N85" s="51"/>
    </row>
    <row r="86" spans="1:14" ht="15.75" thickBot="1">
      <c r="B86" s="91" t="s">
        <v>974</v>
      </c>
      <c r="C86" s="92"/>
      <c r="D86" s="92"/>
      <c r="E86" s="92"/>
      <c r="F86" s="92"/>
      <c r="G86" s="92"/>
      <c r="H86" s="92"/>
      <c r="I86" s="93"/>
      <c r="J86" s="94"/>
      <c r="K86" s="305">
        <v>0.05</v>
      </c>
      <c r="L86" s="859">
        <f>N79*K86</f>
        <v>596.66112805952787</v>
      </c>
      <c r="M86" s="860"/>
      <c r="N86" s="51"/>
    </row>
    <row r="87" spans="1:14" ht="15.75" thickBot="1">
      <c r="B87" s="822" t="s">
        <v>953</v>
      </c>
      <c r="C87" s="823"/>
      <c r="D87" s="823"/>
      <c r="E87" s="823"/>
      <c r="F87" s="823"/>
      <c r="G87" s="823"/>
      <c r="H87" s="823"/>
      <c r="I87" s="823"/>
      <c r="J87" s="823"/>
      <c r="K87" s="823"/>
      <c r="L87" s="823"/>
      <c r="M87" s="824"/>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4433.9279144881666</v>
      </c>
      <c r="M84" s="858"/>
      <c r="N84" s="51"/>
    </row>
    <row r="85" spans="1:14">
      <c r="B85" s="89" t="s">
        <v>973</v>
      </c>
      <c r="C85" s="90"/>
      <c r="D85" s="90"/>
      <c r="E85" s="90"/>
      <c r="F85" s="90"/>
      <c r="G85" s="90"/>
      <c r="H85" s="90"/>
      <c r="I85" s="87"/>
      <c r="J85" s="88"/>
      <c r="K85" s="304">
        <v>0.05</v>
      </c>
      <c r="L85" s="857">
        <f>N79*K85</f>
        <v>1108.4819786220417</v>
      </c>
      <c r="M85" s="858"/>
      <c r="N85" s="51"/>
    </row>
    <row r="86" spans="1:14" ht="15.75" thickBot="1">
      <c r="B86" s="91" t="s">
        <v>974</v>
      </c>
      <c r="C86" s="92"/>
      <c r="D86" s="92"/>
      <c r="E86" s="92"/>
      <c r="F86" s="92"/>
      <c r="G86" s="92"/>
      <c r="H86" s="92"/>
      <c r="I86" s="93"/>
      <c r="J86" s="94"/>
      <c r="K86" s="305">
        <v>0.05</v>
      </c>
      <c r="L86" s="859">
        <f>N79*K86</f>
        <v>1108.4819786220417</v>
      </c>
      <c r="M86" s="860"/>
      <c r="N86" s="51"/>
    </row>
    <row r="87" spans="1:14" ht="15.75" thickBot="1">
      <c r="B87" s="822" t="s">
        <v>953</v>
      </c>
      <c r="C87" s="823"/>
      <c r="D87" s="823"/>
      <c r="E87" s="823"/>
      <c r="F87" s="823"/>
      <c r="G87" s="823"/>
      <c r="H87" s="823"/>
      <c r="I87" s="823"/>
      <c r="J87" s="823"/>
      <c r="K87" s="823"/>
      <c r="L87" s="823"/>
      <c r="M87" s="824"/>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64963.983031542237</v>
      </c>
      <c r="L36" s="270"/>
      <c r="M36" s="336">
        <v>15</v>
      </c>
      <c r="N36" s="272">
        <f>K36/M36</f>
        <v>4330.9322021028156</v>
      </c>
    </row>
    <row r="37" spans="1:14">
      <c r="A37" s="113" t="s">
        <v>174</v>
      </c>
      <c r="B37" s="871" t="str">
        <f>VLOOKUP(A37,EQUIPOS!A7:D154,3,FALSE)</f>
        <v>Compactador vibratorio tipo DD-20</v>
      </c>
      <c r="C37" s="872"/>
      <c r="D37" s="872"/>
      <c r="E37" s="872"/>
      <c r="F37" s="872"/>
      <c r="G37" s="872"/>
      <c r="H37" s="873"/>
      <c r="I37" s="421"/>
      <c r="J37" s="422"/>
      <c r="K37" s="269">
        <f>VLOOKUP(A37,EQUIPOS!A7:D164,4,FALSE)</f>
        <v>87631.912971274782</v>
      </c>
      <c r="L37" s="335"/>
      <c r="M37" s="336">
        <v>15</v>
      </c>
      <c r="N37" s="272">
        <f>K37/M37</f>
        <v>5842.1275314183185</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167904.64439276498</v>
      </c>
      <c r="L38" s="423"/>
      <c r="M38" s="424">
        <v>15</v>
      </c>
      <c r="N38" s="272">
        <f>K38/M38</f>
        <v>11193.642959517665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49.076288102401321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21415.778981141204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25041.821940890572</v>
      </c>
      <c r="N48" s="272">
        <f>K48*M48</f>
        <v>32554.368523157744</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41.699641662585854</v>
      </c>
      <c r="N49" s="272">
        <f>K49*M49</f>
        <v>1250.9892498775757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33805.357773035321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1315.0647969912638</v>
      </c>
      <c r="M58" s="910"/>
      <c r="N58" s="287">
        <f>K58*L58</f>
        <v>1709.5842360886431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1709.5842360886431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2453.8144051200661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59384.535395385232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11876.907079077047</v>
      </c>
      <c r="M82" s="858"/>
      <c r="N82" s="51"/>
    </row>
    <row r="83" spans="1:14">
      <c r="B83" s="89" t="s">
        <v>973</v>
      </c>
      <c r="C83" s="90"/>
      <c r="D83" s="90"/>
      <c r="E83" s="90"/>
      <c r="F83" s="90"/>
      <c r="G83" s="90"/>
      <c r="H83" s="90"/>
      <c r="I83" s="87"/>
      <c r="J83" s="88"/>
      <c r="K83" s="304">
        <v>0.05</v>
      </c>
      <c r="L83" s="857">
        <f>N77*K83</f>
        <v>2969.2267697692619</v>
      </c>
      <c r="M83" s="858"/>
      <c r="N83" s="51"/>
    </row>
    <row r="84" spans="1:14" ht="15.75" thickBot="1">
      <c r="B84" s="91" t="s">
        <v>974</v>
      </c>
      <c r="C84" s="92"/>
      <c r="D84" s="92"/>
      <c r="E84" s="92"/>
      <c r="F84" s="92"/>
      <c r="G84" s="92"/>
      <c r="H84" s="92"/>
      <c r="I84" s="93"/>
      <c r="J84" s="94"/>
      <c r="K84" s="305">
        <v>0.05</v>
      </c>
      <c r="L84" s="859">
        <f>N77*K84</f>
        <v>2969.2267697692619</v>
      </c>
      <c r="M84" s="860"/>
      <c r="N84" s="51"/>
    </row>
    <row r="85" spans="1:14" ht="15.75" thickBot="1">
      <c r="B85" s="822" t="s">
        <v>953</v>
      </c>
      <c r="C85" s="823"/>
      <c r="D85" s="823"/>
      <c r="E85" s="823"/>
      <c r="F85" s="823"/>
      <c r="G85" s="823"/>
      <c r="H85" s="823"/>
      <c r="I85" s="823"/>
      <c r="J85" s="823"/>
      <c r="K85" s="823"/>
      <c r="L85" s="823"/>
      <c r="M85" s="824"/>
      <c r="N85" s="52">
        <f>L82+L83+L84</f>
        <v>17815.36061861557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77199.896014000798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14516.687753787699</v>
      </c>
      <c r="N48" s="272">
        <f>K48*M48</f>
        <v>10161.681427651389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10161.681427651389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12402.092543553956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2480.4185087107912</v>
      </c>
      <c r="M84" s="858"/>
      <c r="N84" s="51"/>
    </row>
    <row r="85" spans="1:14">
      <c r="B85" s="89" t="s">
        <v>973</v>
      </c>
      <c r="C85" s="90"/>
      <c r="D85" s="90"/>
      <c r="E85" s="90"/>
      <c r="F85" s="90"/>
      <c r="G85" s="90"/>
      <c r="H85" s="90"/>
      <c r="I85" s="87"/>
      <c r="J85" s="88"/>
      <c r="K85" s="304">
        <v>0.05</v>
      </c>
      <c r="L85" s="857">
        <f>N79*K85</f>
        <v>620.10462717769781</v>
      </c>
      <c r="M85" s="858"/>
      <c r="N85" s="51"/>
    </row>
    <row r="86" spans="1:14" ht="15.75" thickBot="1">
      <c r="B86" s="91" t="s">
        <v>974</v>
      </c>
      <c r="C86" s="92"/>
      <c r="D86" s="92"/>
      <c r="E86" s="92"/>
      <c r="F86" s="92"/>
      <c r="G86" s="92"/>
      <c r="H86" s="92"/>
      <c r="I86" s="93"/>
      <c r="J86" s="94"/>
      <c r="K86" s="305">
        <v>0.05</v>
      </c>
      <c r="L86" s="859">
        <f>N79*K86</f>
        <v>620.10462717769781</v>
      </c>
      <c r="M86" s="860"/>
      <c r="N86" s="51"/>
    </row>
    <row r="87" spans="1:14" ht="15.75" thickBot="1">
      <c r="B87" s="822" t="s">
        <v>953</v>
      </c>
      <c r="C87" s="823"/>
      <c r="D87" s="823"/>
      <c r="E87" s="823"/>
      <c r="F87" s="823"/>
      <c r="G87" s="823"/>
      <c r="H87" s="823"/>
      <c r="I87" s="823"/>
      <c r="J87" s="823"/>
      <c r="K87" s="823"/>
      <c r="L87" s="823"/>
      <c r="M87" s="824"/>
      <c r="N87" s="52">
        <f>L84+L85+L86</f>
        <v>3720.6277630661866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16122.720306620142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579.66808403601988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44911.170466320509</v>
      </c>
      <c r="N48" s="272">
        <f>K48*M48</f>
        <v>8982.2340932641018</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2975.8436947233072</v>
      </c>
      <c r="N49" s="272">
        <f>K49*M49</f>
        <v>3124.6358794594726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12106.869972723574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11593.361680720398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24279.899737479995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4855.9799474959991</v>
      </c>
      <c r="M84" s="858"/>
      <c r="N84" s="51"/>
    </row>
    <row r="85" spans="1:14">
      <c r="B85" s="89" t="s">
        <v>973</v>
      </c>
      <c r="C85" s="90"/>
      <c r="D85" s="90"/>
      <c r="E85" s="90"/>
      <c r="F85" s="90"/>
      <c r="G85" s="90"/>
      <c r="H85" s="90"/>
      <c r="I85" s="87"/>
      <c r="J85" s="88"/>
      <c r="K85" s="304">
        <v>0.05</v>
      </c>
      <c r="L85" s="857">
        <f>N79*K85</f>
        <v>1213.9949868739998</v>
      </c>
      <c r="M85" s="858"/>
      <c r="N85" s="51"/>
    </row>
    <row r="86" spans="1:14" ht="15.75" thickBot="1">
      <c r="B86" s="91" t="s">
        <v>974</v>
      </c>
      <c r="C86" s="92"/>
      <c r="D86" s="92"/>
      <c r="E86" s="92"/>
      <c r="F86" s="92"/>
      <c r="G86" s="92"/>
      <c r="H86" s="92"/>
      <c r="I86" s="93"/>
      <c r="J86" s="94"/>
      <c r="K86" s="305">
        <v>0.05</v>
      </c>
      <c r="L86" s="859">
        <f>N79*K86</f>
        <v>1213.9949868739998</v>
      </c>
      <c r="M86" s="860"/>
      <c r="N86" s="51"/>
    </row>
    <row r="87" spans="1:14" ht="15.75" thickBot="1">
      <c r="B87" s="822" t="s">
        <v>953</v>
      </c>
      <c r="C87" s="823"/>
      <c r="D87" s="823"/>
      <c r="E87" s="823"/>
      <c r="F87" s="823"/>
      <c r="G87" s="823"/>
      <c r="H87" s="823"/>
      <c r="I87" s="823"/>
      <c r="J87" s="823"/>
      <c r="K87" s="823"/>
      <c r="L87" s="823"/>
      <c r="M87" s="824"/>
      <c r="N87" s="52">
        <f>L84+L85+L86</f>
        <v>7283.9699212439982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31563.869658723994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1500</v>
      </c>
      <c r="N36" s="272">
        <f>K36/M36</f>
        <v>25.037689420364224</v>
      </c>
    </row>
    <row r="37" spans="1:14">
      <c r="A37" s="113" t="s">
        <v>361</v>
      </c>
      <c r="B37" s="871" t="str">
        <f>VLOOKUP(A37,EQUIPOS!A7:D154,3,FALSE)</f>
        <v>Vehículo delineador</v>
      </c>
      <c r="C37" s="872"/>
      <c r="D37" s="872"/>
      <c r="E37" s="872"/>
      <c r="F37" s="872"/>
      <c r="G37" s="872"/>
      <c r="H37" s="873"/>
      <c r="I37" s="421"/>
      <c r="J37" s="422"/>
      <c r="K37" s="269">
        <f>VLOOKUP(A37,EQUIPOS!A7:D164,4,FALSE)</f>
        <v>123919.40154969314</v>
      </c>
      <c r="L37" s="335"/>
      <c r="M37" s="336">
        <v>1500</v>
      </c>
      <c r="N37" s="272">
        <f>K37/M37</f>
        <v>82.612934366462099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0.24538144051200664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107.89600522733832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6892.0241081218264</v>
      </c>
      <c r="N48" s="272">
        <f>K48*M48</f>
        <v>317.03310897360399</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78052.462605324574</v>
      </c>
      <c r="N49" s="272">
        <f>K49*M49</f>
        <v>1092.734476474544</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37206.879706991363</v>
      </c>
      <c r="N50" s="272">
        <f>K50*M50</f>
        <v>15.998958274006286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1425.7665437221542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24.538144051200664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1558.200693000693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311.64013860013864</v>
      </c>
      <c r="M84" s="858"/>
      <c r="N84" s="51"/>
    </row>
    <row r="85" spans="1:14">
      <c r="B85" s="89" t="s">
        <v>973</v>
      </c>
      <c r="C85" s="90"/>
      <c r="D85" s="90"/>
      <c r="E85" s="90"/>
      <c r="F85" s="90"/>
      <c r="G85" s="90"/>
      <c r="H85" s="90"/>
      <c r="I85" s="87"/>
      <c r="J85" s="88"/>
      <c r="K85" s="304">
        <v>0.05</v>
      </c>
      <c r="L85" s="857">
        <f>N79*K85</f>
        <v>77.91003465003466</v>
      </c>
      <c r="M85" s="858"/>
      <c r="N85" s="51"/>
    </row>
    <row r="86" spans="1:14" ht="15.75" thickBot="1">
      <c r="B86" s="91" t="s">
        <v>974</v>
      </c>
      <c r="C86" s="92"/>
      <c r="D86" s="92"/>
      <c r="E86" s="92"/>
      <c r="F86" s="92"/>
      <c r="G86" s="92"/>
      <c r="H86" s="92"/>
      <c r="I86" s="93"/>
      <c r="J86" s="94"/>
      <c r="K86" s="305">
        <v>0.05</v>
      </c>
      <c r="L86" s="859">
        <f>N79*K86</f>
        <v>77.91003465003466</v>
      </c>
      <c r="M86" s="860"/>
      <c r="N86" s="51"/>
    </row>
    <row r="87" spans="1:14" ht="15.75" thickBot="1">
      <c r="B87" s="822" t="s">
        <v>953</v>
      </c>
      <c r="C87" s="823"/>
      <c r="D87" s="823"/>
      <c r="E87" s="823"/>
      <c r="F87" s="823"/>
      <c r="G87" s="823"/>
      <c r="H87" s="823"/>
      <c r="I87" s="823"/>
      <c r="J87" s="823"/>
      <c r="K87" s="823"/>
      <c r="L87" s="823"/>
      <c r="M87" s="824"/>
      <c r="N87" s="52">
        <f>L84+L85+L86</f>
        <v>467.46020790020799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2025.660900900901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1200</v>
      </c>
      <c r="N36" s="272">
        <f>K36/M36</f>
        <v>31.297111775455281</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122401.13774960209</v>
      </c>
      <c r="L37" s="335"/>
      <c r="M37" s="336">
        <v>1200</v>
      </c>
      <c r="N37" s="272">
        <f>K37/M37</f>
        <v>102.00094812466841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0.43712366522334167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133.73518356534703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6892.0241081218264</v>
      </c>
      <c r="N48" s="272">
        <f>K48*M48</f>
        <v>744.33860367715727</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9124.6603584603326</v>
      </c>
      <c r="N49" s="272">
        <f>K49*M49</f>
        <v>711.72350795990599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1456.0621116370633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43.712366522334165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1633.5096617247443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326.70193234494889</v>
      </c>
      <c r="M84" s="858"/>
      <c r="N84" s="51"/>
    </row>
    <row r="85" spans="1:14">
      <c r="B85" s="89" t="s">
        <v>973</v>
      </c>
      <c r="C85" s="90"/>
      <c r="D85" s="90"/>
      <c r="E85" s="90"/>
      <c r="F85" s="90"/>
      <c r="G85" s="90"/>
      <c r="H85" s="90"/>
      <c r="I85" s="87"/>
      <c r="J85" s="88"/>
      <c r="K85" s="304">
        <v>0.05</v>
      </c>
      <c r="L85" s="857">
        <f>N79*K85</f>
        <v>81.675483086237222</v>
      </c>
      <c r="M85" s="858"/>
      <c r="N85" s="51"/>
    </row>
    <row r="86" spans="1:14" ht="15.75" thickBot="1">
      <c r="B86" s="91" t="s">
        <v>974</v>
      </c>
      <c r="C86" s="92"/>
      <c r="D86" s="92"/>
      <c r="E86" s="92"/>
      <c r="F86" s="92"/>
      <c r="G86" s="92"/>
      <c r="H86" s="92"/>
      <c r="I86" s="93"/>
      <c r="J86" s="94"/>
      <c r="K86" s="305">
        <v>0.05</v>
      </c>
      <c r="L86" s="859">
        <f>N79*K86</f>
        <v>81.675483086237222</v>
      </c>
      <c r="M86" s="860"/>
      <c r="N86" s="51"/>
    </row>
    <row r="87" spans="1:14" ht="15.75" thickBot="1">
      <c r="B87" s="822" t="s">
        <v>953</v>
      </c>
      <c r="C87" s="823"/>
      <c r="D87" s="823"/>
      <c r="E87" s="823"/>
      <c r="F87" s="823"/>
      <c r="G87" s="823"/>
      <c r="H87" s="823"/>
      <c r="I87" s="823"/>
      <c r="J87" s="823"/>
      <c r="K87" s="823"/>
      <c r="L87" s="823"/>
      <c r="M87" s="824"/>
      <c r="N87" s="52">
        <f>L84+L85+L86</f>
        <v>490.05289851742339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2123.5625602421678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11501.203530999404</v>
      </c>
      <c r="L36" s="270"/>
      <c r="M36" s="336">
        <v>6.1</v>
      </c>
      <c r="N36" s="272">
        <f>K36/M36</f>
        <v>1885.4432018031812</v>
      </c>
    </row>
    <row r="37" spans="1:14">
      <c r="A37" s="113" t="s">
        <v>138</v>
      </c>
      <c r="B37" s="871" t="str">
        <f>VLOOKUP(A37,EQUIPOS!A7:D154,3,FALSE)</f>
        <v>Camioneta D-300</v>
      </c>
      <c r="C37" s="872"/>
      <c r="D37" s="872"/>
      <c r="E37" s="872"/>
      <c r="F37" s="872"/>
      <c r="G37" s="872"/>
      <c r="H37" s="873"/>
      <c r="I37" s="421"/>
      <c r="J37" s="422"/>
      <c r="K37" s="269">
        <f>VLOOKUP(A37,EQUIPOS!A7:D164,4,FALSE)</f>
        <v>37556.534130546337</v>
      </c>
      <c r="L37" s="335"/>
      <c r="M37" s="336">
        <v>6.1</v>
      </c>
      <c r="N37" s="272">
        <f>K37/M37</f>
        <v>6156.8088738600554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85.991540699673777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8128.24361636291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6892.0241081218264</v>
      </c>
      <c r="N48" s="272">
        <f>K48*M48</f>
        <v>2632.7532093025379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37206.879706991363</v>
      </c>
      <c r="N49" s="272">
        <f>K49*M49</f>
        <v>1860.3439853495684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78052.462605324574</v>
      </c>
      <c r="N50" s="272">
        <f>K50*M50</f>
        <v>9366.2955126389479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13859.392707291054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8599.1540699673769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30586.790393621341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6117.3580787242681</v>
      </c>
      <c r="M84" s="858"/>
      <c r="N84" s="51"/>
    </row>
    <row r="85" spans="1:14">
      <c r="B85" s="89" t="s">
        <v>973</v>
      </c>
      <c r="C85" s="90"/>
      <c r="D85" s="90"/>
      <c r="E85" s="90"/>
      <c r="F85" s="90"/>
      <c r="G85" s="90"/>
      <c r="H85" s="90"/>
      <c r="I85" s="87"/>
      <c r="J85" s="88"/>
      <c r="K85" s="304">
        <v>0.05</v>
      </c>
      <c r="L85" s="857">
        <f>N79*K85</f>
        <v>1529.339519681067</v>
      </c>
      <c r="M85" s="858"/>
      <c r="N85" s="51"/>
    </row>
    <row r="86" spans="1:14" ht="15.75" thickBot="1">
      <c r="B86" s="91" t="s">
        <v>974</v>
      </c>
      <c r="C86" s="92"/>
      <c r="D86" s="92"/>
      <c r="E86" s="92"/>
      <c r="F86" s="92"/>
      <c r="G86" s="92"/>
      <c r="H86" s="92"/>
      <c r="I86" s="93"/>
      <c r="J86" s="94"/>
      <c r="K86" s="305">
        <v>0.05</v>
      </c>
      <c r="L86" s="859">
        <f>N79*K86</f>
        <v>1529.339519681067</v>
      </c>
      <c r="M86" s="860"/>
      <c r="N86" s="51"/>
    </row>
    <row r="87" spans="1:14" ht="15.75" thickBot="1">
      <c r="B87" s="822" t="s">
        <v>953</v>
      </c>
      <c r="C87" s="823"/>
      <c r="D87" s="823"/>
      <c r="E87" s="823"/>
      <c r="F87" s="823"/>
      <c r="G87" s="823"/>
      <c r="H87" s="823"/>
      <c r="I87" s="823"/>
      <c r="J87" s="823"/>
      <c r="K87" s="823"/>
      <c r="L87" s="823"/>
      <c r="M87" s="824"/>
      <c r="N87" s="52">
        <f>L84+L85+L86</f>
        <v>9176.0371180864022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39762.827511707743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6</v>
      </c>
      <c r="N36" s="272">
        <f>K36/M36</f>
        <v>6259.4223550910565</v>
      </c>
    </row>
    <row r="37" spans="1:14">
      <c r="A37" s="113" t="s">
        <v>1711</v>
      </c>
      <c r="B37" s="871" t="str">
        <f>VLOOKUP(A37,EQUIPOS!A7:D154,3,FALSE)</f>
        <v>Caldera para pintura termoplástica</v>
      </c>
      <c r="C37" s="872"/>
      <c r="D37" s="872"/>
      <c r="E37" s="872"/>
      <c r="F37" s="872"/>
      <c r="G37" s="872"/>
      <c r="H37" s="873"/>
      <c r="I37" s="421"/>
      <c r="J37" s="422"/>
      <c r="K37" s="269">
        <f>VLOOKUP(A37,EQUIPOS!A7:D164,4,FALSE)</f>
        <v>71049.061919308253</v>
      </c>
      <c r="L37" s="335"/>
      <c r="M37" s="336">
        <v>6</v>
      </c>
      <c r="N37" s="272">
        <f>K37/M37</f>
        <v>11841.510319884708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100.46441950300166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18201.397094478765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6892.0241081218264</v>
      </c>
      <c r="N48" s="272">
        <f>K48*M48</f>
        <v>6202.8216973096442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9124.6603584603326</v>
      </c>
      <c r="N49" s="272">
        <f>K49*M49</f>
        <v>5931.0292329992162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12133.850930308861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10046.441950300166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40381.689975087793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8076.3379950175586</v>
      </c>
      <c r="M84" s="858"/>
      <c r="N84" s="51"/>
    </row>
    <row r="85" spans="1:14">
      <c r="B85" s="89" t="s">
        <v>973</v>
      </c>
      <c r="C85" s="90"/>
      <c r="D85" s="90"/>
      <c r="E85" s="90"/>
      <c r="F85" s="90"/>
      <c r="G85" s="90"/>
      <c r="H85" s="90"/>
      <c r="I85" s="87"/>
      <c r="J85" s="88"/>
      <c r="K85" s="304">
        <v>0.05</v>
      </c>
      <c r="L85" s="857">
        <f>N79*K85</f>
        <v>2019.0844987543896</v>
      </c>
      <c r="M85" s="858"/>
      <c r="N85" s="51"/>
    </row>
    <row r="86" spans="1:14" ht="15.75" thickBot="1">
      <c r="B86" s="91" t="s">
        <v>974</v>
      </c>
      <c r="C86" s="92"/>
      <c r="D86" s="92"/>
      <c r="E86" s="92"/>
      <c r="F86" s="92"/>
      <c r="G86" s="92"/>
      <c r="H86" s="92"/>
      <c r="I86" s="93"/>
      <c r="J86" s="94"/>
      <c r="K86" s="305">
        <v>0.05</v>
      </c>
      <c r="L86" s="859">
        <f>N79*K86</f>
        <v>2019.0844987543896</v>
      </c>
      <c r="M86" s="860"/>
      <c r="N86" s="51"/>
    </row>
    <row r="87" spans="1:14" ht="15.75" thickBot="1">
      <c r="B87" s="822" t="s">
        <v>953</v>
      </c>
      <c r="C87" s="823"/>
      <c r="D87" s="823"/>
      <c r="E87" s="823"/>
      <c r="F87" s="823"/>
      <c r="G87" s="823"/>
      <c r="H87" s="823"/>
      <c r="I87" s="823"/>
      <c r="J87" s="823"/>
      <c r="K87" s="823"/>
      <c r="L87" s="823"/>
      <c r="M87" s="824"/>
      <c r="N87" s="52">
        <f>L84+L85+L86</f>
        <v>12114.506992526338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52496.196967614131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250</v>
      </c>
      <c r="N36" s="272">
        <f>K36/M36</f>
        <v>150.22613652218536</v>
      </c>
    </row>
    <row r="37" spans="1:14">
      <c r="A37" s="113" t="s">
        <v>251</v>
      </c>
      <c r="B37" s="871" t="str">
        <f>VLOOKUP(A37,EQUIPOS!A7:D154,3,FALSE)</f>
        <v>Maquina térmica pegatachas</v>
      </c>
      <c r="C37" s="872"/>
      <c r="D37" s="872"/>
      <c r="E37" s="872"/>
      <c r="F37" s="872"/>
      <c r="G37" s="872"/>
      <c r="H37" s="873"/>
      <c r="I37" s="421"/>
      <c r="J37" s="422"/>
      <c r="K37" s="269">
        <f>VLOOKUP(A37,EQUIPOS!A7:D164,4,FALSE)</f>
        <v>25668.386477709464</v>
      </c>
      <c r="L37" s="335"/>
      <c r="M37" s="336">
        <v>250</v>
      </c>
      <c r="N37" s="272">
        <f>K37/M37</f>
        <v>102.67354591083786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1.15933616807204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254.05901860109523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9124.6603584603326</v>
      </c>
      <c r="N48" s="272">
        <f>K48*M48</f>
        <v>729.97282867682668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4028.950885273995</v>
      </c>
      <c r="N49" s="272">
        <f>K49*M49</f>
        <v>4028.950885273995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4758.9237139508214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115.93361680720399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5128.9163493591204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1025.7832698718241</v>
      </c>
      <c r="M84" s="858"/>
      <c r="N84" s="51"/>
    </row>
    <row r="85" spans="1:14">
      <c r="B85" s="89" t="s">
        <v>973</v>
      </c>
      <c r="C85" s="90"/>
      <c r="D85" s="90"/>
      <c r="E85" s="90"/>
      <c r="F85" s="90"/>
      <c r="G85" s="90"/>
      <c r="H85" s="90"/>
      <c r="I85" s="87"/>
      <c r="J85" s="88"/>
      <c r="K85" s="304">
        <v>0.05</v>
      </c>
      <c r="L85" s="857">
        <f>N79*K85</f>
        <v>256.44581746795603</v>
      </c>
      <c r="M85" s="858"/>
      <c r="N85" s="51"/>
    </row>
    <row r="86" spans="1:14" ht="15.75" thickBot="1">
      <c r="B86" s="91" t="s">
        <v>974</v>
      </c>
      <c r="C86" s="92"/>
      <c r="D86" s="92"/>
      <c r="E86" s="92"/>
      <c r="F86" s="92"/>
      <c r="G86" s="92"/>
      <c r="H86" s="92"/>
      <c r="I86" s="93"/>
      <c r="J86" s="94"/>
      <c r="K86" s="305">
        <v>0.05</v>
      </c>
      <c r="L86" s="859">
        <f>N79*K86</f>
        <v>256.44581746795603</v>
      </c>
      <c r="M86" s="860"/>
      <c r="N86" s="51"/>
    </row>
    <row r="87" spans="1:14" ht="15.75" thickBot="1">
      <c r="B87" s="822" t="s">
        <v>953</v>
      </c>
      <c r="C87" s="823"/>
      <c r="D87" s="823"/>
      <c r="E87" s="823"/>
      <c r="F87" s="823"/>
      <c r="G87" s="823"/>
      <c r="H87" s="823"/>
      <c r="I87" s="823"/>
      <c r="J87" s="823"/>
      <c r="K87" s="823"/>
      <c r="L87" s="823"/>
      <c r="M87" s="824"/>
      <c r="N87" s="52">
        <f>L84+L85+L86</f>
        <v>1538.6749048077361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6667.5912541668567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3.75</v>
      </c>
      <c r="N36" s="272">
        <f>K36/M36</f>
        <v>10015.075768145691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98.152576204802642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10113.228344350493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138998.80554195284</v>
      </c>
      <c r="N48" s="272">
        <f>K48*M48</f>
        <v>138998.80554195284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468657.6393522842</v>
      </c>
      <c r="N49" s="272">
        <f>K49*M49</f>
        <v>468657.6393522842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437323.25445129973</v>
      </c>
      <c r="N50" s="272">
        <f>K50*M50</f>
        <v>13119.697633538992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620776.14252777596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640704.62849260669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128140.92569852134</v>
      </c>
      <c r="M84" s="858"/>
      <c r="N84" s="51"/>
    </row>
    <row r="85" spans="1:14">
      <c r="B85" s="89" t="s">
        <v>973</v>
      </c>
      <c r="C85" s="90"/>
      <c r="D85" s="90"/>
      <c r="E85" s="90"/>
      <c r="F85" s="90"/>
      <c r="G85" s="90"/>
      <c r="H85" s="90"/>
      <c r="I85" s="87"/>
      <c r="J85" s="88"/>
      <c r="K85" s="304">
        <v>0.05</v>
      </c>
      <c r="L85" s="857">
        <f>N79*K85</f>
        <v>32035.231424630336</v>
      </c>
      <c r="M85" s="858"/>
      <c r="N85" s="51"/>
    </row>
    <row r="86" spans="1:14" ht="15.75" thickBot="1">
      <c r="B86" s="91" t="s">
        <v>974</v>
      </c>
      <c r="C86" s="92"/>
      <c r="D86" s="92"/>
      <c r="E86" s="92"/>
      <c r="F86" s="92"/>
      <c r="G86" s="92"/>
      <c r="H86" s="92"/>
      <c r="I86" s="93"/>
      <c r="J86" s="94"/>
      <c r="K86" s="305">
        <v>0.05</v>
      </c>
      <c r="L86" s="859">
        <f>N79*K86</f>
        <v>32035.231424630336</v>
      </c>
      <c r="M86" s="860"/>
      <c r="N86" s="51"/>
    </row>
    <row r="87" spans="1:14" ht="15.75" thickBot="1">
      <c r="B87" s="822" t="s">
        <v>953</v>
      </c>
      <c r="C87" s="823"/>
      <c r="D87" s="823"/>
      <c r="E87" s="823"/>
      <c r="F87" s="823"/>
      <c r="G87" s="823"/>
      <c r="H87" s="823"/>
      <c r="I87" s="823"/>
      <c r="J87" s="823"/>
      <c r="K87" s="823"/>
      <c r="L87" s="823"/>
      <c r="M87" s="824"/>
      <c r="N87" s="52">
        <f>L84+L85+L86</f>
        <v>192211.388547782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832916.01704038866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3.75</v>
      </c>
      <c r="N36" s="272">
        <f>K36/M36</f>
        <v>10015.075768145691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98.152576204802642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10113.228344350493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138998.80554195284</v>
      </c>
      <c r="N48" s="272">
        <f>K48*M48</f>
        <v>138998.80554195284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474998.30153175635</v>
      </c>
      <c r="N49" s="272">
        <f>K49*M49</f>
        <v>474998.30153175635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437323.25445129973</v>
      </c>
      <c r="N50" s="272">
        <f>K50*M50</f>
        <v>13119.697633538992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627116.80470724811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647045.29067207885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129409.05813441577</v>
      </c>
      <c r="M84" s="858"/>
      <c r="N84" s="51"/>
    </row>
    <row r="85" spans="1:14">
      <c r="B85" s="89" t="s">
        <v>973</v>
      </c>
      <c r="C85" s="90"/>
      <c r="D85" s="90"/>
      <c r="E85" s="90"/>
      <c r="F85" s="90"/>
      <c r="G85" s="90"/>
      <c r="H85" s="90"/>
      <c r="I85" s="87"/>
      <c r="J85" s="88"/>
      <c r="K85" s="304">
        <v>0.05</v>
      </c>
      <c r="L85" s="857">
        <f>N79*K85</f>
        <v>32352.264533603942</v>
      </c>
      <c r="M85" s="858"/>
      <c r="N85" s="51"/>
    </row>
    <row r="86" spans="1:14" ht="15.75" thickBot="1">
      <c r="B86" s="91" t="s">
        <v>974</v>
      </c>
      <c r="C86" s="92"/>
      <c r="D86" s="92"/>
      <c r="E86" s="92"/>
      <c r="F86" s="92"/>
      <c r="G86" s="92"/>
      <c r="H86" s="92"/>
      <c r="I86" s="93"/>
      <c r="J86" s="94"/>
      <c r="K86" s="305">
        <v>0.05</v>
      </c>
      <c r="L86" s="859">
        <f>N79*K86</f>
        <v>32352.264533603942</v>
      </c>
      <c r="M86" s="860"/>
      <c r="N86" s="51"/>
    </row>
    <row r="87" spans="1:14" ht="15.75" thickBot="1">
      <c r="B87" s="822" t="s">
        <v>953</v>
      </c>
      <c r="C87" s="823"/>
      <c r="D87" s="823"/>
      <c r="E87" s="823"/>
      <c r="F87" s="823"/>
      <c r="G87" s="823"/>
      <c r="H87" s="823"/>
      <c r="I87" s="823"/>
      <c r="J87" s="823"/>
      <c r="K87" s="823"/>
      <c r="L87" s="823"/>
      <c r="M87" s="824"/>
      <c r="N87" s="52">
        <f>L84+L85+L86</f>
        <v>194113.58720162365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841158.87787370244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3</v>
      </c>
      <c r="N36" s="272">
        <f>K36/M36</f>
        <v>12518.844710182113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52.158745833333334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12571.003456015445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324330.54626455664</v>
      </c>
      <c r="N48" s="272">
        <f>K48*M48</f>
        <v>324330.54626455664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437323.25445129973</v>
      </c>
      <c r="N49" s="272">
        <f>K49*M49</f>
        <v>26239.395267077984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350569.94153163466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368356.81957098341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73671.363914196685</v>
      </c>
      <c r="M84" s="858"/>
      <c r="N84" s="51"/>
    </row>
    <row r="85" spans="1:14">
      <c r="B85" s="89" t="s">
        <v>973</v>
      </c>
      <c r="C85" s="90"/>
      <c r="D85" s="90"/>
      <c r="E85" s="90"/>
      <c r="F85" s="90"/>
      <c r="G85" s="90"/>
      <c r="H85" s="90"/>
      <c r="I85" s="87"/>
      <c r="J85" s="88"/>
      <c r="K85" s="304">
        <v>0.05</v>
      </c>
      <c r="L85" s="857">
        <f>N79*K85</f>
        <v>18417.840978549171</v>
      </c>
      <c r="M85" s="858"/>
      <c r="N85" s="51"/>
    </row>
    <row r="86" spans="1:14" ht="15.75" thickBot="1">
      <c r="B86" s="91" t="s">
        <v>974</v>
      </c>
      <c r="C86" s="92"/>
      <c r="D86" s="92"/>
      <c r="E86" s="92"/>
      <c r="F86" s="92"/>
      <c r="G86" s="92"/>
      <c r="H86" s="92"/>
      <c r="I86" s="93"/>
      <c r="J86" s="94"/>
      <c r="K86" s="305">
        <v>0.05</v>
      </c>
      <c r="L86" s="859">
        <f>N79*K86</f>
        <v>18417.840978549171</v>
      </c>
      <c r="M86" s="860"/>
      <c r="N86" s="51"/>
    </row>
    <row r="87" spans="1:14" ht="15.75" thickBot="1">
      <c r="B87" s="822" t="s">
        <v>953</v>
      </c>
      <c r="C87" s="823"/>
      <c r="D87" s="823"/>
      <c r="E87" s="823"/>
      <c r="F87" s="823"/>
      <c r="G87" s="823"/>
      <c r="H87" s="823"/>
      <c r="I87" s="823"/>
      <c r="J87" s="823"/>
      <c r="K87" s="823"/>
      <c r="L87" s="823"/>
      <c r="M87" s="824"/>
      <c r="N87" s="52">
        <f>L84+L85+L86</f>
        <v>110507.04587129502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478863.86544227845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41583.202789283881</v>
      </c>
      <c r="L36" s="270"/>
      <c r="M36" s="336">
        <v>6.25</v>
      </c>
      <c r="N36" s="272">
        <f>K36/M36</f>
        <v>6653.3124462854212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357.04822361440802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7010.3606698998292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127415.57174679008</v>
      </c>
      <c r="N48" s="272">
        <f>K48*M48</f>
        <v>31853.892936697521</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225767.72518702876</v>
      </c>
      <c r="N49" s="272">
        <f>K49*M49</f>
        <v>54665.308761992434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86519.201698689954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7140.9644722881594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100670.52684087795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20134.105368175591</v>
      </c>
      <c r="M84" s="858"/>
      <c r="N84" s="51"/>
    </row>
    <row r="85" spans="1:14">
      <c r="B85" s="89" t="s">
        <v>973</v>
      </c>
      <c r="C85" s="90"/>
      <c r="D85" s="90"/>
      <c r="E85" s="90"/>
      <c r="F85" s="90"/>
      <c r="G85" s="90"/>
      <c r="H85" s="90"/>
      <c r="I85" s="87"/>
      <c r="J85" s="88"/>
      <c r="K85" s="304">
        <v>0.05</v>
      </c>
      <c r="L85" s="857">
        <f>N79*K85</f>
        <v>5033.5263420438978</v>
      </c>
      <c r="M85" s="858"/>
      <c r="N85" s="51"/>
    </row>
    <row r="86" spans="1:14" ht="15.75" thickBot="1">
      <c r="B86" s="91" t="s">
        <v>974</v>
      </c>
      <c r="C86" s="92"/>
      <c r="D86" s="92"/>
      <c r="E86" s="92"/>
      <c r="F86" s="92"/>
      <c r="G86" s="92"/>
      <c r="H86" s="92"/>
      <c r="I86" s="93"/>
      <c r="J86" s="94"/>
      <c r="K86" s="305">
        <v>0.05</v>
      </c>
      <c r="L86" s="859">
        <f>N79*K86</f>
        <v>5033.5263420438978</v>
      </c>
      <c r="M86" s="860"/>
      <c r="N86" s="51"/>
    </row>
    <row r="87" spans="1:14" ht="15.75" thickBot="1">
      <c r="B87" s="822" t="s">
        <v>953</v>
      </c>
      <c r="C87" s="823"/>
      <c r="D87" s="823"/>
      <c r="E87" s="823"/>
      <c r="F87" s="823"/>
      <c r="G87" s="823"/>
      <c r="H87" s="823"/>
      <c r="I87" s="823"/>
      <c r="J87" s="823"/>
      <c r="K87" s="823"/>
      <c r="L87" s="823"/>
      <c r="M87" s="824"/>
      <c r="N87" s="52">
        <f>L84+L85+L86</f>
        <v>30201.158052263385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130871.68489314134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41.726996666666665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83439.107582562559</v>
      </c>
      <c r="N48" s="272">
        <f>K48*M48</f>
        <v>83439.107582562559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83439.107582562559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4172.6996666666664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87653.534245895891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17530.70684917918</v>
      </c>
      <c r="M84" s="858"/>
      <c r="N84" s="51"/>
    </row>
    <row r="85" spans="1:14">
      <c r="B85" s="89" t="s">
        <v>973</v>
      </c>
      <c r="C85" s="90"/>
      <c r="D85" s="90"/>
      <c r="E85" s="90"/>
      <c r="F85" s="90"/>
      <c r="G85" s="90"/>
      <c r="H85" s="90"/>
      <c r="I85" s="87"/>
      <c r="J85" s="88"/>
      <c r="K85" s="304">
        <v>0.05</v>
      </c>
      <c r="L85" s="857">
        <f>N79*K85</f>
        <v>4382.6767122947949</v>
      </c>
      <c r="M85" s="858"/>
      <c r="N85" s="51"/>
    </row>
    <row r="86" spans="1:14" ht="15.75" thickBot="1">
      <c r="B86" s="91" t="s">
        <v>974</v>
      </c>
      <c r="C86" s="92"/>
      <c r="D86" s="92"/>
      <c r="E86" s="92"/>
      <c r="F86" s="92"/>
      <c r="G86" s="92"/>
      <c r="H86" s="92"/>
      <c r="I86" s="93"/>
      <c r="J86" s="94"/>
      <c r="K86" s="305">
        <v>0.05</v>
      </c>
      <c r="L86" s="859">
        <f>N79*K86</f>
        <v>4382.6767122947949</v>
      </c>
      <c r="M86" s="860"/>
      <c r="N86" s="51"/>
    </row>
    <row r="87" spans="1:14" ht="15.75" thickBot="1">
      <c r="B87" s="822" t="s">
        <v>953</v>
      </c>
      <c r="C87" s="823"/>
      <c r="D87" s="823"/>
      <c r="E87" s="823"/>
      <c r="F87" s="823"/>
      <c r="G87" s="823"/>
      <c r="H87" s="823"/>
      <c r="I87" s="823"/>
      <c r="J87" s="823"/>
      <c r="K87" s="823"/>
      <c r="L87" s="823"/>
      <c r="M87" s="824"/>
      <c r="N87" s="52">
        <f>L84+L85+L86</f>
        <v>26296.060273768766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113949.59451966465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43.165858620689654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61847.022475149199</v>
      </c>
      <c r="N48" s="272">
        <f>K48*M48</f>
        <v>61847.022475149199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61847.022475149199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66206.774195838851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13241.35483916777</v>
      </c>
      <c r="M84" s="858"/>
      <c r="N84" s="51"/>
    </row>
    <row r="85" spans="1:14">
      <c r="B85" s="89" t="s">
        <v>973</v>
      </c>
      <c r="C85" s="90"/>
      <c r="D85" s="90"/>
      <c r="E85" s="90"/>
      <c r="F85" s="90"/>
      <c r="G85" s="90"/>
      <c r="H85" s="90"/>
      <c r="I85" s="87"/>
      <c r="J85" s="88"/>
      <c r="K85" s="304">
        <v>0.05</v>
      </c>
      <c r="L85" s="857">
        <f>N79*K85</f>
        <v>3310.3387097919426</v>
      </c>
      <c r="M85" s="858"/>
      <c r="N85" s="51"/>
    </row>
    <row r="86" spans="1:14" ht="15.75" thickBot="1">
      <c r="B86" s="91" t="s">
        <v>974</v>
      </c>
      <c r="C86" s="92"/>
      <c r="D86" s="92"/>
      <c r="E86" s="92"/>
      <c r="F86" s="92"/>
      <c r="G86" s="92"/>
      <c r="H86" s="92"/>
      <c r="I86" s="93"/>
      <c r="J86" s="94"/>
      <c r="K86" s="305">
        <v>0.05</v>
      </c>
      <c r="L86" s="859">
        <f>N79*K86</f>
        <v>3310.3387097919426</v>
      </c>
      <c r="M86" s="860"/>
      <c r="N86" s="51"/>
    </row>
    <row r="87" spans="1:14" ht="15.75" thickBot="1">
      <c r="B87" s="822" t="s">
        <v>953</v>
      </c>
      <c r="C87" s="823"/>
      <c r="D87" s="823"/>
      <c r="E87" s="823"/>
      <c r="F87" s="823"/>
      <c r="G87" s="823"/>
      <c r="H87" s="823"/>
      <c r="I87" s="823"/>
      <c r="J87" s="823"/>
      <c r="K87" s="823"/>
      <c r="L87" s="823"/>
      <c r="M87" s="824"/>
      <c r="N87" s="52">
        <f>L84+L85+L86</f>
        <v>19862.032258751657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86068.806454590507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43.165858620689654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33162.990150264835</v>
      </c>
      <c r="N48" s="272">
        <f>K48*M48</f>
        <v>33162.990150264835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33162.990150264835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37522.741870954487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7504.5483741908974</v>
      </c>
      <c r="M84" s="858"/>
      <c r="N84" s="51"/>
    </row>
    <row r="85" spans="1:14">
      <c r="B85" s="89" t="s">
        <v>973</v>
      </c>
      <c r="C85" s="90"/>
      <c r="D85" s="90"/>
      <c r="E85" s="90"/>
      <c r="F85" s="90"/>
      <c r="G85" s="90"/>
      <c r="H85" s="90"/>
      <c r="I85" s="87"/>
      <c r="J85" s="88"/>
      <c r="K85" s="304">
        <v>0.05</v>
      </c>
      <c r="L85" s="857">
        <f>N79*K85</f>
        <v>1876.1370935477244</v>
      </c>
      <c r="M85" s="858"/>
      <c r="N85" s="51"/>
    </row>
    <row r="86" spans="1:14" ht="15.75" thickBot="1">
      <c r="B86" s="91" t="s">
        <v>974</v>
      </c>
      <c r="C86" s="92"/>
      <c r="D86" s="92"/>
      <c r="E86" s="92"/>
      <c r="F86" s="92"/>
      <c r="G86" s="92"/>
      <c r="H86" s="92"/>
      <c r="I86" s="93"/>
      <c r="J86" s="94"/>
      <c r="K86" s="305">
        <v>0.05</v>
      </c>
      <c r="L86" s="859">
        <f>N79*K86</f>
        <v>1876.1370935477244</v>
      </c>
      <c r="M86" s="860"/>
      <c r="N86" s="51"/>
    </row>
    <row r="87" spans="1:14" ht="15.75" thickBot="1">
      <c r="B87" s="822" t="s">
        <v>953</v>
      </c>
      <c r="C87" s="823"/>
      <c r="D87" s="823"/>
      <c r="E87" s="823"/>
      <c r="F87" s="823"/>
      <c r="G87" s="823"/>
      <c r="H87" s="823"/>
      <c r="I87" s="823"/>
      <c r="J87" s="823"/>
      <c r="K87" s="823"/>
      <c r="L87" s="823"/>
      <c r="M87" s="824"/>
      <c r="N87" s="52">
        <f>L84+L85+L86</f>
        <v>11256.822561286346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48779.564432240833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8072.8813509591837</v>
      </c>
      <c r="L36" s="270"/>
      <c r="M36" s="336">
        <v>1.25</v>
      </c>
      <c r="N36" s="272">
        <f>K36/M36</f>
        <v>6458.3050807673471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588.91545722881597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7047.2205379961633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21175.494361185905</v>
      </c>
      <c r="N48" s="272">
        <f>K48*M48</f>
        <v>203284.74586738468</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431023.13359011075</v>
      </c>
      <c r="N49" s="272">
        <f>K49*M49</f>
        <v>51722.776030813286</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34134.677674767343</v>
      </c>
      <c r="N50" s="272">
        <f>K50*M50</f>
        <v>17067.338837383671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272074.86073558166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308567.8541350186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61713.570827003721</v>
      </c>
      <c r="M84" s="858"/>
      <c r="N84" s="51"/>
    </row>
    <row r="85" spans="1:14">
      <c r="B85" s="89" t="s">
        <v>973</v>
      </c>
      <c r="C85" s="90"/>
      <c r="D85" s="90"/>
      <c r="E85" s="90"/>
      <c r="F85" s="90"/>
      <c r="G85" s="90"/>
      <c r="H85" s="90"/>
      <c r="I85" s="87"/>
      <c r="J85" s="88"/>
      <c r="K85" s="304">
        <v>0.05</v>
      </c>
      <c r="L85" s="857">
        <f>N79*K85</f>
        <v>15428.39270675093</v>
      </c>
      <c r="M85" s="858"/>
      <c r="N85" s="51"/>
    </row>
    <row r="86" spans="1:14" ht="15.75" thickBot="1">
      <c r="B86" s="91" t="s">
        <v>974</v>
      </c>
      <c r="C86" s="92"/>
      <c r="D86" s="92"/>
      <c r="E86" s="92"/>
      <c r="F86" s="92"/>
      <c r="G86" s="92"/>
      <c r="H86" s="92"/>
      <c r="I86" s="93"/>
      <c r="J86" s="94"/>
      <c r="K86" s="305">
        <v>0.05</v>
      </c>
      <c r="L86" s="859">
        <f>N79*K86</f>
        <v>15428.39270675093</v>
      </c>
      <c r="M86" s="860"/>
      <c r="N86" s="51"/>
    </row>
    <row r="87" spans="1:14" ht="15.75" thickBot="1">
      <c r="B87" s="822" t="s">
        <v>953</v>
      </c>
      <c r="C87" s="823"/>
      <c r="D87" s="823"/>
      <c r="E87" s="823"/>
      <c r="F87" s="823"/>
      <c r="G87" s="823"/>
      <c r="H87" s="823"/>
      <c r="I87" s="823"/>
      <c r="J87" s="823"/>
      <c r="K87" s="823"/>
      <c r="L87" s="823"/>
      <c r="M87" s="824"/>
      <c r="N87" s="52">
        <f>L84+L85+L86</f>
        <v>92570.356240505585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401138.21037552418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8.9414992857142845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11583.233795162736</v>
      </c>
      <c r="N48" s="272">
        <f>K48*M48</f>
        <v>11583.233795162736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11583.233795162736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894.14992857142852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12486.32522301988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2497.2650446039761</v>
      </c>
      <c r="M84" s="858"/>
      <c r="N84" s="51"/>
    </row>
    <row r="85" spans="1:14">
      <c r="B85" s="89" t="s">
        <v>973</v>
      </c>
      <c r="C85" s="90"/>
      <c r="D85" s="90"/>
      <c r="E85" s="90"/>
      <c r="F85" s="90"/>
      <c r="G85" s="90"/>
      <c r="H85" s="90"/>
      <c r="I85" s="87"/>
      <c r="J85" s="88"/>
      <c r="K85" s="304">
        <v>0.05</v>
      </c>
      <c r="L85" s="857">
        <f>N79*K85</f>
        <v>624.31626115099402</v>
      </c>
      <c r="M85" s="858"/>
      <c r="N85" s="51"/>
    </row>
    <row r="86" spans="1:14" ht="15.75" thickBot="1">
      <c r="B86" s="91" t="s">
        <v>974</v>
      </c>
      <c r="C86" s="92"/>
      <c r="D86" s="92"/>
      <c r="E86" s="92"/>
      <c r="F86" s="92"/>
      <c r="G86" s="92"/>
      <c r="H86" s="92"/>
      <c r="I86" s="93"/>
      <c r="J86" s="94"/>
      <c r="K86" s="305">
        <v>0.05</v>
      </c>
      <c r="L86" s="859">
        <f>N79*K86</f>
        <v>624.31626115099402</v>
      </c>
      <c r="M86" s="860"/>
      <c r="N86" s="51"/>
    </row>
    <row r="87" spans="1:14" ht="15.75" thickBot="1">
      <c r="B87" s="822" t="s">
        <v>953</v>
      </c>
      <c r="C87" s="823"/>
      <c r="D87" s="823"/>
      <c r="E87" s="823"/>
      <c r="F87" s="823"/>
      <c r="G87" s="823"/>
      <c r="H87" s="823"/>
      <c r="I87" s="823"/>
      <c r="J87" s="823"/>
      <c r="K87" s="823"/>
      <c r="L87" s="823"/>
      <c r="M87" s="824"/>
      <c r="N87" s="52">
        <f>L84+L85+L86</f>
        <v>3745.8975669059646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16232.222789925843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160</v>
      </c>
      <c r="N36" s="272">
        <f>K36/M36</f>
        <v>234.72833831591461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21.159592326800993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255.88793064271562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41504.191335409087</v>
      </c>
      <c r="N48" s="272">
        <f>K48*M48</f>
        <v>41504.191335409087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437323.25445129973</v>
      </c>
      <c r="N49" s="272">
        <f>K49*M49</f>
        <v>13119.697633538992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54623.888968948078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2115.9592326800994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56995.736132270897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11399.147226454181</v>
      </c>
      <c r="M84" s="858"/>
      <c r="N84" s="51"/>
    </row>
    <row r="85" spans="1:14">
      <c r="B85" s="89" t="s">
        <v>973</v>
      </c>
      <c r="C85" s="90"/>
      <c r="D85" s="90"/>
      <c r="E85" s="90"/>
      <c r="F85" s="90"/>
      <c r="G85" s="90"/>
      <c r="H85" s="90"/>
      <c r="I85" s="87"/>
      <c r="J85" s="88"/>
      <c r="K85" s="304">
        <v>0.05</v>
      </c>
      <c r="L85" s="857">
        <f>N79*K85</f>
        <v>2849.7868066135452</v>
      </c>
      <c r="M85" s="858"/>
      <c r="N85" s="51"/>
    </row>
    <row r="86" spans="1:14" ht="15.75" thickBot="1">
      <c r="B86" s="91" t="s">
        <v>974</v>
      </c>
      <c r="C86" s="92"/>
      <c r="D86" s="92"/>
      <c r="E86" s="92"/>
      <c r="F86" s="92"/>
      <c r="G86" s="92"/>
      <c r="H86" s="92"/>
      <c r="I86" s="93"/>
      <c r="J86" s="94"/>
      <c r="K86" s="305">
        <v>0.05</v>
      </c>
      <c r="L86" s="859">
        <f>N79*K86</f>
        <v>2849.7868066135452</v>
      </c>
      <c r="M86" s="860"/>
      <c r="N86" s="51"/>
    </row>
    <row r="87" spans="1:14" ht="15.75" thickBot="1">
      <c r="B87" s="822" t="s">
        <v>953</v>
      </c>
      <c r="C87" s="823"/>
      <c r="D87" s="823"/>
      <c r="E87" s="823"/>
      <c r="F87" s="823"/>
      <c r="G87" s="823"/>
      <c r="H87" s="823"/>
      <c r="I87" s="823"/>
      <c r="J87" s="823"/>
      <c r="K87" s="823"/>
      <c r="L87" s="823"/>
      <c r="M87" s="824"/>
      <c r="N87" s="52">
        <f>L84+L85+L86</f>
        <v>17098.720839681271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74094.456971952168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83.453993333333329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7324.8565400328607</v>
      </c>
      <c r="N48" s="272">
        <f>K48*M48</f>
        <v>292.99426160131446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22992.719083398031</v>
      </c>
      <c r="N49" s="272">
        <f>K49*M49</f>
        <v>9197.0876333592132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616.43329056720165</v>
      </c>
      <c r="N50" s="272">
        <f>K50*M50</f>
        <v>1849.2998717016048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11339.381766662133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12257.375693328799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2451.4751386657599</v>
      </c>
      <c r="M84" s="858"/>
      <c r="N84" s="51"/>
    </row>
    <row r="85" spans="1:14">
      <c r="B85" s="89" t="s">
        <v>973</v>
      </c>
      <c r="C85" s="90"/>
      <c r="D85" s="90"/>
      <c r="E85" s="90"/>
      <c r="F85" s="90"/>
      <c r="G85" s="90"/>
      <c r="H85" s="90"/>
      <c r="I85" s="87"/>
      <c r="J85" s="88"/>
      <c r="K85" s="304">
        <v>0.05</v>
      </c>
      <c r="L85" s="857">
        <f>N79*K85</f>
        <v>612.86878466643998</v>
      </c>
      <c r="M85" s="858"/>
      <c r="N85" s="51"/>
    </row>
    <row r="86" spans="1:14" ht="15.75" thickBot="1">
      <c r="B86" s="91" t="s">
        <v>974</v>
      </c>
      <c r="C86" s="92"/>
      <c r="D86" s="92"/>
      <c r="E86" s="92"/>
      <c r="F86" s="92"/>
      <c r="G86" s="92"/>
      <c r="H86" s="92"/>
      <c r="I86" s="93"/>
      <c r="J86" s="94"/>
      <c r="K86" s="305">
        <v>0.05</v>
      </c>
      <c r="L86" s="859">
        <f>N79*K86</f>
        <v>612.86878466643998</v>
      </c>
      <c r="M86" s="860"/>
      <c r="N86" s="51"/>
    </row>
    <row r="87" spans="1:14" ht="15.75" thickBot="1">
      <c r="B87" s="822" t="s">
        <v>953</v>
      </c>
      <c r="C87" s="823"/>
      <c r="D87" s="823"/>
      <c r="E87" s="823"/>
      <c r="F87" s="823"/>
      <c r="G87" s="823"/>
      <c r="H87" s="823"/>
      <c r="I87" s="823"/>
      <c r="J87" s="823"/>
      <c r="K87" s="823"/>
      <c r="L87" s="823"/>
      <c r="M87" s="824"/>
      <c r="N87" s="52">
        <f>L84+L85+L86</f>
        <v>3677.2127079986394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15934.588401327437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83.453993333333329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43040.387448737187</v>
      </c>
      <c r="N48" s="272">
        <f>K48*M48</f>
        <v>17216.154979494877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616.43329056720165</v>
      </c>
      <c r="N49" s="272">
        <f>K49*M49</f>
        <v>1849.2998717016048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19065.454851196482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19983.448777863148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3996.68975557263</v>
      </c>
      <c r="M84" s="858"/>
      <c r="N84" s="51"/>
    </row>
    <row r="85" spans="1:14">
      <c r="B85" s="89" t="s">
        <v>973</v>
      </c>
      <c r="C85" s="90"/>
      <c r="D85" s="90"/>
      <c r="E85" s="90"/>
      <c r="F85" s="90"/>
      <c r="G85" s="90"/>
      <c r="H85" s="90"/>
      <c r="I85" s="87"/>
      <c r="J85" s="88"/>
      <c r="K85" s="304">
        <v>0.05</v>
      </c>
      <c r="L85" s="857">
        <f>N79*K85</f>
        <v>999.1724388931575</v>
      </c>
      <c r="M85" s="858"/>
      <c r="N85" s="51"/>
    </row>
    <row r="86" spans="1:14" ht="15.75" thickBot="1">
      <c r="B86" s="91" t="s">
        <v>974</v>
      </c>
      <c r="C86" s="92"/>
      <c r="D86" s="92"/>
      <c r="E86" s="92"/>
      <c r="F86" s="92"/>
      <c r="G86" s="92"/>
      <c r="H86" s="92"/>
      <c r="I86" s="93"/>
      <c r="J86" s="94"/>
      <c r="K86" s="305">
        <v>0.05</v>
      </c>
      <c r="L86" s="859">
        <f>N79*K86</f>
        <v>999.1724388931575</v>
      </c>
      <c r="M86" s="860"/>
      <c r="N86" s="51"/>
    </row>
    <row r="87" spans="1:14" ht="15.75" thickBot="1">
      <c r="B87" s="822" t="s">
        <v>953</v>
      </c>
      <c r="C87" s="823"/>
      <c r="D87" s="823"/>
      <c r="E87" s="823"/>
      <c r="F87" s="823"/>
      <c r="G87" s="823"/>
      <c r="H87" s="823"/>
      <c r="I87" s="823"/>
      <c r="J87" s="823"/>
      <c r="K87" s="823"/>
      <c r="L87" s="823"/>
      <c r="M87" s="824"/>
      <c r="N87" s="52">
        <f>L84+L85+L86</f>
        <v>5995.0346333589459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25978.483411222092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309.15631148587727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7324.8565400328607</v>
      </c>
      <c r="N48" s="272">
        <f>K48*M48</f>
        <v>585.98852320262893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22992.719083398031</v>
      </c>
      <c r="N49" s="272">
        <f>K49*M49</f>
        <v>9197.0876333592132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616.43329056720165</v>
      </c>
      <c r="N50" s="272">
        <f>K50*M50</f>
        <v>1849.2998717016048</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15052.608168593122</v>
      </c>
      <c r="N51" s="272">
        <f>K51*M51</f>
        <v>22578.912252889684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34211.288281153131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37612.007707497782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7522.4015414995565</v>
      </c>
      <c r="M84" s="858"/>
      <c r="N84" s="51"/>
    </row>
    <row r="85" spans="1:14">
      <c r="B85" s="89" t="s">
        <v>973</v>
      </c>
      <c r="C85" s="90"/>
      <c r="D85" s="90"/>
      <c r="E85" s="90"/>
      <c r="F85" s="90"/>
      <c r="G85" s="90"/>
      <c r="H85" s="90"/>
      <c r="I85" s="87"/>
      <c r="J85" s="88"/>
      <c r="K85" s="304">
        <v>0.05</v>
      </c>
      <c r="L85" s="857">
        <f>N79*K85</f>
        <v>1880.6003853748891</v>
      </c>
      <c r="M85" s="858"/>
      <c r="N85" s="51"/>
    </row>
    <row r="86" spans="1:14" ht="15.75" thickBot="1">
      <c r="B86" s="91" t="s">
        <v>974</v>
      </c>
      <c r="C86" s="92"/>
      <c r="D86" s="92"/>
      <c r="E86" s="92"/>
      <c r="F86" s="92"/>
      <c r="G86" s="92"/>
      <c r="H86" s="92"/>
      <c r="I86" s="93"/>
      <c r="J86" s="94"/>
      <c r="K86" s="305">
        <v>0.05</v>
      </c>
      <c r="L86" s="859">
        <f>N79*K86</f>
        <v>1880.6003853748891</v>
      </c>
      <c r="M86" s="860"/>
      <c r="N86" s="51"/>
    </row>
    <row r="87" spans="1:14" ht="15.75" thickBot="1">
      <c r="B87" s="822" t="s">
        <v>953</v>
      </c>
      <c r="C87" s="823"/>
      <c r="D87" s="823"/>
      <c r="E87" s="823"/>
      <c r="F87" s="823"/>
      <c r="G87" s="823"/>
      <c r="H87" s="823"/>
      <c r="I87" s="823"/>
      <c r="J87" s="823"/>
      <c r="K87" s="823"/>
      <c r="L87" s="823"/>
      <c r="M87" s="824"/>
      <c r="N87" s="52">
        <f>L84+L85+L86</f>
        <v>11283.602312249335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48895.610019747117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309.15631148587727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43040.387448737187</v>
      </c>
      <c r="N48" s="272">
        <f>K48*M48</f>
        <v>17216.154979494877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616.43329056720165</v>
      </c>
      <c r="N49" s="272">
        <f>K49*M49</f>
        <v>1849.2998717016048</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15052.608168593122</v>
      </c>
      <c r="N50" s="272">
        <f>K50*M50</f>
        <v>22578.912252889684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41644.367104086166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45045.086530430817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9009.0173060861634</v>
      </c>
      <c r="M84" s="858"/>
      <c r="N84" s="51"/>
    </row>
    <row r="85" spans="1:14">
      <c r="B85" s="89" t="s">
        <v>973</v>
      </c>
      <c r="C85" s="90"/>
      <c r="D85" s="90"/>
      <c r="E85" s="90"/>
      <c r="F85" s="90"/>
      <c r="G85" s="90"/>
      <c r="H85" s="90"/>
      <c r="I85" s="87"/>
      <c r="J85" s="88"/>
      <c r="K85" s="304">
        <v>0.05</v>
      </c>
      <c r="L85" s="857">
        <f>N79*K85</f>
        <v>2252.2543265215409</v>
      </c>
      <c r="M85" s="858"/>
      <c r="N85" s="51"/>
    </row>
    <row r="86" spans="1:14" ht="15.75" thickBot="1">
      <c r="B86" s="91" t="s">
        <v>974</v>
      </c>
      <c r="C86" s="92"/>
      <c r="D86" s="92"/>
      <c r="E86" s="92"/>
      <c r="F86" s="92"/>
      <c r="G86" s="92"/>
      <c r="H86" s="92"/>
      <c r="I86" s="93"/>
      <c r="J86" s="94"/>
      <c r="K86" s="305">
        <v>0.05</v>
      </c>
      <c r="L86" s="859">
        <f>N79*K86</f>
        <v>2252.2543265215409</v>
      </c>
      <c r="M86" s="860"/>
      <c r="N86" s="51"/>
    </row>
    <row r="87" spans="1:14" ht="15.75" thickBot="1">
      <c r="B87" s="822" t="s">
        <v>953</v>
      </c>
      <c r="C87" s="823"/>
      <c r="D87" s="823"/>
      <c r="E87" s="823"/>
      <c r="F87" s="823"/>
      <c r="G87" s="823"/>
      <c r="H87" s="823"/>
      <c r="I87" s="823"/>
      <c r="J87" s="823"/>
      <c r="K87" s="823"/>
      <c r="L87" s="823"/>
      <c r="M87" s="824"/>
      <c r="N87" s="52">
        <f>L84+L85+L86</f>
        <v>13513.525959129245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58558.612489560066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109881.82709180673</v>
      </c>
      <c r="L36" s="270"/>
      <c r="M36" s="336">
        <v>0.75</v>
      </c>
      <c r="N36" s="272">
        <f>K36/M36</f>
        <v>146509.10278907564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9815.2576204802663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156324.3604095559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18553.143475689645</v>
      </c>
      <c r="N48" s="272">
        <f>K48*M48</f>
        <v>18553.143475689645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18553.143475689645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49076.288102401333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223953.79198764687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44790.758397529375</v>
      </c>
      <c r="M84" s="858"/>
      <c r="N84" s="51"/>
    </row>
    <row r="85" spans="1:14">
      <c r="B85" s="89" t="s">
        <v>973</v>
      </c>
      <c r="C85" s="90"/>
      <c r="D85" s="90"/>
      <c r="E85" s="90"/>
      <c r="F85" s="90"/>
      <c r="G85" s="90"/>
      <c r="H85" s="90"/>
      <c r="I85" s="87"/>
      <c r="J85" s="88"/>
      <c r="K85" s="304">
        <v>0.05</v>
      </c>
      <c r="L85" s="857">
        <f>N79*K85</f>
        <v>11197.689599382344</v>
      </c>
      <c r="M85" s="858"/>
      <c r="N85" s="51"/>
    </row>
    <row r="86" spans="1:14" ht="15.75" thickBot="1">
      <c r="B86" s="91" t="s">
        <v>974</v>
      </c>
      <c r="C86" s="92"/>
      <c r="D86" s="92"/>
      <c r="E86" s="92"/>
      <c r="F86" s="92"/>
      <c r="G86" s="92"/>
      <c r="H86" s="92"/>
      <c r="I86" s="93"/>
      <c r="J86" s="94"/>
      <c r="K86" s="305">
        <v>0.05</v>
      </c>
      <c r="L86" s="859">
        <f>N79*K86</f>
        <v>11197.689599382344</v>
      </c>
      <c r="M86" s="860"/>
      <c r="N86" s="51"/>
    </row>
    <row r="87" spans="1:14" ht="15.75" thickBot="1">
      <c r="B87" s="822" t="s">
        <v>953</v>
      </c>
      <c r="C87" s="823"/>
      <c r="D87" s="823"/>
      <c r="E87" s="823"/>
      <c r="F87" s="823"/>
      <c r="G87" s="823"/>
      <c r="H87" s="823"/>
      <c r="I87" s="823"/>
      <c r="J87" s="823"/>
      <c r="K87" s="823"/>
      <c r="L87" s="823"/>
      <c r="M87" s="824"/>
      <c r="N87" s="52">
        <f>L84+L85+L86</f>
        <v>67186.137596294066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291139.92958394095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7361.4432153601992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18553.143475689645</v>
      </c>
      <c r="N48" s="272">
        <f>K48*M48</f>
        <v>18553.143475689645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18553.143475689645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62721.802767850837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12544.360553570168</v>
      </c>
      <c r="M84" s="858"/>
      <c r="N84" s="51"/>
    </row>
    <row r="85" spans="1:14">
      <c r="B85" s="89" t="s">
        <v>973</v>
      </c>
      <c r="C85" s="90"/>
      <c r="D85" s="90"/>
      <c r="E85" s="90"/>
      <c r="F85" s="90"/>
      <c r="G85" s="90"/>
      <c r="H85" s="90"/>
      <c r="I85" s="87"/>
      <c r="J85" s="88"/>
      <c r="K85" s="304">
        <v>0.05</v>
      </c>
      <c r="L85" s="857">
        <f>N79*K85</f>
        <v>3136.090138392542</v>
      </c>
      <c r="M85" s="858"/>
      <c r="N85" s="51"/>
    </row>
    <row r="86" spans="1:14" ht="15.75" thickBot="1">
      <c r="B86" s="91" t="s">
        <v>974</v>
      </c>
      <c r="C86" s="92"/>
      <c r="D86" s="92"/>
      <c r="E86" s="92"/>
      <c r="F86" s="92"/>
      <c r="G86" s="92"/>
      <c r="H86" s="92"/>
      <c r="I86" s="93"/>
      <c r="J86" s="94"/>
      <c r="K86" s="305">
        <v>0.05</v>
      </c>
      <c r="L86" s="859">
        <f>N79*K86</f>
        <v>3136.090138392542</v>
      </c>
      <c r="M86" s="860"/>
      <c r="N86" s="51"/>
    </row>
    <row r="87" spans="1:14" ht="15.75" thickBot="1">
      <c r="B87" s="822" t="s">
        <v>953</v>
      </c>
      <c r="C87" s="823"/>
      <c r="D87" s="823"/>
      <c r="E87" s="823"/>
      <c r="F87" s="823"/>
      <c r="G87" s="823"/>
      <c r="H87" s="823"/>
      <c r="I87" s="823"/>
      <c r="J87" s="823"/>
      <c r="K87" s="823"/>
      <c r="L87" s="823"/>
      <c r="M87" s="824"/>
      <c r="N87" s="52">
        <f>L84+L85+L86</f>
        <v>18816.54083035525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81538.343598206091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2898.3404201801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18553.143475689645</v>
      </c>
      <c r="N48" s="272">
        <f>K48*M48</f>
        <v>18553.143475689645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18553.143475689645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19322.269467867332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40773.75336373708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8154.7506727474165</v>
      </c>
      <c r="M84" s="858"/>
      <c r="N84" s="51"/>
    </row>
    <row r="85" spans="1:14">
      <c r="B85" s="89" t="s">
        <v>973</v>
      </c>
      <c r="C85" s="90"/>
      <c r="D85" s="90"/>
      <c r="E85" s="90"/>
      <c r="F85" s="90"/>
      <c r="G85" s="90"/>
      <c r="H85" s="90"/>
      <c r="I85" s="87"/>
      <c r="J85" s="88"/>
      <c r="K85" s="304">
        <v>0.05</v>
      </c>
      <c r="L85" s="857">
        <f>N79*K85</f>
        <v>2038.6876681868541</v>
      </c>
      <c r="M85" s="858"/>
      <c r="N85" s="51"/>
    </row>
    <row r="86" spans="1:14" ht="15.75" thickBot="1">
      <c r="B86" s="91" t="s">
        <v>974</v>
      </c>
      <c r="C86" s="92"/>
      <c r="D86" s="92"/>
      <c r="E86" s="92"/>
      <c r="F86" s="92"/>
      <c r="G86" s="92"/>
      <c r="H86" s="92"/>
      <c r="I86" s="93"/>
      <c r="J86" s="94"/>
      <c r="K86" s="305">
        <v>0.05</v>
      </c>
      <c r="L86" s="859">
        <f>N79*K86</f>
        <v>2038.6876681868541</v>
      </c>
      <c r="M86" s="860"/>
      <c r="N86" s="51"/>
    </row>
    <row r="87" spans="1:14" ht="15.75" thickBot="1">
      <c r="B87" s="822" t="s">
        <v>953</v>
      </c>
      <c r="C87" s="823"/>
      <c r="D87" s="823"/>
      <c r="E87" s="823"/>
      <c r="F87" s="823"/>
      <c r="G87" s="823"/>
      <c r="H87" s="823"/>
      <c r="I87" s="823"/>
      <c r="J87" s="823"/>
      <c r="K87" s="823"/>
      <c r="L87" s="823"/>
      <c r="M87" s="824"/>
      <c r="N87" s="52">
        <f>L84+L85+L86</f>
        <v>12232.126009121124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53005.879372858202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2173.7553151350749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18553.143475689645</v>
      </c>
      <c r="N48" s="272">
        <f>K48*M48</f>
        <v>18553.143475689645</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18553.143475689645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14491.702100900498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35218.600891725218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7043.7201783450437</v>
      </c>
      <c r="M84" s="858"/>
      <c r="N84" s="51"/>
    </row>
    <row r="85" spans="1:14">
      <c r="B85" s="89" t="s">
        <v>973</v>
      </c>
      <c r="C85" s="90"/>
      <c r="D85" s="90"/>
      <c r="E85" s="90"/>
      <c r="F85" s="90"/>
      <c r="G85" s="90"/>
      <c r="H85" s="90"/>
      <c r="I85" s="87"/>
      <c r="J85" s="88"/>
      <c r="K85" s="304">
        <v>0.05</v>
      </c>
      <c r="L85" s="857">
        <f>N79*K85</f>
        <v>1760.9300445862609</v>
      </c>
      <c r="M85" s="858"/>
      <c r="N85" s="51"/>
    </row>
    <row r="86" spans="1:14" ht="15.75" thickBot="1">
      <c r="B86" s="91" t="s">
        <v>974</v>
      </c>
      <c r="C86" s="92"/>
      <c r="D86" s="92"/>
      <c r="E86" s="92"/>
      <c r="F86" s="92"/>
      <c r="G86" s="92"/>
      <c r="H86" s="92"/>
      <c r="I86" s="93"/>
      <c r="J86" s="94"/>
      <c r="K86" s="305">
        <v>0.05</v>
      </c>
      <c r="L86" s="859">
        <f>N79*K86</f>
        <v>1760.9300445862609</v>
      </c>
      <c r="M86" s="860"/>
      <c r="N86" s="51"/>
    </row>
    <row r="87" spans="1:14" ht="15.75" thickBot="1">
      <c r="B87" s="822" t="s">
        <v>953</v>
      </c>
      <c r="C87" s="823"/>
      <c r="D87" s="823"/>
      <c r="E87" s="823"/>
      <c r="F87" s="823"/>
      <c r="G87" s="823"/>
      <c r="H87" s="823"/>
      <c r="I87" s="823"/>
      <c r="J87" s="823"/>
      <c r="K87" s="823"/>
      <c r="L87" s="823"/>
      <c r="M87" s="824"/>
      <c r="N87" s="52">
        <f>L84+L85+L86</f>
        <v>10565.580267517566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45784.181159242784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12372.173471193613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138998.80554195284</v>
      </c>
      <c r="N48" s="272">
        <f>K48*M48</f>
        <v>291897.491638101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18553.143475689645</v>
      </c>
      <c r="N49" s="272">
        <f>K49*M49</f>
        <v>18553.143475689645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310450.63511379063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405303.96505960834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81060.793011921676</v>
      </c>
      <c r="M84" s="858"/>
      <c r="N84" s="51"/>
    </row>
    <row r="85" spans="1:14">
      <c r="B85" s="89" t="s">
        <v>973</v>
      </c>
      <c r="C85" s="90"/>
      <c r="D85" s="90"/>
      <c r="E85" s="90"/>
      <c r="F85" s="90"/>
      <c r="G85" s="90"/>
      <c r="H85" s="90"/>
      <c r="I85" s="87"/>
      <c r="J85" s="88"/>
      <c r="K85" s="304">
        <v>0.05</v>
      </c>
      <c r="L85" s="857">
        <f>N79*K85</f>
        <v>20265.198252980419</v>
      </c>
      <c r="M85" s="858"/>
      <c r="N85" s="51"/>
    </row>
    <row r="86" spans="1:14" ht="15.75" thickBot="1">
      <c r="B86" s="91" t="s">
        <v>974</v>
      </c>
      <c r="C86" s="92"/>
      <c r="D86" s="92"/>
      <c r="E86" s="92"/>
      <c r="F86" s="92"/>
      <c r="G86" s="92"/>
      <c r="H86" s="92"/>
      <c r="I86" s="93"/>
      <c r="J86" s="94"/>
      <c r="K86" s="305">
        <v>0.05</v>
      </c>
      <c r="L86" s="859">
        <f>N79*K86</f>
        <v>20265.198252980419</v>
      </c>
      <c r="M86" s="860"/>
      <c r="N86" s="51"/>
    </row>
    <row r="87" spans="1:14" ht="15.75" thickBot="1">
      <c r="B87" s="822" t="s">
        <v>953</v>
      </c>
      <c r="C87" s="823"/>
      <c r="D87" s="823"/>
      <c r="E87" s="823"/>
      <c r="F87" s="823"/>
      <c r="G87" s="823"/>
      <c r="H87" s="823"/>
      <c r="I87" s="823"/>
      <c r="J87" s="823"/>
      <c r="K87" s="823"/>
      <c r="L87" s="823"/>
      <c r="M87" s="824"/>
      <c r="N87" s="52">
        <f>L84+L85+L86</f>
        <v>121591.18951788252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526895.15457749087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12372.173471193613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138998.80554195284</v>
      </c>
      <c r="N48" s="272">
        <f>K48*M48</f>
        <v>277997.61108390568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18553.143475689645</v>
      </c>
      <c r="N49" s="272">
        <f>K49*M49</f>
        <v>18553.143475689645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296550.75455959531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391404.08450541296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78280.816901082595</v>
      </c>
      <c r="M84" s="858"/>
      <c r="N84" s="51"/>
    </row>
    <row r="85" spans="1:14">
      <c r="B85" s="89" t="s">
        <v>973</v>
      </c>
      <c r="C85" s="90"/>
      <c r="D85" s="90"/>
      <c r="E85" s="90"/>
      <c r="F85" s="90"/>
      <c r="G85" s="90"/>
      <c r="H85" s="90"/>
      <c r="I85" s="87"/>
      <c r="J85" s="88"/>
      <c r="K85" s="304">
        <v>0.05</v>
      </c>
      <c r="L85" s="857">
        <f>N79*K85</f>
        <v>19570.204225270649</v>
      </c>
      <c r="M85" s="858"/>
      <c r="N85" s="51"/>
    </row>
    <row r="86" spans="1:14" ht="15.75" thickBot="1">
      <c r="B86" s="91" t="s">
        <v>974</v>
      </c>
      <c r="C86" s="92"/>
      <c r="D86" s="92"/>
      <c r="E86" s="92"/>
      <c r="F86" s="92"/>
      <c r="G86" s="92"/>
      <c r="H86" s="92"/>
      <c r="I86" s="93"/>
      <c r="J86" s="94"/>
      <c r="K86" s="305">
        <v>0.05</v>
      </c>
      <c r="L86" s="859">
        <f>N79*K86</f>
        <v>19570.204225270649</v>
      </c>
      <c r="M86" s="860"/>
      <c r="N86" s="51"/>
    </row>
    <row r="87" spans="1:14" ht="15.75" thickBot="1">
      <c r="B87" s="822" t="s">
        <v>953</v>
      </c>
      <c r="C87" s="823"/>
      <c r="D87" s="823"/>
      <c r="E87" s="823"/>
      <c r="F87" s="823"/>
      <c r="G87" s="823"/>
      <c r="H87" s="823"/>
      <c r="I87" s="823"/>
      <c r="J87" s="823"/>
      <c r="K87" s="823"/>
      <c r="L87" s="823"/>
      <c r="M87" s="824"/>
      <c r="N87" s="52">
        <f>L84+L85+L86</f>
        <v>117421.22535162389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508825.30985703686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5165.9250634106666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138998.80554195284</v>
      </c>
      <c r="N48" s="272">
        <f>K48*M48</f>
        <v>182088.43525995823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18553.143475689645</v>
      </c>
      <c r="N49" s="272">
        <f>K49*M49</f>
        <v>18553.143475689645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200641.57873564787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51659.250634106662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257466.75443316519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51493.350886633038</v>
      </c>
      <c r="M84" s="858"/>
      <c r="N84" s="51"/>
    </row>
    <row r="85" spans="1:14">
      <c r="B85" s="89" t="s">
        <v>973</v>
      </c>
      <c r="C85" s="90"/>
      <c r="D85" s="90"/>
      <c r="E85" s="90"/>
      <c r="F85" s="90"/>
      <c r="G85" s="90"/>
      <c r="H85" s="90"/>
      <c r="I85" s="87"/>
      <c r="J85" s="88"/>
      <c r="K85" s="304">
        <v>0.05</v>
      </c>
      <c r="L85" s="857">
        <f>N79*K85</f>
        <v>12873.337721658259</v>
      </c>
      <c r="M85" s="858"/>
      <c r="N85" s="51"/>
    </row>
    <row r="86" spans="1:14" ht="15.75" thickBot="1">
      <c r="B86" s="91" t="s">
        <v>974</v>
      </c>
      <c r="C86" s="92"/>
      <c r="D86" s="92"/>
      <c r="E86" s="92"/>
      <c r="F86" s="92"/>
      <c r="G86" s="92"/>
      <c r="H86" s="92"/>
      <c r="I86" s="93"/>
      <c r="J86" s="94"/>
      <c r="K86" s="305">
        <v>0.05</v>
      </c>
      <c r="L86" s="859">
        <f>N79*K86</f>
        <v>12873.337721658259</v>
      </c>
      <c r="M86" s="860"/>
      <c r="N86" s="51"/>
    </row>
    <row r="87" spans="1:14" ht="15.75" thickBot="1">
      <c r="B87" s="822" t="s">
        <v>953</v>
      </c>
      <c r="C87" s="823"/>
      <c r="D87" s="823"/>
      <c r="E87" s="823"/>
      <c r="F87" s="823"/>
      <c r="G87" s="823"/>
      <c r="H87" s="823"/>
      <c r="I87" s="823"/>
      <c r="J87" s="823"/>
      <c r="K87" s="823"/>
      <c r="L87" s="823"/>
      <c r="M87" s="824"/>
      <c r="N87" s="52">
        <f>L84+L85+L86</f>
        <v>77240.026329949556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334706.78076311474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4330.2607149177647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138998.80554195284</v>
      </c>
      <c r="N48" s="272">
        <f>K48*M48</f>
        <v>152898.68609614813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18553.143475689645</v>
      </c>
      <c r="N49" s="272">
        <f>K49*M49</f>
        <v>18553.143475689645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171451.82957183776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43302.607149177646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219084.69743593317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43816.939487186639</v>
      </c>
      <c r="M84" s="858"/>
      <c r="N84" s="51"/>
    </row>
    <row r="85" spans="1:14">
      <c r="B85" s="89" t="s">
        <v>973</v>
      </c>
      <c r="C85" s="90"/>
      <c r="D85" s="90"/>
      <c r="E85" s="90"/>
      <c r="F85" s="90"/>
      <c r="G85" s="90"/>
      <c r="H85" s="90"/>
      <c r="I85" s="87"/>
      <c r="J85" s="88"/>
      <c r="K85" s="304">
        <v>0.05</v>
      </c>
      <c r="L85" s="857">
        <f>N79*K85</f>
        <v>10954.23487179666</v>
      </c>
      <c r="M85" s="858"/>
      <c r="N85" s="51"/>
    </row>
    <row r="86" spans="1:14" ht="15.75" thickBot="1">
      <c r="B86" s="91" t="s">
        <v>974</v>
      </c>
      <c r="C86" s="92"/>
      <c r="D86" s="92"/>
      <c r="E86" s="92"/>
      <c r="F86" s="92"/>
      <c r="G86" s="92"/>
      <c r="H86" s="92"/>
      <c r="I86" s="93"/>
      <c r="J86" s="94"/>
      <c r="K86" s="305">
        <v>0.05</v>
      </c>
      <c r="L86" s="859">
        <f>N79*K86</f>
        <v>10954.23487179666</v>
      </c>
      <c r="M86" s="860"/>
      <c r="N86" s="51"/>
    </row>
    <row r="87" spans="1:14" ht="15.75" thickBot="1">
      <c r="B87" s="822" t="s">
        <v>953</v>
      </c>
      <c r="C87" s="823"/>
      <c r="D87" s="823"/>
      <c r="E87" s="823"/>
      <c r="F87" s="823"/>
      <c r="G87" s="823"/>
      <c r="H87" s="823"/>
      <c r="I87" s="823"/>
      <c r="J87" s="823"/>
      <c r="K87" s="823"/>
      <c r="L87" s="823"/>
      <c r="M87" s="824"/>
      <c r="N87" s="52">
        <f>L84+L85+L86</f>
        <v>65725.409230779958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284810.10666671314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138998.80554195284</v>
      </c>
      <c r="N48" s="272">
        <f>K48*M48</f>
        <v>6949.9402770976421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41.699641662585854</v>
      </c>
      <c r="N49" s="272">
        <f>K49*M49</f>
        <v>208.49820831292928</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8679.5441096096438</v>
      </c>
      <c r="N50" s="272">
        <f>K50*M50</f>
        <v>8679.5441096096438</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15837.982595020214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19077.017609778701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3815.4035219557404</v>
      </c>
      <c r="M84" s="858"/>
      <c r="N84" s="51"/>
    </row>
    <row r="85" spans="1:14">
      <c r="B85" s="89" t="s">
        <v>973</v>
      </c>
      <c r="C85" s="90"/>
      <c r="D85" s="90"/>
      <c r="E85" s="90"/>
      <c r="F85" s="90"/>
      <c r="G85" s="90"/>
      <c r="H85" s="90"/>
      <c r="I85" s="87"/>
      <c r="J85" s="88"/>
      <c r="K85" s="304">
        <v>0.05</v>
      </c>
      <c r="L85" s="857">
        <f>N79*K85</f>
        <v>953.8508804889351</v>
      </c>
      <c r="M85" s="858"/>
      <c r="N85" s="51"/>
    </row>
    <row r="86" spans="1:14" ht="15.75" thickBot="1">
      <c r="B86" s="91" t="s">
        <v>974</v>
      </c>
      <c r="C86" s="92"/>
      <c r="D86" s="92"/>
      <c r="E86" s="92"/>
      <c r="F86" s="92"/>
      <c r="G86" s="92"/>
      <c r="H86" s="92"/>
      <c r="I86" s="93"/>
      <c r="J86" s="94"/>
      <c r="K86" s="305">
        <v>0.05</v>
      </c>
      <c r="L86" s="859">
        <f>N79*K86</f>
        <v>953.8508804889351</v>
      </c>
      <c r="M86" s="860"/>
      <c r="N86" s="51"/>
    </row>
    <row r="87" spans="1:14" ht="15.75" thickBot="1">
      <c r="B87" s="822" t="s">
        <v>953</v>
      </c>
      <c r="C87" s="823"/>
      <c r="D87" s="823"/>
      <c r="E87" s="823"/>
      <c r="F87" s="823"/>
      <c r="G87" s="823"/>
      <c r="H87" s="823"/>
      <c r="I87" s="823"/>
      <c r="J87" s="823"/>
      <c r="K87" s="823"/>
      <c r="L87" s="823"/>
      <c r="M87" s="824"/>
      <c r="N87" s="52">
        <f>L84+L85+L86</f>
        <v>5723.1052829336104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24800.122892712312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125.18099000000001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2796.7634061943654</v>
      </c>
      <c r="N48" s="272">
        <f>K48*M48</f>
        <v>2796.7634061943654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41699.641662585847</v>
      </c>
      <c r="N49" s="272">
        <f>K49*M49</f>
        <v>2084.9820831292923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138998.80554195284</v>
      </c>
      <c r="N50" s="272">
        <f>K50*M50</f>
        <v>10424.910415646462</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41.699641662585854</v>
      </c>
      <c r="N51" s="272">
        <f>K51*M51</f>
        <v>208.49820831292928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15515.154113283048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1251.8099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16892.145003283047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3378.4290006566098</v>
      </c>
      <c r="M84" s="858"/>
      <c r="N84" s="51"/>
    </row>
    <row r="85" spans="1:14">
      <c r="B85" s="89" t="s">
        <v>973</v>
      </c>
      <c r="C85" s="90"/>
      <c r="D85" s="90"/>
      <c r="E85" s="90"/>
      <c r="F85" s="90"/>
      <c r="G85" s="90"/>
      <c r="H85" s="90"/>
      <c r="I85" s="87"/>
      <c r="J85" s="88"/>
      <c r="K85" s="304">
        <v>0.05</v>
      </c>
      <c r="L85" s="857">
        <f>N79*K85</f>
        <v>844.60725016415245</v>
      </c>
      <c r="M85" s="858"/>
      <c r="N85" s="51"/>
    </row>
    <row r="86" spans="1:14" ht="15.75" thickBot="1">
      <c r="B86" s="91" t="s">
        <v>974</v>
      </c>
      <c r="C86" s="92"/>
      <c r="D86" s="92"/>
      <c r="E86" s="92"/>
      <c r="F86" s="92"/>
      <c r="G86" s="92"/>
      <c r="H86" s="92"/>
      <c r="I86" s="93"/>
      <c r="J86" s="94"/>
      <c r="K86" s="305">
        <v>0.05</v>
      </c>
      <c r="L86" s="859">
        <f>N79*K86</f>
        <v>844.60725016415245</v>
      </c>
      <c r="M86" s="860"/>
      <c r="N86" s="51"/>
    </row>
    <row r="87" spans="1:14" ht="15.75" thickBot="1">
      <c r="B87" s="822" t="s">
        <v>953</v>
      </c>
      <c r="C87" s="823"/>
      <c r="D87" s="823"/>
      <c r="E87" s="823"/>
      <c r="F87" s="823"/>
      <c r="G87" s="823"/>
      <c r="H87" s="823"/>
      <c r="I87" s="823"/>
      <c r="J87" s="823"/>
      <c r="K87" s="823"/>
      <c r="L87" s="823"/>
      <c r="M87" s="824"/>
      <c r="N87" s="52">
        <f>L84+L85+L86</f>
        <v>5067.6435009849138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21959.788504267963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25159.668083563229</v>
      </c>
      <c r="L36" s="270"/>
      <c r="M36" s="336">
        <v>350</v>
      </c>
      <c r="N36" s="272">
        <f>K36/M36</f>
        <v>71.8847659530378</v>
      </c>
    </row>
    <row r="37" spans="1:14">
      <c r="A37" s="113" t="s">
        <v>138</v>
      </c>
      <c r="B37" s="871" t="str">
        <f>VLOOKUP(A37,EQUIPOS!A7:D154,3,FALSE)</f>
        <v>Camioneta D-300</v>
      </c>
      <c r="C37" s="872"/>
      <c r="D37" s="872"/>
      <c r="E37" s="872"/>
      <c r="F37" s="872"/>
      <c r="G37" s="872"/>
      <c r="H37" s="873"/>
      <c r="I37" s="421"/>
      <c r="J37" s="422"/>
      <c r="K37" s="269">
        <f>VLOOKUP(A37,EQUIPOS!A7:D164,4,FALSE)</f>
        <v>37556.534130546337</v>
      </c>
      <c r="L37" s="335"/>
      <c r="M37" s="336">
        <v>350</v>
      </c>
      <c r="N37" s="272">
        <f>K37/M37</f>
        <v>107.30438323013239</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5.2581737252572855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184.44732290842745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2796.7634061943654</v>
      </c>
      <c r="N48" s="272">
        <f>K48*M48</f>
        <v>2796.7634061943654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13899.880554195281</v>
      </c>
      <c r="N49" s="272">
        <f>K49*M49</f>
        <v>5559.9522216781124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41.699641662585854</v>
      </c>
      <c r="N50" s="272">
        <f>K50*M50</f>
        <v>208.49820831292928</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41699.641662585847</v>
      </c>
      <c r="N51" s="272">
        <f>K51*M51</f>
        <v>2084.9820831292923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10650.195919314699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105.1634745051457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10939.806716728272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2187.9613433456543</v>
      </c>
      <c r="M84" s="858"/>
      <c r="N84" s="51"/>
    </row>
    <row r="85" spans="1:14">
      <c r="B85" s="89" t="s">
        <v>973</v>
      </c>
      <c r="C85" s="90"/>
      <c r="D85" s="90"/>
      <c r="E85" s="90"/>
      <c r="F85" s="90"/>
      <c r="G85" s="90"/>
      <c r="H85" s="90"/>
      <c r="I85" s="87"/>
      <c r="J85" s="88"/>
      <c r="K85" s="304">
        <v>0.05</v>
      </c>
      <c r="L85" s="857">
        <f>N79*K85</f>
        <v>546.99033583641358</v>
      </c>
      <c r="M85" s="858"/>
      <c r="N85" s="51"/>
    </row>
    <row r="86" spans="1:14" ht="15.75" thickBot="1">
      <c r="B86" s="91" t="s">
        <v>974</v>
      </c>
      <c r="C86" s="92"/>
      <c r="D86" s="92"/>
      <c r="E86" s="92"/>
      <c r="F86" s="92"/>
      <c r="G86" s="92"/>
      <c r="H86" s="92"/>
      <c r="I86" s="93"/>
      <c r="J86" s="94"/>
      <c r="K86" s="305">
        <v>0.05</v>
      </c>
      <c r="L86" s="859">
        <f>N79*K86</f>
        <v>546.99033583641358</v>
      </c>
      <c r="M86" s="860"/>
      <c r="N86" s="51"/>
    </row>
    <row r="87" spans="1:14" ht="15.75" thickBot="1">
      <c r="B87" s="822" t="s">
        <v>953</v>
      </c>
      <c r="C87" s="823"/>
      <c r="D87" s="823"/>
      <c r="E87" s="823"/>
      <c r="F87" s="823"/>
      <c r="G87" s="823"/>
      <c r="H87" s="823"/>
      <c r="I87" s="823"/>
      <c r="J87" s="823"/>
      <c r="K87" s="823"/>
      <c r="L87" s="823"/>
      <c r="M87" s="824"/>
      <c r="N87" s="52">
        <f>L84+L85+L86</f>
        <v>3281.9420150184815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14221.748731746753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8000</v>
      </c>
      <c r="N36" s="272">
        <f>K36/M36</f>
        <v>4.6945667663182924</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34.14033962775909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5697.2914084878566</v>
      </c>
      <c r="N48" s="272">
        <f>K48*M48</f>
        <v>5982.1559789122493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23246.34762017721</v>
      </c>
      <c r="N49" s="272">
        <f>K49*M49</f>
        <v>23246.34762017721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769.004091805038</v>
      </c>
      <c r="N50" s="272">
        <f>K50*M50</f>
        <v>1538.008183610076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30766.511782699537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33745.229408471379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6749.0458816942764</v>
      </c>
      <c r="M84" s="858"/>
      <c r="N84" s="51"/>
    </row>
    <row r="85" spans="1:14">
      <c r="B85" s="89" t="s">
        <v>973</v>
      </c>
      <c r="C85" s="90"/>
      <c r="D85" s="90"/>
      <c r="E85" s="90"/>
      <c r="F85" s="90"/>
      <c r="G85" s="90"/>
      <c r="H85" s="90"/>
      <c r="I85" s="87"/>
      <c r="J85" s="88"/>
      <c r="K85" s="304">
        <v>0.05</v>
      </c>
      <c r="L85" s="857">
        <f>N79*K85</f>
        <v>1687.2614704235691</v>
      </c>
      <c r="M85" s="858"/>
      <c r="N85" s="51"/>
    </row>
    <row r="86" spans="1:14" ht="15.75" thickBot="1">
      <c r="B86" s="91" t="s">
        <v>974</v>
      </c>
      <c r="C86" s="92"/>
      <c r="D86" s="92"/>
      <c r="E86" s="92"/>
      <c r="F86" s="92"/>
      <c r="G86" s="92"/>
      <c r="H86" s="92"/>
      <c r="I86" s="93"/>
      <c r="J86" s="94"/>
      <c r="K86" s="305">
        <v>0.05</v>
      </c>
      <c r="L86" s="859">
        <f>N79*K86</f>
        <v>1687.2614704235691</v>
      </c>
      <c r="M86" s="860"/>
      <c r="N86" s="51"/>
    </row>
    <row r="87" spans="1:14" ht="15.75" thickBot="1">
      <c r="B87" s="822" t="s">
        <v>953</v>
      </c>
      <c r="C87" s="823"/>
      <c r="D87" s="823"/>
      <c r="E87" s="823"/>
      <c r="F87" s="823"/>
      <c r="G87" s="823"/>
      <c r="H87" s="823"/>
      <c r="I87" s="823"/>
      <c r="J87" s="823"/>
      <c r="K87" s="823"/>
      <c r="L87" s="823"/>
      <c r="M87" s="824"/>
      <c r="N87" s="52">
        <f>L84+L85+L86</f>
        <v>10123.568822541414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43868.798231012792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37556.534130546337</v>
      </c>
      <c r="L36" s="270"/>
      <c r="M36" s="336">
        <v>8000</v>
      </c>
      <c r="N36" s="272">
        <f>K36/M36</f>
        <v>4.6945667663182924</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34.14033962775909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10751.57695202293</v>
      </c>
      <c r="N48" s="272">
        <f>K48*M48</f>
        <v>11289.155799624077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23246.34762017721</v>
      </c>
      <c r="N49" s="272">
        <f>K49*M49</f>
        <v>23246.34762017721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769.004091805038</v>
      </c>
      <c r="N50" s="272">
        <f>K50*M50</f>
        <v>1538.008183610076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36073.51160341136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39052.229229183198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7810.4458458366398</v>
      </c>
      <c r="M84" s="858"/>
      <c r="N84" s="51"/>
    </row>
    <row r="85" spans="1:14">
      <c r="B85" s="89" t="s">
        <v>973</v>
      </c>
      <c r="C85" s="90"/>
      <c r="D85" s="90"/>
      <c r="E85" s="90"/>
      <c r="F85" s="90"/>
      <c r="G85" s="90"/>
      <c r="H85" s="90"/>
      <c r="I85" s="87"/>
      <c r="J85" s="88"/>
      <c r="K85" s="304">
        <v>0.05</v>
      </c>
      <c r="L85" s="857">
        <f>N79*K85</f>
        <v>1952.61146145916</v>
      </c>
      <c r="M85" s="858"/>
      <c r="N85" s="51"/>
    </row>
    <row r="86" spans="1:14" ht="15.75" thickBot="1">
      <c r="B86" s="91" t="s">
        <v>974</v>
      </c>
      <c r="C86" s="92"/>
      <c r="D86" s="92"/>
      <c r="E86" s="92"/>
      <c r="F86" s="92"/>
      <c r="G86" s="92"/>
      <c r="H86" s="92"/>
      <c r="I86" s="93"/>
      <c r="J86" s="94"/>
      <c r="K86" s="305">
        <v>0.05</v>
      </c>
      <c r="L86" s="859">
        <f>N79*K86</f>
        <v>1952.61146145916</v>
      </c>
      <c r="M86" s="860"/>
      <c r="N86" s="51"/>
    </row>
    <row r="87" spans="1:14" ht="15.75" thickBot="1">
      <c r="B87" s="822" t="s">
        <v>953</v>
      </c>
      <c r="C87" s="823"/>
      <c r="D87" s="823"/>
      <c r="E87" s="823"/>
      <c r="F87" s="823"/>
      <c r="G87" s="823"/>
      <c r="H87" s="823"/>
      <c r="I87" s="823"/>
      <c r="J87" s="823"/>
      <c r="K87" s="823"/>
      <c r="L87" s="823"/>
      <c r="M87" s="824"/>
      <c r="N87" s="52">
        <f>L84+L85+L86</f>
        <v>11715.66876875496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50767.897997938155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45205.096567282875</v>
      </c>
      <c r="L36" s="270"/>
      <c r="M36" s="336">
        <v>100</v>
      </c>
      <c r="N36" s="272">
        <f>K36/M36</f>
        <v>452.05096567282874</v>
      </c>
    </row>
    <row r="37" spans="1:14">
      <c r="A37" s="113" t="s">
        <v>138</v>
      </c>
      <c r="B37" s="871" t="str">
        <f>VLOOKUP(A37,EQUIPOS!A7:D154,3,FALSE)</f>
        <v>Camioneta D-300</v>
      </c>
      <c r="C37" s="872"/>
      <c r="D37" s="872"/>
      <c r="E37" s="872"/>
      <c r="F37" s="872"/>
      <c r="G37" s="872"/>
      <c r="H37" s="873"/>
      <c r="I37" s="421"/>
      <c r="J37" s="422"/>
      <c r="K37" s="269">
        <f>VLOOKUP(A37,EQUIPOS!A7:D164,4,FALSE)</f>
        <v>37556.534130546337</v>
      </c>
      <c r="L37" s="335"/>
      <c r="M37" s="336">
        <v>1000</v>
      </c>
      <c r="N37" s="272">
        <f>K37/M37</f>
        <v>37.556534130546339</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4.4631027951800997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494.07060259855513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448387.80150952539</v>
      </c>
      <c r="N48" s="272">
        <f>K48*M48</f>
        <v>44838.780150952545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4849.6593721345453</v>
      </c>
      <c r="N49" s="272">
        <f>K49*M49</f>
        <v>5334.625309348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0</v>
      </c>
      <c r="N50" s="272">
        <f>K50*M50</f>
        <v>0</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50173.405460300542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446.31027951800996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51113.786342417108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10222.757268483423</v>
      </c>
      <c r="M84" s="858"/>
      <c r="N84" s="51"/>
    </row>
    <row r="85" spans="1:14">
      <c r="B85" s="89" t="s">
        <v>973</v>
      </c>
      <c r="C85" s="90"/>
      <c r="D85" s="90"/>
      <c r="E85" s="90"/>
      <c r="F85" s="90"/>
      <c r="G85" s="90"/>
      <c r="H85" s="90"/>
      <c r="I85" s="87"/>
      <c r="J85" s="88"/>
      <c r="K85" s="304">
        <v>0.05</v>
      </c>
      <c r="L85" s="857">
        <f>N79*K85</f>
        <v>2555.6893171208558</v>
      </c>
      <c r="M85" s="858"/>
      <c r="N85" s="51"/>
    </row>
    <row r="86" spans="1:14" ht="15.75" thickBot="1">
      <c r="B86" s="91" t="s">
        <v>974</v>
      </c>
      <c r="C86" s="92"/>
      <c r="D86" s="92"/>
      <c r="E86" s="92"/>
      <c r="F86" s="92"/>
      <c r="G86" s="92"/>
      <c r="H86" s="92"/>
      <c r="I86" s="93"/>
      <c r="J86" s="94"/>
      <c r="K86" s="305">
        <v>0.05</v>
      </c>
      <c r="L86" s="859">
        <f>N79*K86</f>
        <v>2555.6893171208558</v>
      </c>
      <c r="M86" s="860"/>
      <c r="N86" s="51"/>
    </row>
    <row r="87" spans="1:14" ht="15.75" thickBot="1">
      <c r="B87" s="822" t="s">
        <v>953</v>
      </c>
      <c r="C87" s="823"/>
      <c r="D87" s="823"/>
      <c r="E87" s="823"/>
      <c r="F87" s="823"/>
      <c r="G87" s="823"/>
      <c r="H87" s="823"/>
      <c r="I87" s="823"/>
      <c r="J87" s="823"/>
      <c r="K87" s="823"/>
      <c r="L87" s="823"/>
      <c r="M87" s="824"/>
      <c r="N87" s="52">
        <f>L84+L85+L86</f>
        <v>15334.135902725135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66447.922245142239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312.95247499999999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138998.80554195284</v>
      </c>
      <c r="N48" s="272">
        <f>K48*M48</f>
        <v>69499.40277097642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34749.70138548821</v>
      </c>
      <c r="N49" s="272">
        <f>K49*M49</f>
        <v>34749.70138548821</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104249.10415646463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110821.10613146462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22164.221226292924</v>
      </c>
      <c r="M84" s="858"/>
      <c r="N84" s="51"/>
    </row>
    <row r="85" spans="1:14">
      <c r="B85" s="89" t="s">
        <v>973</v>
      </c>
      <c r="C85" s="90"/>
      <c r="D85" s="90"/>
      <c r="E85" s="90"/>
      <c r="F85" s="90"/>
      <c r="G85" s="90"/>
      <c r="H85" s="90"/>
      <c r="I85" s="87"/>
      <c r="J85" s="88"/>
      <c r="K85" s="304">
        <v>0.05</v>
      </c>
      <c r="L85" s="857">
        <f>N79*K85</f>
        <v>5541.0553065732311</v>
      </c>
      <c r="M85" s="858"/>
      <c r="N85" s="51"/>
    </row>
    <row r="86" spans="1:14" ht="15.75" thickBot="1">
      <c r="B86" s="91" t="s">
        <v>974</v>
      </c>
      <c r="C86" s="92"/>
      <c r="D86" s="92"/>
      <c r="E86" s="92"/>
      <c r="F86" s="92"/>
      <c r="G86" s="92"/>
      <c r="H86" s="92"/>
      <c r="I86" s="93"/>
      <c r="J86" s="94"/>
      <c r="K86" s="305">
        <v>0.05</v>
      </c>
      <c r="L86" s="859">
        <f>N79*K86</f>
        <v>5541.0553065732311</v>
      </c>
      <c r="M86" s="860"/>
      <c r="N86" s="51"/>
    </row>
    <row r="87" spans="1:14" ht="15.75" thickBot="1">
      <c r="B87" s="822" t="s">
        <v>953</v>
      </c>
      <c r="C87" s="823"/>
      <c r="D87" s="823"/>
      <c r="E87" s="823"/>
      <c r="F87" s="823"/>
      <c r="G87" s="823"/>
      <c r="H87" s="823"/>
      <c r="I87" s="823"/>
      <c r="J87" s="823"/>
      <c r="K87" s="823"/>
      <c r="L87" s="823"/>
      <c r="M87" s="824"/>
      <c r="N87" s="52">
        <f>L84+L85+L86</f>
        <v>33246.331839439386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144067.43797090399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104317.49166666667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3861.0779317209121</v>
      </c>
      <c r="N48" s="272">
        <f>K48*M48</f>
        <v>4247185.7248930037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4247185.7248930037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6437853.049893003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1287570.6099786006</v>
      </c>
      <c r="M83" s="858"/>
      <c r="N83" s="51"/>
    </row>
    <row r="84" spans="1:14">
      <c r="B84" s="89" t="s">
        <v>973</v>
      </c>
      <c r="C84" s="90"/>
      <c r="D84" s="90"/>
      <c r="E84" s="90"/>
      <c r="F84" s="90"/>
      <c r="G84" s="90"/>
      <c r="H84" s="90"/>
      <c r="I84" s="87"/>
      <c r="J84" s="88"/>
      <c r="K84" s="304">
        <v>0.05</v>
      </c>
      <c r="L84" s="857">
        <f>N78*K84</f>
        <v>321892.65249465016</v>
      </c>
      <c r="M84" s="858"/>
      <c r="N84" s="51"/>
    </row>
    <row r="85" spans="1:14" ht="15.75" thickBot="1">
      <c r="B85" s="91" t="s">
        <v>974</v>
      </c>
      <c r="C85" s="92"/>
      <c r="D85" s="92"/>
      <c r="E85" s="92"/>
      <c r="F85" s="92"/>
      <c r="G85" s="92"/>
      <c r="H85" s="92"/>
      <c r="I85" s="93"/>
      <c r="J85" s="94"/>
      <c r="K85" s="305">
        <v>0.05</v>
      </c>
      <c r="L85" s="859">
        <f>N78*K85</f>
        <v>321892.65249465016</v>
      </c>
      <c r="M85" s="860"/>
      <c r="N85" s="51"/>
    </row>
    <row r="86" spans="1:14" ht="15.75" thickBot="1">
      <c r="B86" s="822" t="s">
        <v>953</v>
      </c>
      <c r="C86" s="823"/>
      <c r="D86" s="823"/>
      <c r="E86" s="823"/>
      <c r="F86" s="823"/>
      <c r="G86" s="823"/>
      <c r="H86" s="823"/>
      <c r="I86" s="823"/>
      <c r="J86" s="823"/>
      <c r="K86" s="823"/>
      <c r="L86" s="823"/>
      <c r="M86" s="824"/>
      <c r="N86" s="52">
        <f>L83+L84+L85</f>
        <v>1931355.9149679008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8369208.964860904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87631.912971274782</v>
      </c>
      <c r="L36" s="270"/>
      <c r="M36" s="455">
        <v>81</v>
      </c>
      <c r="N36" s="272">
        <f>K36/M36</f>
        <v>1081.8754687811702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1081.8754687811702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1081.8754687811702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216.37509375623404</v>
      </c>
      <c r="M83" s="858"/>
      <c r="N83" s="51"/>
    </row>
    <row r="84" spans="1:14">
      <c r="B84" s="89" t="s">
        <v>973</v>
      </c>
      <c r="C84" s="90"/>
      <c r="D84" s="90"/>
      <c r="E84" s="90"/>
      <c r="F84" s="90"/>
      <c r="G84" s="90"/>
      <c r="H84" s="90"/>
      <c r="I84" s="87"/>
      <c r="J84" s="88"/>
      <c r="K84" s="304">
        <v>0.05</v>
      </c>
      <c r="L84" s="857">
        <f>N78*K84</f>
        <v>54.093773439058509</v>
      </c>
      <c r="M84" s="858"/>
      <c r="N84" s="51"/>
    </row>
    <row r="85" spans="1:14" ht="15.75" thickBot="1">
      <c r="B85" s="91" t="s">
        <v>974</v>
      </c>
      <c r="C85" s="92"/>
      <c r="D85" s="92"/>
      <c r="E85" s="92"/>
      <c r="F85" s="92"/>
      <c r="G85" s="92"/>
      <c r="H85" s="92"/>
      <c r="I85" s="93"/>
      <c r="J85" s="94"/>
      <c r="K85" s="305">
        <v>0.05</v>
      </c>
      <c r="L85" s="859">
        <f>N78*K85</f>
        <v>54.093773439058509</v>
      </c>
      <c r="M85" s="860"/>
      <c r="N85" s="51"/>
    </row>
    <row r="86" spans="1:14" ht="15.75" thickBot="1">
      <c r="B86" s="822" t="s">
        <v>953</v>
      </c>
      <c r="C86" s="823"/>
      <c r="D86" s="823"/>
      <c r="E86" s="823"/>
      <c r="F86" s="823"/>
      <c r="G86" s="823"/>
      <c r="H86" s="823"/>
      <c r="I86" s="823"/>
      <c r="J86" s="823"/>
      <c r="K86" s="823"/>
      <c r="L86" s="823"/>
      <c r="M86" s="824"/>
      <c r="N86" s="52">
        <f>L83+L84+L85</f>
        <v>324.56264063435106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1406.4381094155212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87631.912971274782</v>
      </c>
      <c r="L36" s="270"/>
      <c r="M36" s="283">
        <v>66</v>
      </c>
      <c r="N36" s="272">
        <f>K36/M36</f>
        <v>1327.7562571405269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1327.7562571405269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1327.7562571405269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265.55125142810539</v>
      </c>
      <c r="M83" s="858"/>
      <c r="N83" s="51"/>
    </row>
    <row r="84" spans="1:14">
      <c r="B84" s="89" t="s">
        <v>973</v>
      </c>
      <c r="C84" s="90"/>
      <c r="D84" s="90"/>
      <c r="E84" s="90"/>
      <c r="F84" s="90"/>
      <c r="G84" s="90"/>
      <c r="H84" s="90"/>
      <c r="I84" s="87"/>
      <c r="J84" s="88"/>
      <c r="K84" s="304">
        <v>0.05</v>
      </c>
      <c r="L84" s="857">
        <f>N78*K84</f>
        <v>66.387812857026347</v>
      </c>
      <c r="M84" s="858"/>
      <c r="N84" s="51"/>
    </row>
    <row r="85" spans="1:14" ht="15.75" thickBot="1">
      <c r="B85" s="91" t="s">
        <v>974</v>
      </c>
      <c r="C85" s="92"/>
      <c r="D85" s="92"/>
      <c r="E85" s="92"/>
      <c r="F85" s="92"/>
      <c r="G85" s="92"/>
      <c r="H85" s="92"/>
      <c r="I85" s="93"/>
      <c r="J85" s="94"/>
      <c r="K85" s="305">
        <v>0.05</v>
      </c>
      <c r="L85" s="859">
        <f>N78*K85</f>
        <v>66.387812857026347</v>
      </c>
      <c r="M85" s="860"/>
      <c r="N85" s="51"/>
    </row>
    <row r="86" spans="1:14" ht="15.75" thickBot="1">
      <c r="B86" s="822" t="s">
        <v>953</v>
      </c>
      <c r="C86" s="823"/>
      <c r="D86" s="823"/>
      <c r="E86" s="823"/>
      <c r="F86" s="823"/>
      <c r="G86" s="823"/>
      <c r="H86" s="823"/>
      <c r="I86" s="823"/>
      <c r="J86" s="823"/>
      <c r="K86" s="823"/>
      <c r="L86" s="823"/>
      <c r="M86" s="824"/>
      <c r="N86" s="52">
        <f>L83+L84+L85</f>
        <v>398.32687714215808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1726.083134282685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87631.912971274782</v>
      </c>
      <c r="L36" s="270"/>
      <c r="M36" s="283">
        <v>66</v>
      </c>
      <c r="N36" s="272">
        <f>K36/M36</f>
        <v>1327.7562571405269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1327.7562571405269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1327.7562571405269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265.55125142810539</v>
      </c>
      <c r="M83" s="858"/>
      <c r="N83" s="51"/>
    </row>
    <row r="84" spans="1:14">
      <c r="B84" s="89" t="s">
        <v>973</v>
      </c>
      <c r="C84" s="90"/>
      <c r="D84" s="90"/>
      <c r="E84" s="90"/>
      <c r="F84" s="90"/>
      <c r="G84" s="90"/>
      <c r="H84" s="90"/>
      <c r="I84" s="87"/>
      <c r="J84" s="88"/>
      <c r="K84" s="304">
        <v>0.05</v>
      </c>
      <c r="L84" s="857">
        <f>N78*K84</f>
        <v>66.387812857026347</v>
      </c>
      <c r="M84" s="858"/>
      <c r="N84" s="51"/>
    </row>
    <row r="85" spans="1:14" ht="15.75" thickBot="1">
      <c r="B85" s="91" t="s">
        <v>974</v>
      </c>
      <c r="C85" s="92"/>
      <c r="D85" s="92"/>
      <c r="E85" s="92"/>
      <c r="F85" s="92"/>
      <c r="G85" s="92"/>
      <c r="H85" s="92"/>
      <c r="I85" s="93"/>
      <c r="J85" s="94"/>
      <c r="K85" s="305">
        <v>0.05</v>
      </c>
      <c r="L85" s="859">
        <f>N78*K85</f>
        <v>66.387812857026347</v>
      </c>
      <c r="M85" s="860"/>
      <c r="N85" s="51"/>
    </row>
    <row r="86" spans="1:14" ht="15.75" thickBot="1">
      <c r="B86" s="822" t="s">
        <v>953</v>
      </c>
      <c r="C86" s="823"/>
      <c r="D86" s="823"/>
      <c r="E86" s="823"/>
      <c r="F86" s="823"/>
      <c r="G86" s="823"/>
      <c r="H86" s="823"/>
      <c r="I86" s="823"/>
      <c r="J86" s="823"/>
      <c r="K86" s="823"/>
      <c r="L86" s="823"/>
      <c r="M86" s="824"/>
      <c r="N86" s="52">
        <f>L83+L84+L85</f>
        <v>398.32687714215808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1726.083134282685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B1818BE7-8C7D-4589-BB4C-F6A75F3B99D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7BD5F6-7DC3-4A0B-AC95-6DB34C6E557F}">
  <ds:schemaRefs>
    <ds:schemaRef ds:uri="http://schemas.microsoft.com/sharepoint/v3/contenttype/forms"/>
  </ds:schemaRefs>
</ds:datastoreItem>
</file>

<file path=customXml/itemProps3.xml><?xml version="1.0" encoding="utf-8"?>
<ds:datastoreItem xmlns:ds="http://schemas.openxmlformats.org/officeDocument/2006/customXml" ds:itemID="{694CEAE3-613D-48D3-BA95-E4C685495EEF}">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2021-08-10T20:30:31Z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