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365F7B51-5496-42BE-AC92-9414D4544D8A}" xr6:coauthVersionLast="45" xr6:coauthVersionMax="45" xr10:uidLastSave="{00000000-0000-0000-0000-000000000000}"/>
  <bookViews>
    <workbookView xWindow="4155" yWindow="415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73" l="1"/>
  <c r="N41" i="273" s="1"/>
  <c r="N77" i="193"/>
  <c r="N43" i="193" s="1"/>
  <c r="N75" i="293"/>
  <c r="N41" i="293" s="1"/>
  <c r="N43" i="293" s="1"/>
  <c r="N75" i="325"/>
  <c r="N41" i="325" s="1"/>
  <c r="N43" i="325" s="1"/>
  <c r="N77" i="329"/>
  <c r="N41" i="329" s="1"/>
  <c r="N43" i="329" s="1"/>
  <c r="N83" i="221"/>
  <c r="N46" i="221" s="1"/>
  <c r="N72" i="227"/>
  <c r="N41" i="227" s="1"/>
  <c r="N43" i="227" s="1"/>
  <c r="N76" i="242"/>
  <c r="N40" i="242" s="1"/>
  <c r="N42" i="242" s="1"/>
  <c r="N81" i="282"/>
  <c r="N44" i="282" s="1"/>
  <c r="N46" i="282" s="1"/>
  <c r="N75" i="289"/>
  <c r="N41" i="289" s="1"/>
  <c r="N43" i="289" s="1"/>
  <c r="N61" i="221"/>
  <c r="N76" i="95"/>
  <c r="N41" i="95" s="1"/>
  <c r="N76" i="97"/>
  <c r="N41" i="97" s="1"/>
  <c r="N43" i="97" s="1"/>
  <c r="N76" i="99"/>
  <c r="N41" i="99" s="1"/>
  <c r="N76" i="103"/>
  <c r="N41" i="103" s="1"/>
  <c r="N43" i="103" s="1"/>
  <c r="N81" i="154"/>
  <c r="N47" i="154" s="1"/>
  <c r="N49" i="154" s="1"/>
  <c r="N43" i="31"/>
  <c r="N76" i="63"/>
  <c r="N41" i="63" s="1"/>
  <c r="N43" i="63" s="1"/>
  <c r="N76" i="26"/>
  <c r="N42" i="26" s="1"/>
  <c r="N43" i="26" s="1"/>
  <c r="N79" i="50"/>
  <c r="N42" i="50" s="1"/>
  <c r="N43" i="50" s="1"/>
  <c r="N76" i="67"/>
  <c r="N41" i="67" s="1"/>
  <c r="N43" i="67" s="1"/>
  <c r="N78" i="67" s="1"/>
  <c r="L85" i="67" s="1"/>
  <c r="N76" i="68"/>
  <c r="N41" i="68" s="1"/>
  <c r="N75" i="75"/>
  <c r="N41" i="75" s="1"/>
  <c r="N43" i="75" s="1"/>
  <c r="N76" i="80"/>
  <c r="N41" i="80" s="1"/>
  <c r="N43" i="80" s="1"/>
  <c r="N76" i="82"/>
  <c r="N41" i="82" s="1"/>
  <c r="N43" i="82" s="1"/>
  <c r="N76" i="84"/>
  <c r="N41" i="84" s="1"/>
  <c r="N76" i="86"/>
  <c r="N41" i="86" s="1"/>
  <c r="N76" i="88"/>
  <c r="N41" i="88" s="1"/>
  <c r="N76" i="90"/>
  <c r="N41" i="90" s="1"/>
  <c r="N43" i="90" s="1"/>
  <c r="N76" i="94"/>
  <c r="N41" i="94" s="1"/>
  <c r="N76" i="102"/>
  <c r="N41" i="102" s="1"/>
  <c r="N43" i="102" s="1"/>
  <c r="N76" i="105"/>
  <c r="N41" i="105" s="1"/>
  <c r="N43" i="105" s="1"/>
  <c r="N76" i="108"/>
  <c r="N41" i="108" s="1"/>
  <c r="N43" i="108" s="1"/>
  <c r="N80" i="164"/>
  <c r="N46" i="164" s="1"/>
  <c r="N83" i="165"/>
  <c r="N49" i="165" s="1"/>
  <c r="N81" i="170"/>
  <c r="N47" i="170" s="1"/>
  <c r="N49" i="170" s="1"/>
  <c r="N81" i="176"/>
  <c r="N47" i="176" s="1"/>
  <c r="N49" i="176" s="1"/>
  <c r="N81" i="171"/>
  <c r="N47" i="171" s="1"/>
  <c r="N81" i="178"/>
  <c r="N47" i="178" s="1"/>
  <c r="N49" i="178" s="1"/>
  <c r="N80" i="179"/>
  <c r="N46" i="179" s="1"/>
  <c r="N48" i="179" s="1"/>
  <c r="N80" i="180"/>
  <c r="N46" i="180" s="1"/>
  <c r="N48" i="180" s="1"/>
  <c r="N80" i="177"/>
  <c r="N46" i="177" s="1"/>
  <c r="N80" i="181"/>
  <c r="N46" i="181" s="1"/>
  <c r="N48" i="181" s="1"/>
  <c r="N80" i="183"/>
  <c r="N46" i="183" s="1"/>
  <c r="N80" i="184"/>
  <c r="N46" i="184" s="1"/>
  <c r="N48" i="184" s="1"/>
  <c r="N81" i="185"/>
  <c r="N47" i="185" s="1"/>
  <c r="N81" i="186"/>
  <c r="N47" i="186" s="1"/>
  <c r="N49" i="186" s="1"/>
  <c r="N80" i="188"/>
  <c r="N46" i="188" s="1"/>
  <c r="N48" i="188" s="1"/>
  <c r="N81" i="187"/>
  <c r="N47" i="187" s="1"/>
  <c r="N49" i="187" s="1"/>
  <c r="N76" i="231"/>
  <c r="N40" i="231" s="1"/>
  <c r="N77" i="233"/>
  <c r="N41" i="233" s="1"/>
  <c r="N76" i="243"/>
  <c r="N40" i="243" s="1"/>
  <c r="N77" i="259"/>
  <c r="N41" i="259" s="1"/>
  <c r="N43" i="259" s="1"/>
  <c r="N81" i="267"/>
  <c r="N41" i="267" s="1"/>
  <c r="N43" i="267" s="1"/>
  <c r="N83" i="279"/>
  <c r="N46" i="279" s="1"/>
  <c r="N48" i="279" s="1"/>
  <c r="N75" i="283"/>
  <c r="N41" i="283" s="1"/>
  <c r="N43" i="283" s="1"/>
  <c r="N75" i="292"/>
  <c r="N41" i="292" s="1"/>
  <c r="N43" i="292" s="1"/>
  <c r="N75" i="302"/>
  <c r="N41" i="302" s="1"/>
  <c r="N43" i="302" s="1"/>
  <c r="N77" i="308"/>
  <c r="N41" i="308" s="1"/>
  <c r="N43" i="308" s="1"/>
  <c r="N79" i="308" s="1"/>
  <c r="N77" i="323"/>
  <c r="N77" i="328"/>
  <c r="N41" i="328" s="1"/>
  <c r="N43" i="328" s="1"/>
  <c r="N77" i="333"/>
  <c r="N41" i="333" s="1"/>
  <c r="N77" i="337"/>
  <c r="N41" i="337" s="1"/>
  <c r="N43" i="337" s="1"/>
  <c r="N77" i="362"/>
  <c r="N41" i="362" s="1"/>
  <c r="N53" i="325"/>
  <c r="N76" i="65"/>
  <c r="N41" i="65" s="1"/>
  <c r="N43" i="65" s="1"/>
  <c r="N76" i="92"/>
  <c r="N41" i="92" s="1"/>
  <c r="N43" i="92" s="1"/>
  <c r="N76" i="96"/>
  <c r="N41" i="96" s="1"/>
  <c r="N76" i="98"/>
  <c r="N41" i="98" s="1"/>
  <c r="N43" i="98" s="1"/>
  <c r="N76" i="101"/>
  <c r="N41" i="101" s="1"/>
  <c r="N76" i="107"/>
  <c r="N41" i="107" s="1"/>
  <c r="N43" i="107" s="1"/>
  <c r="N75" i="133"/>
  <c r="N41" i="133" s="1"/>
  <c r="N43" i="133" s="1"/>
  <c r="N76" i="134"/>
  <c r="N41" i="134" s="1"/>
  <c r="N43" i="134" s="1"/>
  <c r="N76" i="135"/>
  <c r="N41" i="135" s="1"/>
  <c r="N76" i="136"/>
  <c r="N41" i="136" s="1"/>
  <c r="N76" i="137"/>
  <c r="N41" i="137" s="1"/>
  <c r="N76" i="146"/>
  <c r="N41" i="146" s="1"/>
  <c r="N43" i="146" s="1"/>
  <c r="N76" i="144"/>
  <c r="N41" i="144" s="1"/>
  <c r="N84" i="220"/>
  <c r="N46" i="220" s="1"/>
  <c r="N48" i="220" s="1"/>
  <c r="N77" i="295"/>
  <c r="N41" i="295" s="1"/>
  <c r="N43" i="295" s="1"/>
  <c r="N76" i="24"/>
  <c r="N42" i="24" s="1"/>
  <c r="N43" i="24" s="1"/>
  <c r="N76" i="25"/>
  <c r="N42" i="25" s="1"/>
  <c r="N76" i="61"/>
  <c r="N42" i="61" s="1"/>
  <c r="N43" i="61" s="1"/>
  <c r="N76" i="64"/>
  <c r="N41" i="64" s="1"/>
  <c r="N43" i="64" s="1"/>
  <c r="N78" i="64" s="1"/>
  <c r="L83" i="64" s="1"/>
  <c r="N75" i="72"/>
  <c r="N41" i="72" s="1"/>
  <c r="N43" i="72" s="1"/>
  <c r="N77" i="72" s="1"/>
  <c r="L84" i="72" s="1"/>
  <c r="N75" i="74"/>
  <c r="N41" i="74" s="1"/>
  <c r="N76" i="79"/>
  <c r="N41" i="79" s="1"/>
  <c r="N43" i="79" s="1"/>
  <c r="N76" i="81"/>
  <c r="N41" i="81" s="1"/>
  <c r="N43" i="81" s="1"/>
  <c r="N76" i="83"/>
  <c r="N41" i="83" s="1"/>
  <c r="N43" i="83" s="1"/>
  <c r="N76" i="85"/>
  <c r="N41" i="85" s="1"/>
  <c r="N76" i="87"/>
  <c r="N41" i="87" s="1"/>
  <c r="N76" i="89"/>
  <c r="N41" i="89" s="1"/>
  <c r="N43" i="89" s="1"/>
  <c r="N76" i="91"/>
  <c r="N41" i="91" s="1"/>
  <c r="N43" i="91" s="1"/>
  <c r="N76" i="100"/>
  <c r="N41" i="100" s="1"/>
  <c r="N76" i="106"/>
  <c r="N41" i="106" s="1"/>
  <c r="N43" i="106" s="1"/>
  <c r="N80" i="160"/>
  <c r="N46" i="160" s="1"/>
  <c r="N48" i="160" s="1"/>
  <c r="N78" i="232"/>
  <c r="N41" i="232" s="1"/>
  <c r="N43" i="232" s="1"/>
  <c r="N76" i="234"/>
  <c r="N40" i="234" s="1"/>
  <c r="N79" i="244"/>
  <c r="N45" i="244" s="1"/>
  <c r="N47" i="244" s="1"/>
  <c r="N87" i="246"/>
  <c r="N45" i="246" s="1"/>
  <c r="N77" i="250"/>
  <c r="N41" i="250" s="1"/>
  <c r="N43" i="250" s="1"/>
  <c r="N79" i="250" s="1"/>
  <c r="N77" i="254"/>
  <c r="N41" i="254" s="1"/>
  <c r="N91" i="260"/>
  <c r="N47" i="260" s="1"/>
  <c r="N49" i="260" s="1"/>
  <c r="N81" i="266"/>
  <c r="N41" i="266" s="1"/>
  <c r="N43" i="266" s="1"/>
  <c r="N78" i="272"/>
  <c r="N41"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73" i="229"/>
  <c r="N40" i="229" s="1"/>
  <c r="N42"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76" i="56"/>
  <c r="N42" i="56" s="1"/>
  <c r="N43" i="56" s="1"/>
  <c r="N78" i="56" s="1"/>
  <c r="L85" i="56" s="1"/>
  <c r="N43" i="306"/>
  <c r="N76" i="19"/>
  <c r="N42" i="19" s="1"/>
  <c r="N43" i="19" s="1"/>
  <c r="N43" i="22"/>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5"/>
  <c r="N43" i="23"/>
  <c r="I70" i="21"/>
  <c r="I71" i="21"/>
  <c r="I70" i="25"/>
  <c r="I71" i="25"/>
  <c r="I70" i="41"/>
  <c r="I70" i="43"/>
  <c r="N43" i="47"/>
  <c r="N78" i="47" s="1"/>
  <c r="L84" i="47" s="1"/>
  <c r="I70" i="47"/>
  <c r="I70" i="52"/>
  <c r="I70" i="64"/>
  <c r="I71" i="64"/>
  <c r="I70" i="65"/>
  <c r="I71" i="65"/>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N43" i="96"/>
  <c r="I70" i="96"/>
  <c r="I71" i="96"/>
  <c r="N43" i="100"/>
  <c r="I70" i="106"/>
  <c r="I71" i="106"/>
  <c r="I70" i="107"/>
  <c r="I71" i="107"/>
  <c r="I70" i="108"/>
  <c r="I71" i="108"/>
  <c r="N43" i="136"/>
  <c r="I69" i="149"/>
  <c r="I70" i="149"/>
  <c r="I70" i="148"/>
  <c r="I71" i="148"/>
  <c r="I69" i="145"/>
  <c r="I70" i="145"/>
  <c r="I69" i="144"/>
  <c r="I70" i="144"/>
  <c r="N61" i="150"/>
  <c r="I75" i="154"/>
  <c r="I76" i="154"/>
  <c r="I77" i="154"/>
  <c r="N77" i="157"/>
  <c r="N81" i="157" s="1"/>
  <c r="N47" i="157" s="1"/>
  <c r="N49" i="157" s="1"/>
  <c r="I77" i="157"/>
  <c r="N49" i="171"/>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84"/>
  <c r="N43" i="85"/>
  <c r="N43" i="88"/>
  <c r="N43" i="95"/>
  <c r="N43" i="101"/>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2" i="234"/>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2"/>
  <c r="N46" i="280"/>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3" i="78"/>
  <c r="L85" i="77"/>
  <c r="L83" i="77"/>
  <c r="L84" i="77"/>
  <c r="N78" i="76"/>
  <c r="L85" i="76" s="1"/>
  <c r="N78" i="73"/>
  <c r="L85" i="73" s="1"/>
  <c r="N78" i="70"/>
  <c r="L85" i="70" s="1"/>
  <c r="I70" i="38"/>
  <c r="N43" i="38"/>
  <c r="L84" i="28"/>
  <c r="L83" i="28"/>
  <c r="L85" i="28"/>
  <c r="I70" i="15"/>
  <c r="N76" i="12"/>
  <c r="N42" i="12" s="1"/>
  <c r="N43" i="12" s="1"/>
  <c r="I70" i="12"/>
  <c r="N79" i="347" l="1"/>
  <c r="L84" i="347" s="1"/>
  <c r="N79" i="328"/>
  <c r="L84" i="328" s="1"/>
  <c r="N79" i="348"/>
  <c r="L85" i="348" s="1"/>
  <c r="N78" i="42"/>
  <c r="L85" i="42" s="1"/>
  <c r="N78" i="22"/>
  <c r="L83" i="22" s="1"/>
  <c r="N78" i="31"/>
  <c r="L83" i="31" s="1"/>
  <c r="L83" i="47"/>
  <c r="L86" i="323"/>
  <c r="L84" i="67"/>
  <c r="N79" i="333"/>
  <c r="L84" i="333" s="1"/>
  <c r="N78" i="37"/>
  <c r="L85" i="37" s="1"/>
  <c r="N81" i="248"/>
  <c r="N43" i="248" s="1"/>
  <c r="N45" i="248" s="1"/>
  <c r="N83" i="248" s="1"/>
  <c r="L88" i="248" s="1"/>
  <c r="L83" i="7"/>
  <c r="L85" i="51"/>
  <c r="N78" i="39"/>
  <c r="L85" i="39" s="1"/>
  <c r="L83" i="51"/>
  <c r="N93" i="260"/>
  <c r="L99" i="260" s="1"/>
  <c r="N79" i="306"/>
  <c r="L86" i="306" s="1"/>
  <c r="L86" i="356"/>
  <c r="L83" i="67"/>
  <c r="N78" i="25"/>
  <c r="L85" i="25" s="1"/>
  <c r="L84" i="65"/>
  <c r="L82" i="74"/>
  <c r="L84" i="78"/>
  <c r="N85" i="78" s="1"/>
  <c r="N87" i="78" s="1"/>
  <c r="D69" i="5" s="1"/>
  <c r="L82" i="289"/>
  <c r="L84" i="226"/>
  <c r="L84" i="208"/>
  <c r="N78" i="43"/>
  <c r="L85" i="43" s="1"/>
  <c r="N78" i="34"/>
  <c r="L83" i="34" s="1"/>
  <c r="N81" i="50"/>
  <c r="L87" i="50" s="1"/>
  <c r="L84" i="63"/>
  <c r="N78" i="21"/>
  <c r="L85" i="21" s="1"/>
  <c r="L86" i="253"/>
  <c r="L84" i="253"/>
  <c r="L83" i="65"/>
  <c r="L83" i="74"/>
  <c r="N79" i="364"/>
  <c r="L86" i="364" s="1"/>
  <c r="L83" i="289"/>
  <c r="N80" i="275"/>
  <c r="L85" i="275"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3"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N70" i="266" s="1"/>
  <c r="N83"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3" i="21"/>
  <c r="L85" i="7"/>
  <c r="L84" i="46"/>
  <c r="L84" i="339"/>
  <c r="N83" i="282"/>
  <c r="L89" i="282" s="1"/>
  <c r="N79" i="256"/>
  <c r="L84" i="256" s="1"/>
  <c r="N78" i="35"/>
  <c r="N77" i="284"/>
  <c r="L84" i="284" s="1"/>
  <c r="L88" i="218"/>
  <c r="L85" i="253"/>
  <c r="N78" i="33"/>
  <c r="L83" i="33" s="1"/>
  <c r="L84" i="64"/>
  <c r="N78" i="53"/>
  <c r="L85" i="53" s="1"/>
  <c r="L84" i="348"/>
  <c r="L86" i="328"/>
  <c r="N80" i="272"/>
  <c r="L85" i="272" s="1"/>
  <c r="N79" i="257"/>
  <c r="L86" i="257" s="1"/>
  <c r="L85" i="32"/>
  <c r="L84" i="32"/>
  <c r="N79" i="264"/>
  <c r="L86" i="264" s="1"/>
  <c r="N74" i="227"/>
  <c r="L79" i="227" s="1"/>
  <c r="N69" i="160"/>
  <c r="N82" i="160" s="1"/>
  <c r="N79" i="261"/>
  <c r="L84" i="261" s="1"/>
  <c r="L82" i="305"/>
  <c r="L83" i="305"/>
  <c r="L87" i="281"/>
  <c r="N78" i="243"/>
  <c r="L83" i="243" s="1"/>
  <c r="L85" i="128"/>
  <c r="L84" i="92"/>
  <c r="L85" i="92"/>
  <c r="N79" i="332"/>
  <c r="L84" i="332" s="1"/>
  <c r="N78" i="9"/>
  <c r="L84" i="9" s="1"/>
  <c r="N80" i="273"/>
  <c r="L86" i="273" s="1"/>
  <c r="N78" i="19"/>
  <c r="L85" i="19" s="1"/>
  <c r="N79" i="334"/>
  <c r="L84" i="334" s="1"/>
  <c r="L83" i="132"/>
  <c r="L85" i="132"/>
  <c r="L84" i="127"/>
  <c r="L82" i="127"/>
  <c r="L83" i="130"/>
  <c r="L85" i="130"/>
  <c r="L85" i="58"/>
  <c r="L84" i="58"/>
  <c r="L85" i="47"/>
  <c r="N86" i="47" s="1"/>
  <c r="N88" i="47" s="1"/>
  <c r="D39" i="5" s="1"/>
  <c r="L83" i="72"/>
  <c r="L86" i="360"/>
  <c r="L86" i="348"/>
  <c r="L85" i="131"/>
  <c r="N78" i="79"/>
  <c r="L83" i="79" s="1"/>
  <c r="N78" i="68"/>
  <c r="L84" i="130"/>
  <c r="L85" i="208"/>
  <c r="N79" i="342"/>
  <c r="L85" i="342" s="1"/>
  <c r="L100" i="260"/>
  <c r="N78" i="40"/>
  <c r="L84" i="40" s="1"/>
  <c r="L87" i="277"/>
  <c r="L86" i="277"/>
  <c r="L85" i="250"/>
  <c r="L84" i="250"/>
  <c r="N78" i="45"/>
  <c r="L85" i="45" s="1"/>
  <c r="N78" i="36"/>
  <c r="N80" i="274"/>
  <c r="L86" i="274" s="1"/>
  <c r="N79" i="259"/>
  <c r="L84" i="259" s="1"/>
  <c r="N78" i="143"/>
  <c r="L84" i="143" s="1"/>
  <c r="N77" i="283"/>
  <c r="N85" i="279"/>
  <c r="N81" i="244"/>
  <c r="L88" i="244" s="1"/>
  <c r="N79" i="346"/>
  <c r="L86" i="346" s="1"/>
  <c r="N78" i="17"/>
  <c r="N78" i="23"/>
  <c r="L85" i="367"/>
  <c r="L83" i="367"/>
  <c r="L84" i="367"/>
  <c r="N78" i="20"/>
  <c r="L83" i="20" s="1"/>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3" i="42"/>
  <c r="L84" i="57"/>
  <c r="L86" i="34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6" i="123" l="1"/>
  <c r="N88" i="123" s="1"/>
  <c r="D114" i="5" s="1"/>
  <c r="N79" i="317"/>
  <c r="L83" i="26"/>
  <c r="N69" i="183"/>
  <c r="N82" i="183" s="1"/>
  <c r="L88" i="183" s="1"/>
  <c r="N87" i="343"/>
  <c r="N89" i="343" s="1"/>
  <c r="D296" i="5" s="1"/>
  <c r="L85" i="105"/>
  <c r="L84" i="26"/>
  <c r="N86" i="26" s="1"/>
  <c r="N88" i="26" s="1"/>
  <c r="D18" i="5" s="1"/>
  <c r="L83" i="105"/>
  <c r="N86" i="105" s="1"/>
  <c r="N88" i="105" s="1"/>
  <c r="D95" i="5" s="1"/>
  <c r="N79" i="319"/>
  <c r="L84" i="319" s="1"/>
  <c r="L83" i="30"/>
  <c r="L85" i="31"/>
  <c r="L84" i="31"/>
  <c r="N79" i="315"/>
  <c r="L84" i="315" s="1"/>
  <c r="N70" i="267"/>
  <c r="N83" i="267" s="1"/>
  <c r="L88" i="267" s="1"/>
  <c r="N87" i="323"/>
  <c r="N89" i="323" s="1"/>
  <c r="D279" i="5" s="1"/>
  <c r="L84" i="42"/>
  <c r="N86" i="42" s="1"/>
  <c r="N88" i="42" s="1"/>
  <c r="D33" i="5" s="1"/>
  <c r="L84" i="21"/>
  <c r="N86" i="67"/>
  <c r="N88" i="67" s="1"/>
  <c r="D58" i="5" s="1"/>
  <c r="N69" i="172"/>
  <c r="L85" i="22"/>
  <c r="L84" i="22"/>
  <c r="N86" i="22" s="1"/>
  <c r="N88" i="22" s="1"/>
  <c r="D14" i="5" s="1"/>
  <c r="N69" i="180"/>
  <c r="N82" i="180" s="1"/>
  <c r="L88" i="180" s="1"/>
  <c r="N87" i="356"/>
  <c r="N89" i="356" s="1"/>
  <c r="D308" i="5" s="1"/>
  <c r="N86" i="226"/>
  <c r="N88" i="226" s="1"/>
  <c r="D187" i="5" s="1"/>
  <c r="L86" i="333"/>
  <c r="N87" i="333" s="1"/>
  <c r="N89" i="333" s="1"/>
  <c r="D287" i="5" s="1"/>
  <c r="N86" i="121"/>
  <c r="N88" i="121" s="1"/>
  <c r="D111" i="5" s="1"/>
  <c r="N87" i="327"/>
  <c r="N89" i="327" s="1"/>
  <c r="D281" i="5" s="1"/>
  <c r="N86" i="64"/>
  <c r="N88" i="64" s="1"/>
  <c r="D55" i="5" s="1"/>
  <c r="N87" i="340"/>
  <c r="N89" i="340" s="1"/>
  <c r="D294" i="5" s="1"/>
  <c r="L87" i="232"/>
  <c r="L86" i="232"/>
  <c r="N70" i="168"/>
  <c r="N83" i="168" s="1"/>
  <c r="L90" i="168" s="1"/>
  <c r="N79" i="313"/>
  <c r="L85" i="313" s="1"/>
  <c r="N64" i="297"/>
  <c r="N77" i="297" s="1"/>
  <c r="L82" i="297" s="1"/>
  <c r="N69" i="164"/>
  <c r="N82" i="164" s="1"/>
  <c r="L87" i="164" s="1"/>
  <c r="N70" i="178"/>
  <c r="N83" i="178" s="1"/>
  <c r="L90" i="178" s="1"/>
  <c r="N70" i="176"/>
  <c r="N83" i="176" s="1"/>
  <c r="L88" i="176" s="1"/>
  <c r="N79" i="316"/>
  <c r="L86" i="316" s="1"/>
  <c r="L83" i="286"/>
  <c r="L83" i="38"/>
  <c r="L84" i="38"/>
  <c r="L84" i="37"/>
  <c r="L83" i="37"/>
  <c r="N86" i="51"/>
  <c r="N88" i="51" s="1"/>
  <c r="D43" i="5" s="1"/>
  <c r="N85" i="74"/>
  <c r="N87" i="74" s="1"/>
  <c r="D65" i="5" s="1"/>
  <c r="L88" i="50"/>
  <c r="L84" i="39"/>
  <c r="L83" i="39"/>
  <c r="L86" i="50"/>
  <c r="L85" i="241"/>
  <c r="N83" i="155"/>
  <c r="L88" i="155" s="1"/>
  <c r="N86" i="224"/>
  <c r="N88" i="224" s="1"/>
  <c r="D185" i="5" s="1"/>
  <c r="N87" i="328"/>
  <c r="N89" i="328" s="1"/>
  <c r="D282" i="5" s="1"/>
  <c r="L84" i="135"/>
  <c r="L85" i="336"/>
  <c r="L84" i="364"/>
  <c r="L92" i="221"/>
  <c r="N85" i="72"/>
  <c r="N87" i="72" s="1"/>
  <c r="D63" i="5" s="1"/>
  <c r="N86" i="7"/>
  <c r="N88" i="7" s="1"/>
  <c r="D3" i="5" s="1"/>
  <c r="L86" i="256"/>
  <c r="L86" i="254"/>
  <c r="L85" i="254"/>
  <c r="L84" i="43"/>
  <c r="L91" i="221"/>
  <c r="L83" i="43"/>
  <c r="N87" i="371"/>
  <c r="N89" i="371" s="1"/>
  <c r="D293" i="5" s="1"/>
  <c r="L84" i="306"/>
  <c r="L84" i="102"/>
  <c r="N90" i="218"/>
  <c r="N92" i="218" s="1"/>
  <c r="D180" i="5" s="1"/>
  <c r="L82" i="75"/>
  <c r="L84" i="75"/>
  <c r="L82" i="302"/>
  <c r="L83" i="302"/>
  <c r="L83" i="102"/>
  <c r="N86" i="65"/>
  <c r="N88" i="65" s="1"/>
  <c r="D56" i="5" s="1"/>
  <c r="L85" i="306"/>
  <c r="L82" i="286"/>
  <c r="L90" i="282"/>
  <c r="L86" i="241"/>
  <c r="N86" i="21"/>
  <c r="N88" i="21" s="1"/>
  <c r="D13" i="5" s="1"/>
  <c r="N85" i="303"/>
  <c r="N87" i="303" s="1"/>
  <c r="D259" i="5" s="1"/>
  <c r="N87" i="321"/>
  <c r="N89" i="321" s="1"/>
  <c r="D277" i="5" s="1"/>
  <c r="N86" i="58"/>
  <c r="N88" i="58" s="1"/>
  <c r="D49" i="5" s="1"/>
  <c r="L87" i="274"/>
  <c r="L85" i="41"/>
  <c r="N79" i="311"/>
  <c r="L84" i="311" s="1"/>
  <c r="L86" i="332"/>
  <c r="L84" i="342"/>
  <c r="N86" i="131"/>
  <c r="N88" i="131" s="1"/>
  <c r="D122" i="5" s="1"/>
  <c r="L83" i="59"/>
  <c r="L85" i="332"/>
  <c r="N87" i="339"/>
  <c r="N89" i="339" s="1"/>
  <c r="D292" i="5" s="1"/>
  <c r="N86" i="63"/>
  <c r="N88" i="63" s="1"/>
  <c r="D54" i="5" s="1"/>
  <c r="N85" i="289"/>
  <c r="N87" i="289" s="1"/>
  <c r="D245" i="5" s="1"/>
  <c r="L83" i="298"/>
  <c r="L84" i="298"/>
  <c r="L83" i="103"/>
  <c r="L84" i="103"/>
  <c r="N86" i="130"/>
  <c r="N88" i="130" s="1"/>
  <c r="D121" i="5" s="1"/>
  <c r="N72" i="165"/>
  <c r="N85" i="165" s="1"/>
  <c r="L91" i="165" s="1"/>
  <c r="N70" i="171"/>
  <c r="N83" i="171" s="1"/>
  <c r="L90" i="171" s="1"/>
  <c r="N86" i="46"/>
  <c r="N88" i="46" s="1"/>
  <c r="D38" i="5" s="1"/>
  <c r="L84" i="363"/>
  <c r="L85" i="138"/>
  <c r="L82" i="284"/>
  <c r="N86" i="208"/>
  <c r="N88" i="208" s="1"/>
  <c r="D119" i="5" s="1"/>
  <c r="L83" i="284"/>
  <c r="L84" i="25"/>
  <c r="L85" i="240"/>
  <c r="L83" i="25"/>
  <c r="N90" i="219"/>
  <c r="N92" i="219" s="1"/>
  <c r="D181" i="5" s="1"/>
  <c r="L84" i="24"/>
  <c r="L85" i="69"/>
  <c r="N86" i="124"/>
  <c r="N88" i="124" s="1"/>
  <c r="D113" i="5" s="1"/>
  <c r="L85" i="147"/>
  <c r="L86" i="251"/>
  <c r="L85" i="215"/>
  <c r="L84" i="346"/>
  <c r="N79" i="314"/>
  <c r="L84" i="314" s="1"/>
  <c r="N79" i="318"/>
  <c r="L84" i="318" s="1"/>
  <c r="N77" i="287"/>
  <c r="L83" i="287" s="1"/>
  <c r="L84" i="34"/>
  <c r="L84" i="30"/>
  <c r="N86" i="30" s="1"/>
  <c r="N88" i="30" s="1"/>
  <c r="D22" i="5" s="1"/>
  <c r="L84" i="27"/>
  <c r="L85" i="34"/>
  <c r="N69" i="179"/>
  <c r="N82" i="179" s="1"/>
  <c r="L87" i="179" s="1"/>
  <c r="N69" i="177"/>
  <c r="N82" i="177" s="1"/>
  <c r="L89" i="177" s="1"/>
  <c r="N70" i="268"/>
  <c r="N83" i="268" s="1"/>
  <c r="L90" i="268" s="1"/>
  <c r="L84" i="100"/>
  <c r="L83" i="142"/>
  <c r="L84" i="142"/>
  <c r="L85" i="142"/>
  <c r="L84" i="262"/>
  <c r="L86" i="262"/>
  <c r="L85" i="262"/>
  <c r="L83" i="24"/>
  <c r="N86" i="24" s="1"/>
  <c r="N88" i="24" s="1"/>
  <c r="D16" i="5" s="1"/>
  <c r="L88" i="282"/>
  <c r="L85" i="363"/>
  <c r="L85" i="364"/>
  <c r="L85" i="232"/>
  <c r="L85" i="213"/>
  <c r="L84" i="147"/>
  <c r="L83" i="215"/>
  <c r="L84" i="19"/>
  <c r="L83" i="19"/>
  <c r="N79" i="239"/>
  <c r="L86" i="239" s="1"/>
  <c r="N77" i="285"/>
  <c r="L83" i="285" s="1"/>
  <c r="L84" i="365"/>
  <c r="N86" i="132"/>
  <c r="N88" i="132" s="1"/>
  <c r="D123" i="5" s="1"/>
  <c r="L86" i="240"/>
  <c r="L86" i="365"/>
  <c r="L85" i="135"/>
  <c r="L82" i="298"/>
  <c r="L84" i="251"/>
  <c r="L85" i="27"/>
  <c r="N87" i="253"/>
  <c r="N89" i="253" s="1"/>
  <c r="D213" i="5" s="1"/>
  <c r="N66" i="294"/>
  <c r="N79" i="294" s="1"/>
  <c r="L85" i="294" s="1"/>
  <c r="N70" i="157"/>
  <c r="N83" i="157" s="1"/>
  <c r="L90" i="157" s="1"/>
  <c r="L82" i="325"/>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N82" i="172"/>
  <c r="L88" i="172" s="1"/>
  <c r="L84" i="94"/>
  <c r="L84" i="85"/>
  <c r="L83" i="290"/>
  <c r="L84" i="98"/>
  <c r="L87"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16"/>
  <c r="L85" i="344"/>
  <c r="L84" i="344"/>
  <c r="L86" i="344"/>
  <c r="L86" i="355"/>
  <c r="L84" i="355"/>
  <c r="L85" i="355"/>
  <c r="L86" i="359"/>
  <c r="L85" i="359"/>
  <c r="L84" i="359"/>
  <c r="L84" i="239"/>
  <c r="L84" i="351"/>
  <c r="L86" i="351"/>
  <c r="L85" i="351"/>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5" i="318" l="1"/>
  <c r="N87" i="342"/>
  <c r="N89" i="342" s="1"/>
  <c r="D295" i="5" s="1"/>
  <c r="N86" i="19"/>
  <c r="N88" i="19" s="1"/>
  <c r="D11" i="5" s="1"/>
  <c r="L83" i="60"/>
  <c r="N85" i="286"/>
  <c r="N87" i="286" s="1"/>
  <c r="D243" i="5" s="1"/>
  <c r="L84" i="316"/>
  <c r="N88" i="232"/>
  <c r="N90" i="232" s="1"/>
  <c r="D192" i="5" s="1"/>
  <c r="L86" i="318"/>
  <c r="N87" i="318" s="1"/>
  <c r="N89" i="318" s="1"/>
  <c r="D274" i="5" s="1"/>
  <c r="N86" i="38"/>
  <c r="N88" i="38" s="1"/>
  <c r="D29" i="5" s="1"/>
  <c r="L86" i="319"/>
  <c r="N87" i="319" s="1"/>
  <c r="N89" i="319" s="1"/>
  <c r="D275" i="5" s="1"/>
  <c r="L84" i="297"/>
  <c r="N85" i="297" s="1"/>
  <c r="N87" i="297" s="1"/>
  <c r="D253" i="5" s="1"/>
  <c r="L90" i="267"/>
  <c r="L86" i="315"/>
  <c r="L89" i="267"/>
  <c r="L85" i="315"/>
  <c r="N87" i="315" s="1"/>
  <c r="N89" i="315" s="1"/>
  <c r="D271" i="5" s="1"/>
  <c r="L89" i="180"/>
  <c r="N86" i="34"/>
  <c r="N88" i="34" s="1"/>
  <c r="D26" i="5" s="1"/>
  <c r="N87" i="241"/>
  <c r="N89" i="241" s="1"/>
  <c r="D201" i="5" s="1"/>
  <c r="N86" i="138"/>
  <c r="N88" i="138" s="1"/>
  <c r="D129" i="5" s="1"/>
  <c r="L89" i="268"/>
  <c r="N87" i="364"/>
  <c r="N89" i="364" s="1"/>
  <c r="D314" i="5" s="1"/>
  <c r="L84" i="313"/>
  <c r="L86" i="313"/>
  <c r="L87" i="180"/>
  <c r="N90" i="180" s="1"/>
  <c r="N92" i="180" s="1"/>
  <c r="D159" i="5" s="1"/>
  <c r="N85" i="75"/>
  <c r="N87" i="75" s="1"/>
  <c r="D66" i="5" s="1"/>
  <c r="L88" i="178"/>
  <c r="L88" i="268"/>
  <c r="N91" i="268" s="1"/>
  <c r="N93" i="268" s="1"/>
  <c r="D227" i="5" s="1"/>
  <c r="N86" i="59"/>
  <c r="N88" i="59" s="1"/>
  <c r="D50" i="5" s="1"/>
  <c r="N86" i="37"/>
  <c r="N88" i="37" s="1"/>
  <c r="D28" i="5" s="1"/>
  <c r="L82" i="285"/>
  <c r="N85" i="302"/>
  <c r="N87" i="302" s="1"/>
  <c r="L88" i="164"/>
  <c r="L89" i="164"/>
  <c r="N86" i="39"/>
  <c r="N88" i="39" s="1"/>
  <c r="D30" i="5" s="1"/>
  <c r="L89" i="178"/>
  <c r="N86" i="27"/>
  <c r="N88" i="27" s="1"/>
  <c r="D19" i="5" s="1"/>
  <c r="L90" i="176"/>
  <c r="L89" i="176"/>
  <c r="N86" i="25"/>
  <c r="N88" i="25" s="1"/>
  <c r="D17" i="5" s="1"/>
  <c r="N87" i="254"/>
  <c r="N89" i="254" s="1"/>
  <c r="D214" i="5" s="1"/>
  <c r="N87" i="336"/>
  <c r="N89" i="336" s="1"/>
  <c r="D290" i="5" s="1"/>
  <c r="N87" i="365"/>
  <c r="N89" i="365" s="1"/>
  <c r="D315" i="5" s="1"/>
  <c r="L85" i="311"/>
  <c r="L88" i="179"/>
  <c r="L86" i="311"/>
  <c r="L89" i="179"/>
  <c r="N91" i="282"/>
  <c r="N93" i="282" s="1"/>
  <c r="D239" i="5" s="1"/>
  <c r="N93" i="221"/>
  <c r="N95" i="221" s="1"/>
  <c r="D184" i="5" s="1"/>
  <c r="N89" i="50"/>
  <c r="N91" i="50" s="1"/>
  <c r="D42" i="5" s="1"/>
  <c r="N86" i="96"/>
  <c r="N88" i="96" s="1"/>
  <c r="D86" i="5" s="1"/>
  <c r="N86" i="135"/>
  <c r="N88" i="135" s="1"/>
  <c r="D126" i="5" s="1"/>
  <c r="L84" i="285"/>
  <c r="L89" i="155"/>
  <c r="N87" i="306"/>
  <c r="N89" i="306" s="1"/>
  <c r="D262" i="5" s="1"/>
  <c r="N86" i="102"/>
  <c r="N88" i="102" s="1"/>
  <c r="D92" i="5" s="1"/>
  <c r="N87" i="256"/>
  <c r="N89" i="256" s="1"/>
  <c r="D215" i="5" s="1"/>
  <c r="N87" i="235"/>
  <c r="N89" i="235" s="1"/>
  <c r="D195" i="5" s="1"/>
  <c r="L90" i="155"/>
  <c r="N87" i="251"/>
  <c r="N89" i="251" s="1"/>
  <c r="D211" i="5" s="1"/>
  <c r="L92" i="165"/>
  <c r="N88" i="274"/>
  <c r="N90" i="274" s="1"/>
  <c r="D232" i="5" s="1"/>
  <c r="N86" i="213"/>
  <c r="N88" i="213" s="1"/>
  <c r="D175" i="5" s="1"/>
  <c r="N86" i="100"/>
  <c r="N88" i="100" s="1"/>
  <c r="D90" i="5" s="1"/>
  <c r="L90" i="165"/>
  <c r="L88" i="157"/>
  <c r="N86" i="99"/>
  <c r="N88" i="99" s="1"/>
  <c r="D89" i="5" s="1"/>
  <c r="L82" i="287"/>
  <c r="N85" i="325"/>
  <c r="N87" i="325" s="1"/>
  <c r="D280" i="5" s="1"/>
  <c r="N86" i="149"/>
  <c r="N88" i="149" s="1"/>
  <c r="D135" i="5" s="1"/>
  <c r="L84" i="287"/>
  <c r="L89" i="189"/>
  <c r="L89" i="157"/>
  <c r="L87" i="189"/>
  <c r="N87" i="363"/>
  <c r="N89" i="363" s="1"/>
  <c r="D313" i="5" s="1"/>
  <c r="N87" i="332"/>
  <c r="N89" i="332" s="1"/>
  <c r="D286" i="5" s="1"/>
  <c r="N86" i="43"/>
  <c r="N88" i="43" s="1"/>
  <c r="D34" i="5" s="1"/>
  <c r="N87" i="240"/>
  <c r="N89" i="240" s="1"/>
  <c r="D200" i="5" s="1"/>
  <c r="N86" i="147"/>
  <c r="N88" i="147" s="1"/>
  <c r="D137" i="5" s="1"/>
  <c r="N86" i="69"/>
  <c r="N88" i="69" s="1"/>
  <c r="D60" i="5" s="1"/>
  <c r="N86" i="209"/>
  <c r="N88" i="209" s="1"/>
  <c r="D131" i="5" s="1"/>
  <c r="N86" i="215"/>
  <c r="N88" i="215" s="1"/>
  <c r="D177" i="5" s="1"/>
  <c r="N91" i="249"/>
  <c r="N93" i="249" s="1"/>
  <c r="D209" i="5" s="1"/>
  <c r="N86" i="142"/>
  <c r="N88" i="142" s="1"/>
  <c r="D134" i="5" s="1"/>
  <c r="L88" i="171"/>
  <c r="N86" i="41"/>
  <c r="N88" i="41" s="1"/>
  <c r="D32" i="5" s="1"/>
  <c r="L89" i="171"/>
  <c r="N87" i="346"/>
  <c r="N89" i="346" s="1"/>
  <c r="D299" i="5" s="1"/>
  <c r="L87" i="177"/>
  <c r="N85" i="298"/>
  <c r="N87" i="298" s="1"/>
  <c r="D254" i="5" s="1"/>
  <c r="N86" i="140"/>
  <c r="N88" i="140" s="1"/>
  <c r="D132" i="5" s="1"/>
  <c r="N86" i="88"/>
  <c r="N88" i="88" s="1"/>
  <c r="D79" i="5" s="1"/>
  <c r="N86" i="80"/>
  <c r="N88" i="80" s="1"/>
  <c r="D71" i="5" s="1"/>
  <c r="N82" i="227"/>
  <c r="N84" i="227" s="1"/>
  <c r="D188" i="5" s="1"/>
  <c r="N90" i="217"/>
  <c r="N92" i="217" s="1"/>
  <c r="D179" i="5" s="1"/>
  <c r="N86" i="33"/>
  <c r="N88" i="33" s="1"/>
  <c r="D25" i="5" s="1"/>
  <c r="N86" i="83"/>
  <c r="N88" i="83" s="1"/>
  <c r="D74" i="5" s="1"/>
  <c r="N87" i="264"/>
  <c r="N89" i="264" s="1"/>
  <c r="D223" i="5" s="1"/>
  <c r="N87" i="262"/>
  <c r="N89" i="262" s="1"/>
  <c r="D221" i="5" s="1"/>
  <c r="N85" i="284"/>
  <c r="N87" i="284" s="1"/>
  <c r="D241" i="5" s="1"/>
  <c r="N86" i="103"/>
  <c r="N88" i="103" s="1"/>
  <c r="D93" i="5" s="1"/>
  <c r="N87" i="238"/>
  <c r="N89" i="238" s="1"/>
  <c r="D198" i="5" s="1"/>
  <c r="L85" i="314"/>
  <c r="L88" i="177"/>
  <c r="L86" i="314"/>
  <c r="L84" i="294"/>
  <c r="L85" i="239"/>
  <c r="N87" i="239" s="1"/>
  <c r="N89" i="239" s="1"/>
  <c r="D199" i="5" s="1"/>
  <c r="N86" i="53"/>
  <c r="N88" i="53" s="1"/>
  <c r="D45" i="5" s="1"/>
  <c r="N86" i="231"/>
  <c r="N88" i="231" s="1"/>
  <c r="D191" i="5" s="1"/>
  <c r="L86" i="294"/>
  <c r="N87" i="295"/>
  <c r="N89" i="295" s="1"/>
  <c r="D251" i="5" s="1"/>
  <c r="N86" i="29"/>
  <c r="N88" i="29" s="1"/>
  <c r="D21" i="5" s="1"/>
  <c r="N86" i="214"/>
  <c r="N88" i="214" s="1"/>
  <c r="D176" i="5" s="1"/>
  <c r="N86" i="9"/>
  <c r="N88" i="9" s="1"/>
  <c r="D4" i="5" s="1"/>
  <c r="N88" i="275"/>
  <c r="N90" i="275" s="1"/>
  <c r="D233"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3" l="1"/>
  <c r="N89" i="313" s="1"/>
  <c r="D269" i="5" s="1"/>
  <c r="N90" i="164"/>
  <c r="N92" i="164" s="1"/>
  <c r="D149" i="5" s="1"/>
  <c r="N91" i="178"/>
  <c r="N93" i="178" s="1"/>
  <c r="D157" i="5" s="1"/>
  <c r="N85" i="285"/>
  <c r="N87" i="285" s="1"/>
  <c r="D242" i="5" s="1"/>
  <c r="N90" i="179"/>
  <c r="N92" i="179" s="1"/>
  <c r="D158" i="5" s="1"/>
  <c r="N91" i="176"/>
  <c r="N93" i="176" s="1"/>
  <c r="D155" i="5" s="1"/>
  <c r="N91" i="155"/>
  <c r="N93" i="155" s="1"/>
  <c r="D144" i="5" s="1"/>
  <c r="N90" i="189"/>
  <c r="N92" i="189" s="1"/>
  <c r="D169" i="5" s="1"/>
  <c r="N91" i="171"/>
  <c r="N93" i="171" s="1"/>
  <c r="D156" i="5" s="1"/>
  <c r="N87" i="311"/>
  <c r="N89" i="311" s="1"/>
  <c r="D267" i="5" s="1"/>
  <c r="N85" i="287"/>
  <c r="N87" i="287" s="1"/>
  <c r="D244" i="5" s="1"/>
  <c r="N93" i="165"/>
  <c r="N95" i="165" s="1"/>
  <c r="D150" i="5" s="1"/>
  <c r="N91" i="157"/>
  <c r="N93" i="157" s="1"/>
  <c r="D145" i="5" s="1"/>
  <c r="N90" i="177"/>
  <c r="N92" i="177" s="1"/>
  <c r="N87" i="314"/>
  <c r="N89" i="314" s="1"/>
  <c r="D270" i="5" s="1"/>
  <c r="N91" i="158"/>
  <c r="N93" i="158" s="1"/>
  <c r="D146" i="5" s="1"/>
  <c r="N87" i="294"/>
  <c r="N89" i="294" s="1"/>
  <c r="D250"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<sst xmlns="http://schemas.openxmlformats.org/spreadsheetml/2006/main" count="38539" uniqueCount="2344">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</sst>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protection locked="0"/>
    </xf>
    <xf numFmtId="164" fontId="0" fillId="0" borderId="15"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NORTE DE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3" sqref="A13"/>
    </sheetView>
  </sheetViews>
  <sheetFormatPr baseColWidth="10" defaultRowHeight="15"/>
  <cols>
    <col min="2" max="2" width="10.7109375" customWidth="1"/>
    <col min="8" max="8" width="83" customWidth="1"/>
    <col min="26" max="26" width="10"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3211907.8559360579</v>
      </c>
      <c r="G3" t="s">
        <v>980</v>
      </c>
      <c r="J3" s="1"/>
    </row>
    <row r="4" spans="1:10" ht="54" thickTop="1" thickBot="1">
      <c r="A4" s="131" t="s">
        <v>985</v>
      </c>
      <c r="B4" s="132" t="s">
        <v>1169</v>
      </c>
      <c r="C4" s="130" t="s">
        <v>984</v>
      </c>
      <c r="D4" s="177">
        <f>VLOOKUP('200.2'!A88,'200.2'!A37:N108,14,FALSE)</f>
        <v>227858.30735677137</v>
      </c>
      <c r="J4" s="1"/>
    </row>
    <row r="5" spans="1:10" ht="54" thickTop="1" thickBot="1">
      <c r="A5" s="131" t="s">
        <v>986</v>
      </c>
      <c r="B5" s="132" t="s">
        <v>1170</v>
      </c>
      <c r="C5" s="133" t="s">
        <v>987</v>
      </c>
      <c r="D5" s="177">
        <f>VLOOKUP('201.1'!A88,'201.1'!A38:N109,14,FALSE)</f>
        <v>156574.04152137498</v>
      </c>
    </row>
    <row r="6" spans="1:10" ht="54" thickTop="1" thickBot="1">
      <c r="A6" s="131" t="s">
        <v>988</v>
      </c>
      <c r="B6" s="132" t="s">
        <v>1171</v>
      </c>
      <c r="C6" s="133" t="s">
        <v>987</v>
      </c>
      <c r="D6" s="177">
        <f>VLOOKUP('201.2'!A88,'201.2'!A39:N110,14,FALSE)</f>
        <v>167889.18159639879</v>
      </c>
    </row>
    <row r="7" spans="1:10" ht="70.5" customHeight="1" thickTop="1" thickBot="1">
      <c r="A7" s="131" t="s">
        <v>989</v>
      </c>
      <c r="B7" s="132" t="s">
        <v>1172</v>
      </c>
      <c r="C7" s="133" t="s">
        <v>987</v>
      </c>
      <c r="D7" s="177">
        <f>VLOOKUP('201.3'!A88,'201.3'!A40:N111,14,FALSE)</f>
        <v>37322.322949072026</v>
      </c>
    </row>
    <row r="8" spans="1:10" ht="54" thickTop="1" thickBot="1">
      <c r="A8" s="131" t="s">
        <v>990</v>
      </c>
      <c r="B8" s="132" t="s">
        <v>1173</v>
      </c>
      <c r="C8" s="133" t="s">
        <v>987</v>
      </c>
      <c r="D8" s="178">
        <f>VLOOKUP('201.4'!A88,'201.4'!A41:N112,14,FALSE)</f>
        <v>53830.801523023714</v>
      </c>
    </row>
    <row r="9" spans="1:10" ht="54" thickTop="1" thickBot="1">
      <c r="A9" s="131" t="s">
        <v>991</v>
      </c>
      <c r="B9" s="132" t="s">
        <v>1170</v>
      </c>
      <c r="C9" s="133" t="s">
        <v>1845</v>
      </c>
      <c r="D9" s="178">
        <f>VLOOKUP('201.5'!A88,'201.5'!A42:N113,14,FALSE)</f>
        <v>156574.04152137498</v>
      </c>
    </row>
    <row r="10" spans="1:10" ht="54" thickTop="1" thickBot="1">
      <c r="A10" s="131" t="s">
        <v>992</v>
      </c>
      <c r="B10" s="132" t="s">
        <v>1171</v>
      </c>
      <c r="C10" s="133" t="s">
        <v>1845</v>
      </c>
      <c r="D10" s="178">
        <f>VLOOKUP('201.6'!A88,'201.6'!A43:N114,14,FALSE)</f>
        <v>167889.18159639879</v>
      </c>
    </row>
    <row r="11" spans="1:10" ht="54" thickTop="1" thickBot="1">
      <c r="A11" s="131" t="s">
        <v>993</v>
      </c>
      <c r="B11" s="132" t="s">
        <v>1171</v>
      </c>
      <c r="C11" s="133" t="s">
        <v>387</v>
      </c>
      <c r="D11" s="178">
        <f>VLOOKUP('201.7'!A88,'201.7'!A44:N115,14,FALSE)</f>
        <v>164158.22638164228</v>
      </c>
    </row>
    <row r="12" spans="1:10" ht="54" thickTop="1" thickBot="1">
      <c r="A12" s="131" t="s">
        <v>994</v>
      </c>
      <c r="B12" s="132" t="s">
        <v>1174</v>
      </c>
      <c r="C12" s="133" t="s">
        <v>233</v>
      </c>
      <c r="D12" s="178">
        <f>VLOOKUP('201.8'!A88,'201.8'!A45:N116,14,FALSE)</f>
        <v>15691.864427901031</v>
      </c>
    </row>
    <row r="13" spans="1:10" ht="54" thickTop="1" thickBot="1">
      <c r="A13" s="131" t="s">
        <v>995</v>
      </c>
      <c r="B13" s="132" t="s">
        <v>1175</v>
      </c>
      <c r="C13" s="133" t="s">
        <v>233</v>
      </c>
      <c r="D13" s="178">
        <f>VLOOKUP('201.9'!A88,'201.9'!A46:N117,14,FALSE)</f>
        <v>15471.997260935706</v>
      </c>
    </row>
    <row r="14" spans="1:10" ht="54" thickTop="1" thickBot="1">
      <c r="A14" s="131" t="s">
        <v>996</v>
      </c>
      <c r="B14" s="132" t="s">
        <v>1176</v>
      </c>
      <c r="C14" s="133" t="s">
        <v>144</v>
      </c>
      <c r="D14" s="178">
        <f>VLOOKUP('201.10'!A88,'201.10'!A47:N118,14,FALSE)</f>
        <v>5562.9306993318232</v>
      </c>
    </row>
    <row r="15" spans="1:10" ht="54" thickTop="1" thickBot="1">
      <c r="A15" s="131" t="s">
        <v>997</v>
      </c>
      <c r="B15" s="132" t="s">
        <v>1177</v>
      </c>
      <c r="C15" s="133" t="s">
        <v>998</v>
      </c>
      <c r="D15" s="178">
        <f>VLOOKUP('201.11'!A88,'201.11'!A48:N119,14,FALSE)</f>
        <v>1494.9374301163921</v>
      </c>
    </row>
    <row r="16" spans="1:10" ht="54" thickTop="1" thickBot="1">
      <c r="A16" s="131" t="s">
        <v>999</v>
      </c>
      <c r="B16" s="132" t="s">
        <v>1178</v>
      </c>
      <c r="C16" s="133" t="s">
        <v>1845</v>
      </c>
      <c r="D16" s="178">
        <f>VLOOKUP('201.12'!A88,'201.12'!A49:N120,14,FALSE)</f>
        <v>118550.92178405619</v>
      </c>
    </row>
    <row r="17" spans="1:4" ht="64.5" thickTop="1" thickBot="1">
      <c r="A17" s="134" t="s">
        <v>1000</v>
      </c>
      <c r="B17" s="135" t="s">
        <v>1179</v>
      </c>
      <c r="C17" s="133" t="s">
        <v>1845</v>
      </c>
      <c r="D17" s="178">
        <f>VLOOKUP('201.13'!A88,'201.13'!A50:N121,14,FALSE)</f>
        <v>102016.2060841377</v>
      </c>
    </row>
    <row r="18" spans="1:4" ht="54" thickTop="1" thickBot="1">
      <c r="A18" s="131" t="s">
        <v>1001</v>
      </c>
      <c r="B18" s="132" t="s">
        <v>1180</v>
      </c>
      <c r="C18" s="133" t="s">
        <v>144</v>
      </c>
      <c r="D18" s="178">
        <f>VLOOKUP('201.14'!A88,'201.14'!A51:N122,14,FALSE)</f>
        <v>41637.997338838504</v>
      </c>
    </row>
    <row r="19" spans="1:4" ht="54" thickTop="1" thickBot="1">
      <c r="A19" s="131" t="s">
        <v>1002</v>
      </c>
      <c r="B19" s="132" t="s">
        <v>1181</v>
      </c>
      <c r="C19" s="133" t="s">
        <v>144</v>
      </c>
      <c r="D19" s="178">
        <f>VLOOKUP('201.15'!A88,'201.15'!A52:N123,14,FALSE)</f>
        <v>50461.544978108766</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98517.635625726776</v>
      </c>
    </row>
    <row r="22" spans="1:4" ht="54" thickTop="1" thickBot="1">
      <c r="A22" s="131" t="s">
        <v>1005</v>
      </c>
      <c r="B22" s="132" t="s">
        <v>1184</v>
      </c>
      <c r="C22" s="133" t="s">
        <v>1845</v>
      </c>
      <c r="D22" s="178">
        <f>VLOOKUP('201.18'!A88,'201.18'!A55:N126,14,FALSE)</f>
        <v>98517.635625726776</v>
      </c>
    </row>
    <row r="23" spans="1:4" ht="54" thickTop="1" thickBot="1">
      <c r="A23" s="131" t="s">
        <v>1006</v>
      </c>
      <c r="B23" s="132" t="s">
        <v>1185</v>
      </c>
      <c r="C23" s="133" t="s">
        <v>144</v>
      </c>
      <c r="D23" s="178">
        <f>VLOOKUP('201.19'!A88,'201.19'!A56:N127,14,FALSE)</f>
        <v>78380.813682893888</v>
      </c>
    </row>
    <row r="24" spans="1:4" ht="54" thickTop="1" thickBot="1">
      <c r="A24" s="131" t="s">
        <v>1007</v>
      </c>
      <c r="B24" s="132" t="s">
        <v>1186</v>
      </c>
      <c r="C24" s="133" t="s">
        <v>144</v>
      </c>
      <c r="D24" s="178">
        <f>VLOOKUP('201.20'!A88,'201.20'!A57:N128,14,FALSE)</f>
        <v>21765.017709746942</v>
      </c>
    </row>
    <row r="25" spans="1:4" ht="54" thickTop="1" thickBot="1">
      <c r="A25" s="131" t="s">
        <v>1008</v>
      </c>
      <c r="B25" s="132" t="s">
        <v>1187</v>
      </c>
      <c r="C25" s="133" t="s">
        <v>144</v>
      </c>
      <c r="D25" s="178">
        <f>VLOOKUP('201.21'!A88,'201.21'!A58:N129,14,FALSE)</f>
        <v>7173.7301347701759</v>
      </c>
    </row>
    <row r="26" spans="1:4" ht="54" thickTop="1" thickBot="1">
      <c r="A26" s="131" t="s">
        <v>1425</v>
      </c>
      <c r="B26" s="132" t="s">
        <v>1413</v>
      </c>
      <c r="C26" s="133" t="s">
        <v>1845</v>
      </c>
      <c r="D26" s="178">
        <f>VLOOKUP('203.1'!A88,'203.1'!A59:N130,14,FALSE)</f>
        <v>853611.3351387924</v>
      </c>
    </row>
    <row r="27" spans="1:4" ht="54" thickTop="1" thickBot="1">
      <c r="A27" s="131" t="s">
        <v>1426</v>
      </c>
      <c r="B27" s="132" t="s">
        <v>1417</v>
      </c>
      <c r="C27" s="133" t="s">
        <v>1845</v>
      </c>
      <c r="D27" s="178">
        <f>VLOOKUP('203.2'!A88,'203.2'!A60:N131,14,FALSE)</f>
        <v>1034530.414883037</v>
      </c>
    </row>
    <row r="28" spans="1:4" ht="54" thickTop="1" thickBot="1">
      <c r="A28" s="131" t="s">
        <v>1427</v>
      </c>
      <c r="B28" s="132" t="s">
        <v>1418</v>
      </c>
      <c r="C28" s="133" t="s">
        <v>1845</v>
      </c>
      <c r="D28" s="178">
        <f>VLOOKUP('203.3'!A88,'203.3'!A61:N132,14,FALSE)</f>
        <v>1163758.328986069</v>
      </c>
    </row>
    <row r="29" spans="1:4" ht="54" thickTop="1" thickBot="1">
      <c r="A29" s="131" t="s">
        <v>1428</v>
      </c>
      <c r="B29" s="132" t="s">
        <v>1419</v>
      </c>
      <c r="C29" s="133" t="s">
        <v>1845</v>
      </c>
      <c r="D29" s="178">
        <f>VLOOKUP('203.4'!A88,'203.4'!A62:N133,14,FALSE)</f>
        <v>544705.2685251995</v>
      </c>
    </row>
    <row r="30" spans="1:4" ht="54" thickTop="1" thickBot="1">
      <c r="A30" s="131" t="s">
        <v>1429</v>
      </c>
      <c r="B30" s="132" t="s">
        <v>1420</v>
      </c>
      <c r="C30" s="133" t="s">
        <v>1845</v>
      </c>
      <c r="D30" s="178">
        <f>VLOOKUP('203.5'!A88,'203.5'!A63:N134,14,FALSE)</f>
        <v>628823.02017305419</v>
      </c>
    </row>
    <row r="31" spans="1:4" ht="54" thickTop="1" thickBot="1">
      <c r="A31" s="131" t="s">
        <v>1430</v>
      </c>
      <c r="B31" s="132" t="s">
        <v>1421</v>
      </c>
      <c r="C31" s="133" t="s">
        <v>1845</v>
      </c>
      <c r="D31" s="178">
        <f>VLOOKUP('203.6'!A88,'203.6'!A64:N135,14,FALSE)</f>
        <v>682352.49849441624</v>
      </c>
    </row>
    <row r="32" spans="1:4" ht="54" thickTop="1" thickBot="1">
      <c r="A32" s="131" t="s">
        <v>1431</v>
      </c>
      <c r="B32" s="132" t="s">
        <v>1422</v>
      </c>
      <c r="C32" s="133" t="s">
        <v>1845</v>
      </c>
      <c r="D32" s="178">
        <f>VLOOKUP('203.7'!A88,'203.7'!A65:N136,14,FALSE)</f>
        <v>224600.11711706605</v>
      </c>
    </row>
    <row r="33" spans="1:4" ht="54" thickTop="1" thickBot="1">
      <c r="A33" s="131" t="s">
        <v>1432</v>
      </c>
      <c r="B33" s="132" t="s">
        <v>1871</v>
      </c>
      <c r="C33" s="133" t="s">
        <v>1845</v>
      </c>
      <c r="D33" s="178">
        <f>VLOOKUP('203.8'!A88,'203.8'!A66:N137,14,FALSE)</f>
        <v>316776.39654461318</v>
      </c>
    </row>
    <row r="34" spans="1:4" ht="54" thickTop="1" thickBot="1">
      <c r="A34" s="131" t="s">
        <v>1433</v>
      </c>
      <c r="B34" s="132" t="s">
        <v>1424</v>
      </c>
      <c r="C34" s="133" t="s">
        <v>1845</v>
      </c>
      <c r="D34" s="178">
        <f>VLOOKUP('203.9'!A88,'203.9'!A67:N138,14,FALSE)</f>
        <v>335228.23907171597</v>
      </c>
    </row>
    <row r="35" spans="1:4" ht="54" thickTop="1" thickBot="1">
      <c r="A35" s="131" t="s">
        <v>1434</v>
      </c>
      <c r="B35" s="132" t="s">
        <v>1414</v>
      </c>
      <c r="C35" s="133" t="s">
        <v>1845</v>
      </c>
      <c r="D35" s="178">
        <f>VLOOKUP('203.10'!A88,'203.10'!A68:N139,14,FALSE)</f>
        <v>178449.77749731741</v>
      </c>
    </row>
    <row r="36" spans="1:4" ht="54" thickTop="1" thickBot="1">
      <c r="A36" s="131" t="s">
        <v>1435</v>
      </c>
      <c r="B36" s="132" t="s">
        <v>1415</v>
      </c>
      <c r="C36" s="133" t="s">
        <v>1845</v>
      </c>
      <c r="D36" s="178">
        <f>VLOOKUP('203.11'!A88,'203.11'!A69:N140,14,FALSE)</f>
        <v>241291.58620646544</v>
      </c>
    </row>
    <row r="37" spans="1:4" ht="54" thickTop="1" thickBot="1">
      <c r="A37" s="131" t="s">
        <v>1436</v>
      </c>
      <c r="B37" s="216" t="s">
        <v>1416</v>
      </c>
      <c r="C37" s="133" t="s">
        <v>1845</v>
      </c>
      <c r="D37" s="178">
        <f>VLOOKUP('203.12'!A88,'203.12'!A70:N141,14,FALSE)</f>
        <v>250876.95894781756</v>
      </c>
    </row>
    <row r="38" spans="1:4" ht="54" thickTop="1" thickBot="1">
      <c r="A38" s="131" t="s">
        <v>1009</v>
      </c>
      <c r="B38" s="132" t="s">
        <v>1188</v>
      </c>
      <c r="C38" s="133" t="s">
        <v>387</v>
      </c>
      <c r="D38" s="178">
        <f>VLOOKUP('210.1.1'!A88,'210.1.1'!A71:N142,14,FALSE)</f>
        <v>12210.452494810117</v>
      </c>
    </row>
    <row r="39" spans="1:4" ht="54" thickTop="1" thickBot="1">
      <c r="A39" s="131" t="s">
        <v>1010</v>
      </c>
      <c r="B39" s="132" t="s">
        <v>1189</v>
      </c>
      <c r="C39" s="133" t="s">
        <v>387</v>
      </c>
      <c r="D39" s="178">
        <f>VLOOKUP('210.1.2'!A88,'210.1.2'!A72:N143,14,FALSE)</f>
        <v>4117.2254850685113</v>
      </c>
    </row>
    <row r="40" spans="1:4" ht="54" thickTop="1" thickBot="1">
      <c r="A40" s="131" t="s">
        <v>1011</v>
      </c>
      <c r="B40" s="132" t="s">
        <v>1190</v>
      </c>
      <c r="C40" s="133" t="s">
        <v>387</v>
      </c>
      <c r="D40" s="178">
        <f>VLOOKUP('210.2.1'!A90,'210.2.1'!A73:N144,14,FALSE)</f>
        <v>397450.43748419086</v>
      </c>
    </row>
    <row r="41" spans="1:4" ht="54" thickTop="1" thickBot="1">
      <c r="A41" s="131" t="s">
        <v>1012</v>
      </c>
      <c r="B41" s="132" t="s">
        <v>1191</v>
      </c>
      <c r="C41" s="133" t="s">
        <v>387</v>
      </c>
      <c r="D41" s="178">
        <f>VLOOKUP('210.2.2'!A88,'210.2.2'!A74:N145,14,FALSE)</f>
        <v>12210.452494810117</v>
      </c>
    </row>
    <row r="42" spans="1:4" ht="54" thickTop="1" thickBot="1">
      <c r="A42" s="131" t="s">
        <v>1013</v>
      </c>
      <c r="B42" s="132" t="s">
        <v>1192</v>
      </c>
      <c r="C42" s="133" t="s">
        <v>387</v>
      </c>
      <c r="D42" s="178">
        <f>VLOOKUP('210.2.3'!A91,'210.2.3'!A91:N146,14,FALSE)</f>
        <v>389357.21047444927</v>
      </c>
    </row>
    <row r="43" spans="1:4" ht="54" thickTop="1" thickBot="1">
      <c r="A43" s="131" t="s">
        <v>1014</v>
      </c>
      <c r="B43" s="132" t="s">
        <v>1193</v>
      </c>
      <c r="C43" s="133" t="s">
        <v>387</v>
      </c>
      <c r="D43" s="178">
        <f>VLOOKUP('210.2.4'!A88,'210.2.4'!A88:N147,14,FALSE)</f>
        <v>4117.2254850685113</v>
      </c>
    </row>
    <row r="44" spans="1:4" ht="54" thickTop="1" thickBot="1">
      <c r="A44" s="131" t="s">
        <v>1015</v>
      </c>
      <c r="B44" s="132" t="s">
        <v>1194</v>
      </c>
      <c r="C44" s="133" t="s">
        <v>387</v>
      </c>
      <c r="D44" s="178">
        <f>VLOOKUP('211.1'!A88,'211.1'!A88:N148,14,FALSE)</f>
        <v>9376.0297797555631</v>
      </c>
    </row>
    <row r="45" spans="1:4" ht="54" thickTop="1" thickBot="1">
      <c r="A45" s="131" t="s">
        <v>1016</v>
      </c>
      <c r="B45" s="132" t="s">
        <v>1195</v>
      </c>
      <c r="C45" s="133" t="s">
        <v>387</v>
      </c>
      <c r="D45" s="178">
        <f>VLOOKUP('220.1'!A88,'220.1'!A88:N149,14,FALSE)</f>
        <v>14824.38723866691</v>
      </c>
    </row>
    <row r="46" spans="1:4" ht="54" thickTop="1" thickBot="1">
      <c r="A46" s="131" t="s">
        <v>1017</v>
      </c>
      <c r="B46" s="132" t="s">
        <v>1196</v>
      </c>
      <c r="C46" s="133" t="s">
        <v>387</v>
      </c>
      <c r="D46" s="178">
        <f>VLOOKUP('221.1'!A88,'221.1'!A88:N150,14,FALSE)</f>
        <v>10997.008930800901</v>
      </c>
    </row>
    <row r="47" spans="1:4" ht="54" thickTop="1" thickBot="1">
      <c r="A47" s="131" t="s">
        <v>1018</v>
      </c>
      <c r="B47" s="132" t="s">
        <v>1197</v>
      </c>
      <c r="C47" s="133" t="s">
        <v>387</v>
      </c>
      <c r="D47" s="178">
        <f>VLOOKUP('221.2'!A88,'221.2'!A88:N151,14,FALSE)</f>
        <v>6009.8596944899091</v>
      </c>
    </row>
    <row r="48" spans="1:4" ht="64.5" thickTop="1" thickBot="1">
      <c r="A48" s="131" t="s">
        <v>1441</v>
      </c>
      <c r="B48" s="132" t="s">
        <v>1438</v>
      </c>
      <c r="C48" s="133" t="s">
        <v>233</v>
      </c>
      <c r="D48" s="178">
        <f>VLOOKUP('223.1'!A88,'223.1'!A88:N152,14,FALSE)</f>
        <v>10316.742901802028</v>
      </c>
    </row>
    <row r="49" spans="1:4" ht="54" thickTop="1" thickBot="1">
      <c r="A49" s="131" t="s">
        <v>1442</v>
      </c>
      <c r="B49" s="132" t="s">
        <v>1439</v>
      </c>
      <c r="C49" s="133" t="s">
        <v>233</v>
      </c>
      <c r="D49" s="178">
        <f>VLOOKUP('223.2'!A88,'223.2'!A88:N153,14,FALSE)</f>
        <v>23778.780240337317</v>
      </c>
    </row>
    <row r="50" spans="1:4" ht="54" thickTop="1" thickBot="1">
      <c r="A50" s="131" t="s">
        <v>1443</v>
      </c>
      <c r="B50" s="132" t="s">
        <v>1440</v>
      </c>
      <c r="C50" s="133" t="s">
        <v>387</v>
      </c>
      <c r="D50" s="178">
        <f>VLOOKUP('223.3.1'!A88,'223.3.1'!A88:N154,14,FALSE)</f>
        <v>60730</v>
      </c>
    </row>
    <row r="51" spans="1:4" ht="64.5" thickTop="1" thickBot="1">
      <c r="A51" s="131" t="s">
        <v>1444</v>
      </c>
      <c r="B51" s="132" t="s">
        <v>1446</v>
      </c>
      <c r="C51" s="133" t="s">
        <v>387</v>
      </c>
      <c r="D51" s="178">
        <f>VLOOKUP('223.3.2'!A88,'223.3.2'!A88:N155,14,FALSE)</f>
        <v>72541.487469226806</v>
      </c>
    </row>
    <row r="52" spans="1:4" ht="54" thickTop="1" thickBot="1">
      <c r="A52" s="131" t="s">
        <v>1445</v>
      </c>
      <c r="B52" s="132" t="s">
        <v>1447</v>
      </c>
      <c r="C52" s="133" t="s">
        <v>387</v>
      </c>
      <c r="D52" s="178">
        <f>VLOOKUP('223.3.3'!A88,'223.3.3'!A88:N156,14,FALSE)</f>
        <v>76525.923374090286</v>
      </c>
    </row>
    <row r="53" spans="1:4" ht="54" thickTop="1" thickBot="1">
      <c r="A53" s="137" t="s">
        <v>1019</v>
      </c>
      <c r="B53" s="138" t="s">
        <v>1956</v>
      </c>
      <c r="C53" s="133" t="s">
        <v>233</v>
      </c>
      <c r="D53" s="178">
        <f>VLOOKUP('230.1'!A88,'230.1'!A88:N157,14,FALSE)</f>
        <v>3228.5021350135744</v>
      </c>
    </row>
    <row r="54" spans="1:4" ht="54" thickTop="1" thickBot="1">
      <c r="A54" s="137" t="s">
        <v>1020</v>
      </c>
      <c r="B54" s="138" t="s">
        <v>1198</v>
      </c>
      <c r="C54" s="133" t="s">
        <v>233</v>
      </c>
      <c r="D54" s="178">
        <f>VLOOKUP('231.1'!A88,'231.1'!A88:N159,14,FALSE)</f>
        <v>12559.671132185529</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12601.446330658906</v>
      </c>
    </row>
    <row r="57" spans="1:4" ht="54" thickTop="1" thickBot="1">
      <c r="A57" s="137" t="s">
        <v>1451</v>
      </c>
      <c r="B57" s="138" t="s">
        <v>1452</v>
      </c>
      <c r="C57" s="133" t="s">
        <v>233</v>
      </c>
      <c r="D57" s="178">
        <f>VLOOKUP('233.10'!A88,'233.10'!A88:N162,14,FALSE)</f>
        <v>26804.159668415145</v>
      </c>
    </row>
    <row r="58" spans="1:4" ht="54" thickTop="1" thickBot="1">
      <c r="A58" s="137" t="s">
        <v>1022</v>
      </c>
      <c r="B58" s="138" t="s">
        <v>1453</v>
      </c>
      <c r="C58" s="133" t="s">
        <v>233</v>
      </c>
      <c r="D58" s="178">
        <f>VLOOKUP('234.1'!A88,'234.1'!A88:N163,14,FALSE)</f>
        <v>1056.9386619264239</v>
      </c>
    </row>
    <row r="59" spans="1:4" ht="54" thickTop="1" thickBot="1">
      <c r="A59" s="137" t="s">
        <v>1456</v>
      </c>
      <c r="B59" s="138" t="s">
        <v>1457</v>
      </c>
      <c r="C59" s="133" t="s">
        <v>387</v>
      </c>
      <c r="D59" s="178">
        <f>VLOOKUP('235.1'!A88,'235.1'!A88:N164,14,FALSE)</f>
        <v>71320.003808403548</v>
      </c>
    </row>
    <row r="60" spans="1:4" ht="54" thickTop="1" thickBot="1">
      <c r="A60" s="139" t="s">
        <v>1458</v>
      </c>
      <c r="B60" s="138" t="s">
        <v>1459</v>
      </c>
      <c r="C60" s="133" t="s">
        <v>387</v>
      </c>
      <c r="D60" s="178">
        <f>VLOOKUP('235.10'!A88,'235.10'!A88:N165,14,FALSE)</f>
        <v>17320.991539125469</v>
      </c>
    </row>
    <row r="61" spans="1:4" ht="54" thickTop="1" thickBot="1">
      <c r="A61" s="139" t="s">
        <v>1460</v>
      </c>
      <c r="B61" s="138" t="s">
        <v>1461</v>
      </c>
      <c r="C61" s="133" t="s">
        <v>377</v>
      </c>
      <c r="D61" s="178">
        <f>VLOOKUP('235.11'!A88,'235.11'!A88:N166,14,FALSE)</f>
        <v>674.9876533659758</v>
      </c>
    </row>
    <row r="62" spans="1:4" ht="54" thickTop="1" thickBot="1">
      <c r="A62" s="139" t="s">
        <v>1462</v>
      </c>
      <c r="B62" s="138" t="s">
        <v>1873</v>
      </c>
      <c r="C62" s="133" t="s">
        <v>387</v>
      </c>
      <c r="D62" s="178">
        <f>VLOOKUP('236.1'!A88,'236.1'!A88:N167,14,FALSE)</f>
        <v>299464.27030285</v>
      </c>
    </row>
    <row r="63" spans="1:4" ht="54" thickTop="1" thickBot="1">
      <c r="A63" s="139" t="s">
        <v>1465</v>
      </c>
      <c r="B63" s="138" t="s">
        <v>1874</v>
      </c>
      <c r="C63" s="133" t="s">
        <v>387</v>
      </c>
      <c r="D63" s="178">
        <f>VLOOKUP('236.10'!A87,'236.10'!A87:N168,14,FALSE)</f>
        <v>17320.991539125469</v>
      </c>
    </row>
    <row r="64" spans="1:4" ht="54" thickTop="1" thickBot="1">
      <c r="A64" s="139" t="s">
        <v>1466</v>
      </c>
      <c r="B64" s="140" t="s">
        <v>1467</v>
      </c>
      <c r="C64" s="174" t="s">
        <v>377</v>
      </c>
      <c r="D64" s="178">
        <f>VLOOKUP('236.11'!A88,'236.11'!A88:N169,14,FALSE)</f>
        <v>3526.790984546557</v>
      </c>
    </row>
    <row r="65" spans="1:4" ht="54" thickTop="1" thickBot="1">
      <c r="A65" s="137" t="s">
        <v>1023</v>
      </c>
      <c r="B65" s="138" t="s">
        <v>1199</v>
      </c>
      <c r="C65" s="133" t="s">
        <v>233</v>
      </c>
      <c r="D65" s="178">
        <f>VLOOKUP('310.1'!A87,'310.1'!A87:N170,14,FALSE)</f>
        <v>1127.7715909069939</v>
      </c>
    </row>
    <row r="66" spans="1:4" ht="54" thickTop="1" thickBot="1">
      <c r="A66" s="137" t="s">
        <v>1024</v>
      </c>
      <c r="B66" s="138" t="s">
        <v>1200</v>
      </c>
      <c r="C66" s="133" t="s">
        <v>387</v>
      </c>
      <c r="D66" s="178">
        <f>VLOOKUP('311.1'!A87,'311.1'!A87:N171,14,FALSE)</f>
        <v>51651.58499808894</v>
      </c>
    </row>
    <row r="67" spans="1:4" ht="54" thickTop="1" thickBot="1">
      <c r="A67" s="137" t="s">
        <v>1025</v>
      </c>
      <c r="B67" s="138" t="s">
        <v>1201</v>
      </c>
      <c r="C67" s="133" t="s">
        <v>998</v>
      </c>
      <c r="D67" s="178">
        <f>VLOOKUP('312.1'!A88,'312.1'!A88:N172,14,FALSE)</f>
        <v>7483.0470255391847</v>
      </c>
    </row>
    <row r="68" spans="1:4" ht="54" thickTop="1" thickBot="1">
      <c r="A68" s="137" t="s">
        <v>1026</v>
      </c>
      <c r="B68" s="138" t="s">
        <v>1202</v>
      </c>
      <c r="C68" s="133" t="s">
        <v>998</v>
      </c>
      <c r="D68" s="178">
        <f>VLOOKUP('312.2'!A88,'312.2'!A88:N173,14,FALSE)</f>
        <v>5893.6090310251948</v>
      </c>
    </row>
    <row r="69" spans="1:4" ht="54" thickTop="1" thickBot="1">
      <c r="A69" s="137" t="s">
        <v>1027</v>
      </c>
      <c r="B69" s="138" t="s">
        <v>1203</v>
      </c>
      <c r="C69" s="133" t="s">
        <v>1464</v>
      </c>
      <c r="D69" s="178">
        <f>VLOOKUP('312.3'!A87,'312.3'!A87:N174,14,FALSE)</f>
        <v>2198.2452348765605</v>
      </c>
    </row>
    <row r="70" spans="1:4" ht="54" thickTop="1" thickBot="1">
      <c r="A70" s="137" t="s">
        <v>1028</v>
      </c>
      <c r="B70" s="138" t="s">
        <v>1204</v>
      </c>
      <c r="C70" s="133" t="s">
        <v>387</v>
      </c>
      <c r="D70" s="179">
        <f>VLOOKUP('312.4'!A88,'312.4'!A88:N175,14,FALSE)</f>
        <v>51643.212014652861</v>
      </c>
    </row>
    <row r="71" spans="1:4" ht="54" thickTop="1" thickBot="1">
      <c r="A71" s="137" t="s">
        <v>1029</v>
      </c>
      <c r="B71" s="138" t="s">
        <v>1469</v>
      </c>
      <c r="C71" s="133" t="s">
        <v>387</v>
      </c>
      <c r="D71" s="179">
        <f>VLOOKUP('320.1'!A88,'320.1'!A88:N176,14,FALSE)</f>
        <v>71775.550805896215</v>
      </c>
    </row>
    <row r="72" spans="1:4" ht="54" thickTop="1" thickBot="1">
      <c r="A72" s="137" t="s">
        <v>1030</v>
      </c>
      <c r="B72" s="138" t="s">
        <v>1470</v>
      </c>
      <c r="C72" s="133" t="s">
        <v>387</v>
      </c>
      <c r="D72" s="179">
        <f>VLOOKUP('320.2'!A88,'320.2'!A88:N177,14,FALSE)</f>
        <v>71775.550805896215</v>
      </c>
    </row>
    <row r="73" spans="1:4" ht="54" thickTop="1" thickBot="1">
      <c r="A73" s="137" t="s">
        <v>1473</v>
      </c>
      <c r="B73" s="138" t="s">
        <v>1474</v>
      </c>
      <c r="C73" s="133" t="s">
        <v>387</v>
      </c>
      <c r="D73" s="179">
        <f>VLOOKUP('320.3'!A88,'320.3'!A88:N178,14,FALSE)</f>
        <v>71775.550805896215</v>
      </c>
    </row>
    <row r="74" spans="1:4" ht="54" thickTop="1" thickBot="1">
      <c r="A74" s="137" t="s">
        <v>1475</v>
      </c>
      <c r="B74" s="138" t="s">
        <v>1476</v>
      </c>
      <c r="C74" s="133" t="s">
        <v>387</v>
      </c>
      <c r="D74" s="179">
        <f>VLOOKUP('320.4'!A88,'320.4'!A88:N179,14,FALSE)</f>
        <v>90260.024656677531</v>
      </c>
    </row>
    <row r="75" spans="1:4" ht="54" thickTop="1" thickBot="1">
      <c r="A75" s="137" t="s">
        <v>1477</v>
      </c>
      <c r="B75" s="138" t="s">
        <v>1478</v>
      </c>
      <c r="C75" s="133" t="s">
        <v>387</v>
      </c>
      <c r="D75" s="179">
        <f>VLOOKUP('320.5'!A88,'320.5'!A88:N180,14,FALSE)</f>
        <v>90260.024656677531</v>
      </c>
    </row>
    <row r="76" spans="1:4" ht="54" thickTop="1" thickBot="1">
      <c r="A76" s="137" t="s">
        <v>1479</v>
      </c>
      <c r="B76" s="138" t="s">
        <v>1480</v>
      </c>
      <c r="C76" s="133" t="s">
        <v>387</v>
      </c>
      <c r="D76" s="179">
        <f>VLOOKUP('320.6'!A88,'320.6'!A88:N181,14,FALSE)</f>
        <v>90260.024656677531</v>
      </c>
    </row>
    <row r="77" spans="1:4" ht="54" thickTop="1" thickBot="1">
      <c r="A77" s="137" t="s">
        <v>1031</v>
      </c>
      <c r="B77" s="138" t="s">
        <v>1481</v>
      </c>
      <c r="C77" s="133" t="s">
        <v>387</v>
      </c>
      <c r="D77" s="179">
        <f>VLOOKUP('330.1'!A88,'330.1'!A88:N182,14,FALSE)</f>
        <v>80795.695768888094</v>
      </c>
    </row>
    <row r="78" spans="1:4" ht="54" thickTop="1" thickBot="1">
      <c r="A78" s="139" t="s">
        <v>1032</v>
      </c>
      <c r="B78" s="138" t="s">
        <v>1482</v>
      </c>
      <c r="C78" s="133" t="s">
        <v>387</v>
      </c>
      <c r="D78" s="179">
        <f>VLOOKUP('330.2'!A88,'330.1'!A88:N183,14,FALSE)</f>
        <v>80795.695768888094</v>
      </c>
    </row>
    <row r="79" spans="1:4" ht="54" thickTop="1" thickBot="1">
      <c r="A79" s="139" t="s">
        <v>1483</v>
      </c>
      <c r="B79" s="140" t="s">
        <v>1484</v>
      </c>
      <c r="C79" s="133" t="s">
        <v>387</v>
      </c>
      <c r="D79" s="179">
        <f>VLOOKUP('330.3'!A88,'330.3'!A88:N184,14,FALSE)</f>
        <v>87567.761682144279</v>
      </c>
    </row>
    <row r="80" spans="1:4" ht="54" thickTop="1" thickBot="1">
      <c r="A80" s="139" t="s">
        <v>1485</v>
      </c>
      <c r="B80" s="140" t="s">
        <v>1486</v>
      </c>
      <c r="C80" s="133" t="s">
        <v>387</v>
      </c>
      <c r="D80" s="179">
        <f>VLOOKUP('330.4'!A88,'330.4'!A88:N185,14,FALSE)</f>
        <v>99280.16961966941</v>
      </c>
    </row>
    <row r="81" spans="1:4" ht="54" thickTop="1" thickBot="1">
      <c r="A81" s="139" t="s">
        <v>1487</v>
      </c>
      <c r="B81" s="140" t="s">
        <v>1488</v>
      </c>
      <c r="C81" s="133" t="s">
        <v>387</v>
      </c>
      <c r="D81" s="179">
        <f>VLOOKUP('330.5'!A88,'330.5'!A88:N186,14,FALSE)</f>
        <v>103149.92157010153</v>
      </c>
    </row>
    <row r="82" spans="1:4" ht="54" thickTop="1" thickBot="1">
      <c r="A82" s="139" t="s">
        <v>1489</v>
      </c>
      <c r="B82" s="140" t="s">
        <v>1490</v>
      </c>
      <c r="C82" s="133" t="s">
        <v>387</v>
      </c>
      <c r="D82" s="179">
        <f>VLOOKUP('330.6'!A88,'330.6'!A88:N187,14,FALSE)</f>
        <v>106052.23553292561</v>
      </c>
    </row>
    <row r="83" spans="1:4" ht="54" thickTop="1" thickBot="1">
      <c r="A83" s="137" t="s">
        <v>1033</v>
      </c>
      <c r="B83" s="138" t="s">
        <v>1491</v>
      </c>
      <c r="C83" s="133" t="s">
        <v>387</v>
      </c>
      <c r="D83" s="179">
        <f>VLOOKUP('340.1'!A88,'340.1'!A88:N188,14,FALSE)</f>
        <v>82077.385278728631</v>
      </c>
    </row>
    <row r="84" spans="1:4" ht="54" thickTop="1" thickBot="1">
      <c r="A84" s="137" t="s">
        <v>1034</v>
      </c>
      <c r="B84" s="138" t="s">
        <v>1492</v>
      </c>
      <c r="C84" s="133" t="s">
        <v>387</v>
      </c>
      <c r="D84" s="179">
        <f>VLOOKUP('340.2'!A88,'340.2'!A88:N190,14,FALSE)</f>
        <v>88588.987118398043</v>
      </c>
    </row>
    <row r="85" spans="1:4" ht="54" thickTop="1" thickBot="1">
      <c r="A85" s="137" t="s">
        <v>1035</v>
      </c>
      <c r="B85" s="138" t="s">
        <v>1493</v>
      </c>
      <c r="C85" s="133" t="s">
        <v>387</v>
      </c>
      <c r="D85" s="179">
        <f>VLOOKUP('340.3'!A88,'340.3'!A88:N191,14,FALSE)</f>
        <v>88588.987118398043</v>
      </c>
    </row>
    <row r="86" spans="1:4" ht="54" thickTop="1" thickBot="1">
      <c r="A86" s="137" t="s">
        <v>1494</v>
      </c>
      <c r="B86" s="138" t="s">
        <v>2021</v>
      </c>
      <c r="C86" s="133" t="s">
        <v>387</v>
      </c>
      <c r="D86" s="179">
        <f>VLOOKUP('350.1'!A88,'350.1'!A88:N192,14,FALSE)</f>
        <v>139206.69025823087</v>
      </c>
    </row>
    <row r="87" spans="1:4" ht="54" thickTop="1" thickBot="1">
      <c r="A87" s="195" t="s">
        <v>1495</v>
      </c>
      <c r="B87" s="138" t="s">
        <v>2022</v>
      </c>
      <c r="C87" s="133" t="s">
        <v>387</v>
      </c>
      <c r="D87" s="179">
        <f>VLOOKUP('350.2'!A88,'350.2'!A88:N193,14,FALSE)</f>
        <v>143076.44220866301</v>
      </c>
    </row>
    <row r="88" spans="1:4" ht="54" thickTop="1" thickBot="1">
      <c r="A88" s="139" t="s">
        <v>1496</v>
      </c>
      <c r="B88" s="140" t="s">
        <v>1497</v>
      </c>
      <c r="C88" s="133" t="s">
        <v>387</v>
      </c>
      <c r="D88" s="179">
        <f>VLOOKUP('350.3'!A88,'350.3'!A88:N194,14,FALSE)</f>
        <v>139206.69025823087</v>
      </c>
    </row>
    <row r="89" spans="1:4" ht="54" thickTop="1" thickBot="1">
      <c r="A89" s="137" t="s">
        <v>1498</v>
      </c>
      <c r="B89" s="138" t="s">
        <v>1499</v>
      </c>
      <c r="C89" s="133" t="s">
        <v>387</v>
      </c>
      <c r="D89" s="179">
        <f>VLOOKUP('350.4'!A88,'350.4'!A88:N195,14,FALSE)</f>
        <v>143076.44220866301</v>
      </c>
    </row>
    <row r="90" spans="1:4" ht="54" thickTop="1" thickBot="1">
      <c r="A90" s="139" t="s">
        <v>1500</v>
      </c>
      <c r="B90" s="140" t="s">
        <v>1501</v>
      </c>
      <c r="C90" s="133" t="s">
        <v>387</v>
      </c>
      <c r="D90" s="179">
        <f>VLOOKUP('350.10'!A88,'350.10'!A88:N196,14,FALSE)</f>
        <v>78457.801455293054</v>
      </c>
    </row>
    <row r="91" spans="1:4" ht="54" thickTop="1" thickBot="1">
      <c r="A91" s="139" t="s">
        <v>1502</v>
      </c>
      <c r="B91" s="140" t="s">
        <v>1503</v>
      </c>
      <c r="C91" s="133" t="s">
        <v>387</v>
      </c>
      <c r="D91" s="179">
        <f>VLOOKUP('350.11'!A88,'350.11'!A88:N197,14,FALSE)</f>
        <v>82327.553405725179</v>
      </c>
    </row>
    <row r="92" spans="1:4" ht="54" thickTop="1" thickBot="1">
      <c r="A92" s="139" t="s">
        <v>1504</v>
      </c>
      <c r="B92" s="140" t="s">
        <v>1505</v>
      </c>
      <c r="C92" s="133" t="s">
        <v>387</v>
      </c>
      <c r="D92" s="179">
        <f>VLOOKUP('350.12'!A88,'350.12'!A88:N198,14,FALSE)</f>
        <v>78457.801455293054</v>
      </c>
    </row>
    <row r="93" spans="1:4" ht="54" thickTop="1" thickBot="1">
      <c r="A93" s="139" t="s">
        <v>1506</v>
      </c>
      <c r="B93" s="140" t="s">
        <v>1507</v>
      </c>
      <c r="C93" s="133" t="s">
        <v>387</v>
      </c>
      <c r="D93" s="179">
        <f>VLOOKUP('350.13'!A88,'350.13'!A88:N199,14,FALSE)</f>
        <v>82327.553405725179</v>
      </c>
    </row>
    <row r="94" spans="1:4" ht="54" thickTop="1" thickBot="1">
      <c r="A94" s="137" t="s">
        <v>1508</v>
      </c>
      <c r="B94" s="138" t="s">
        <v>1509</v>
      </c>
      <c r="C94" s="133" t="s">
        <v>998</v>
      </c>
      <c r="D94" s="179">
        <f>VLOOKUP('350.14'!A88,'350.14'!A88:N200,14,FALSE)</f>
        <v>674.9876533659758</v>
      </c>
    </row>
    <row r="95" spans="1:4" ht="54" thickTop="1" thickBot="1">
      <c r="A95" s="139" t="s">
        <v>1510</v>
      </c>
      <c r="B95" s="140" t="s">
        <v>1511</v>
      </c>
      <c r="C95" s="133" t="s">
        <v>387</v>
      </c>
      <c r="D95" s="179">
        <f>VLOOKUP('351.1'!A88,'351.1'!A88:N201,14,FALSE)</f>
        <v>143076.44220866301</v>
      </c>
    </row>
    <row r="96" spans="1:4" ht="54" thickTop="1" thickBot="1">
      <c r="A96" s="139" t="s">
        <v>1512</v>
      </c>
      <c r="B96" s="140" t="s">
        <v>1513</v>
      </c>
      <c r="C96" s="133" t="s">
        <v>387</v>
      </c>
      <c r="D96" s="179">
        <f>VLOOKUP('351.2'!A88,'351.2'!A88:N202,14,FALSE)</f>
        <v>143076.44220866301</v>
      </c>
    </row>
    <row r="97" spans="1:4" ht="54" thickTop="1" thickBot="1">
      <c r="A97" s="139" t="s">
        <v>1514</v>
      </c>
      <c r="B97" s="140" t="s">
        <v>1515</v>
      </c>
      <c r="C97" s="133" t="s">
        <v>387</v>
      </c>
      <c r="D97" s="179">
        <f>VLOOKUP('351.10'!A88,'351.10'!A88:N203,14,FALSE)</f>
        <v>82327.553405725179</v>
      </c>
    </row>
    <row r="98" spans="1:4" ht="54" thickTop="1" thickBot="1">
      <c r="A98" s="139" t="s">
        <v>1516</v>
      </c>
      <c r="B98" s="140" t="s">
        <v>1517</v>
      </c>
      <c r="C98" s="133" t="s">
        <v>387</v>
      </c>
      <c r="D98" s="179">
        <f>VLOOKUP('351.11'!A88,'351.11'!A88:N204,14,FALSE)</f>
        <v>82327.553405725179</v>
      </c>
    </row>
    <row r="99" spans="1:4" ht="54" thickTop="1" thickBot="1">
      <c r="A99" s="139" t="s">
        <v>1518</v>
      </c>
      <c r="B99" s="140" t="s">
        <v>1519</v>
      </c>
      <c r="C99" s="133" t="s">
        <v>998</v>
      </c>
      <c r="D99" s="179">
        <f>VLOOKUP('351.12'!A88,'351.12'!A88:N205,14,FALSE)</f>
        <v>674.9876533659758</v>
      </c>
    </row>
    <row r="100" spans="1:4" ht="54" thickTop="1" thickBot="1">
      <c r="A100" s="139" t="s">
        <v>1522</v>
      </c>
      <c r="B100" s="140" t="s">
        <v>1520</v>
      </c>
      <c r="C100" s="133" t="s">
        <v>998</v>
      </c>
      <c r="D100" s="179">
        <f>VLOOKUP('410.1'!A88,'410.1'!A88:N206,14,FALSE)</f>
        <v>2084.074646317034</v>
      </c>
    </row>
    <row r="101" spans="1:4" ht="54" thickTop="1" thickBot="1">
      <c r="A101" s="139" t="s">
        <v>1523</v>
      </c>
      <c r="B101" s="140" t="s">
        <v>1521</v>
      </c>
      <c r="C101" s="133" t="s">
        <v>998</v>
      </c>
      <c r="D101" s="179">
        <f>VLOOKUP('410.2'!A88,'410.2'!A88:N207,14,FALSE)</f>
        <v>2315.6860270048664</v>
      </c>
    </row>
    <row r="102" spans="1:4" ht="54" thickTop="1" thickBot="1">
      <c r="A102" s="139" t="s">
        <v>1525</v>
      </c>
      <c r="B102" s="140" t="s">
        <v>1524</v>
      </c>
      <c r="C102" s="133" t="s">
        <v>377</v>
      </c>
      <c r="D102" s="179">
        <f>VLOOKUP('410.3'!A88,'410.3'!A88:N208,14,FALSE)</f>
        <v>2140.2273800966154</v>
      </c>
    </row>
    <row r="103" spans="1:4" ht="54" thickTop="1" thickBot="1">
      <c r="A103" s="139" t="s">
        <v>1527</v>
      </c>
      <c r="B103" s="140" t="s">
        <v>1526</v>
      </c>
      <c r="C103" s="133" t="s">
        <v>1464</v>
      </c>
      <c r="D103" s="179">
        <f>VLOOKUP('411.1'!A88,'411.1'!A88:N209,14,FALSE)</f>
        <v>2068.2812730109918</v>
      </c>
    </row>
    <row r="104" spans="1:4" ht="54" thickTop="1" thickBot="1">
      <c r="A104" s="137" t="s">
        <v>1036</v>
      </c>
      <c r="B104" s="138" t="s">
        <v>1958</v>
      </c>
      <c r="C104" s="133" t="s">
        <v>1464</v>
      </c>
      <c r="D104" s="179">
        <f>VLOOKUP('411.2'!A88,'411.2'!A88:N210,14,FALSE)</f>
        <v>1881.8595061690462</v>
      </c>
    </row>
    <row r="105" spans="1:4" ht="54" thickTop="1" thickBot="1">
      <c r="A105" s="137" t="s">
        <v>1037</v>
      </c>
      <c r="B105" s="138" t="s">
        <v>2054</v>
      </c>
      <c r="C105" s="133" t="s">
        <v>1464</v>
      </c>
      <c r="D105" s="179">
        <f>VLOOKUP('411.3'!A88,'411.3'!A88:N211,14,FALSE)</f>
        <v>2400.4452543323741</v>
      </c>
    </row>
    <row r="106" spans="1:4" ht="54" thickTop="1" thickBot="1">
      <c r="A106" s="137" t="s">
        <v>1528</v>
      </c>
      <c r="B106" s="138" t="s">
        <v>2055</v>
      </c>
      <c r="C106" s="133" t="s">
        <v>1464</v>
      </c>
      <c r="D106" s="179">
        <f>VLOOKUP('411.4'!A88,'411.4'!A88:N212,14,FALSE)</f>
        <v>1863.4695283913768</v>
      </c>
    </row>
    <row r="107" spans="1:4" ht="54" thickTop="1" thickBot="1">
      <c r="A107" s="137" t="s">
        <v>1535</v>
      </c>
      <c r="B107" s="191" t="s">
        <v>1606</v>
      </c>
      <c r="C107" s="133" t="s">
        <v>998</v>
      </c>
      <c r="D107" s="179">
        <f>VLOOKUP('413.1'!A88,'413.1'!A88:N213,14,FALSE)</f>
        <v>2980.986044530589</v>
      </c>
    </row>
    <row r="108" spans="1:4" ht="54" thickTop="1" thickBot="1">
      <c r="A108" s="137" t="s">
        <v>1537</v>
      </c>
      <c r="B108" s="138" t="s">
        <v>1607</v>
      </c>
      <c r="C108" s="133" t="s">
        <v>998</v>
      </c>
      <c r="D108" s="179">
        <f>VLOOKUP('413.2'!A88,'413.2'!A88:N214,14,FALSE)</f>
        <v>3003.6507390597008</v>
      </c>
    </row>
    <row r="109" spans="1:4" ht="54" thickTop="1" thickBot="1">
      <c r="A109" s="137" t="s">
        <v>1539</v>
      </c>
      <c r="B109" s="138" t="s">
        <v>1608</v>
      </c>
      <c r="C109" s="133" t="s">
        <v>998</v>
      </c>
      <c r="D109" s="179">
        <f>VLOOKUP('413.3'!A88,'413.3'!A88:N215,14,FALSE)</f>
        <v>3022.1945800380654</v>
      </c>
    </row>
    <row r="110" spans="1:4" ht="54" thickTop="1" thickBot="1">
      <c r="A110" s="137" t="s">
        <v>1038</v>
      </c>
      <c r="B110" s="138" t="s">
        <v>1205</v>
      </c>
      <c r="C110" s="133" t="s">
        <v>998</v>
      </c>
      <c r="D110" s="179">
        <f>VLOOKUP('414.1'!A88,'414.1'!A88:N216,14,FALSE)</f>
        <v>3066.2595616135395</v>
      </c>
    </row>
    <row r="111" spans="1:4" ht="54" thickTop="1" thickBot="1">
      <c r="A111" s="137" t="s">
        <v>1039</v>
      </c>
      <c r="B111" s="138" t="s">
        <v>1959</v>
      </c>
      <c r="C111" s="133" t="s">
        <v>998</v>
      </c>
      <c r="D111" s="179">
        <f>VLOOKUP('414.2'!A88,'414.2'!A88:N217,14,FALSE)</f>
        <v>3066.2595616135395</v>
      </c>
    </row>
    <row r="112" spans="1:4" ht="54" thickTop="1" thickBot="1">
      <c r="A112" s="137" t="s">
        <v>1040</v>
      </c>
      <c r="B112" s="138" t="s">
        <v>1960</v>
      </c>
      <c r="C112" s="133" t="s">
        <v>998</v>
      </c>
      <c r="D112" s="179">
        <f>VLOOKUP('414.3'!A88,'414.3'!A88:N218,14,FALSE)</f>
        <v>3066.2595616135395</v>
      </c>
    </row>
    <row r="113" spans="1:4" ht="54" thickTop="1" thickBot="1">
      <c r="A113" s="137" t="s">
        <v>1041</v>
      </c>
      <c r="B113" s="138" t="s">
        <v>1206</v>
      </c>
      <c r="C113" s="133" t="s">
        <v>998</v>
      </c>
      <c r="D113" s="179">
        <f>VLOOKUP('414.4'!A88,'414.4'!A88:N219,14,FALSE)</f>
        <v>3087.1282645277279</v>
      </c>
    </row>
    <row r="114" spans="1:4" ht="54" thickTop="1" thickBot="1">
      <c r="A114" s="137" t="s">
        <v>1042</v>
      </c>
      <c r="B114" s="138" t="s">
        <v>1207</v>
      </c>
      <c r="C114" s="133" t="s">
        <v>998</v>
      </c>
      <c r="D114" s="179">
        <f>VLOOKUP('414.5'!A88,'414.5'!A88:N220,14,FALSE)</f>
        <v>3087.1282645277279</v>
      </c>
    </row>
    <row r="115" spans="1:4" ht="54" thickTop="1" thickBot="1">
      <c r="A115" s="137" t="s">
        <v>1546</v>
      </c>
      <c r="B115" s="138" t="s">
        <v>2056</v>
      </c>
      <c r="C115" s="133" t="s">
        <v>998</v>
      </c>
      <c r="D115" s="179">
        <f>VLOOKUP('414.6'!A88,'414.6'!A88:N221,14,FALSE)</f>
        <v>3091.4157031895775</v>
      </c>
    </row>
    <row r="116" spans="1:4" ht="54" thickTop="1" thickBot="1">
      <c r="A116" s="137" t="s">
        <v>1043</v>
      </c>
      <c r="B116" s="138" t="s">
        <v>1961</v>
      </c>
      <c r="C116" s="133" t="s">
        <v>1464</v>
      </c>
      <c r="D116" s="179">
        <f>VLOOKUP('415.1'!A88,'415.1'!A88:N222,14,FALSE)</f>
        <v>2390.5057249810511</v>
      </c>
    </row>
    <row r="117" spans="1:4" ht="54" thickTop="1" thickBot="1">
      <c r="A117" s="137" t="s">
        <v>1044</v>
      </c>
      <c r="B117" s="138" t="s">
        <v>2058</v>
      </c>
      <c r="C117" s="133" t="s">
        <v>233</v>
      </c>
      <c r="D117" s="179">
        <f>VLOOKUP('420.1'!A87,'420.1'!A87:N223,14,FALSE)</f>
        <v>2264.8494304763476</v>
      </c>
    </row>
    <row r="118" spans="1:4" ht="54" thickTop="1" thickBot="1">
      <c r="A118" s="137" t="s">
        <v>1045</v>
      </c>
      <c r="B118" s="138" t="s">
        <v>2057</v>
      </c>
      <c r="C118" s="142" t="s">
        <v>233</v>
      </c>
      <c r="D118" s="179">
        <f>VLOOKUP('420.2 '!A88,'420.2 '!A59:N107,14,FALSE)</f>
        <v>4857.0787599807627</v>
      </c>
    </row>
    <row r="119" spans="1:4" ht="54" thickTop="1" thickBot="1">
      <c r="A119" s="137" t="s">
        <v>1551</v>
      </c>
      <c r="B119" s="138" t="s">
        <v>1552</v>
      </c>
      <c r="C119" s="133" t="s">
        <v>233</v>
      </c>
      <c r="D119" s="179">
        <f>VLOOKUP('420.3'!A88,'420.3'!A88:N225,14,FALSE)</f>
        <v>3525.6013542271444</v>
      </c>
    </row>
    <row r="120" spans="1:4" ht="54" thickTop="1" thickBot="1">
      <c r="A120" s="137" t="s">
        <v>1046</v>
      </c>
      <c r="B120" s="138" t="s">
        <v>1208</v>
      </c>
      <c r="C120" s="133" t="s">
        <v>233</v>
      </c>
      <c r="D120" s="179">
        <f>VLOOKUP('421.1'!A88,'421.1'!A88:N226,14,FALSE)</f>
        <v>1181.6967855930618</v>
      </c>
    </row>
    <row r="121" spans="1:4" ht="54" thickTop="1" thickBot="1">
      <c r="A121" s="137" t="s">
        <v>1047</v>
      </c>
      <c r="B121" s="138" t="s">
        <v>1209</v>
      </c>
      <c r="C121" s="133" t="s">
        <v>233</v>
      </c>
      <c r="D121" s="179">
        <f>VLOOKUP('421.2'!A88,'421.2'!A88:N227,14,FALSE)</f>
        <v>1234.2776457169016</v>
      </c>
    </row>
    <row r="122" spans="1:4" ht="54" thickTop="1" thickBot="1">
      <c r="A122" s="137" t="s">
        <v>1048</v>
      </c>
      <c r="B122" s="138" t="s">
        <v>1962</v>
      </c>
      <c r="C122" s="133" t="s">
        <v>233</v>
      </c>
      <c r="D122" s="179">
        <f>VLOOKUP('421.3'!A88,'421.3'!A88:N228,14,FALSE)</f>
        <v>1389.6486405858834</v>
      </c>
    </row>
    <row r="123" spans="1:4" ht="54" thickTop="1" thickBot="1">
      <c r="A123" s="137" t="s">
        <v>1049</v>
      </c>
      <c r="B123" s="138" t="s">
        <v>1963</v>
      </c>
      <c r="C123" s="133" t="s">
        <v>233</v>
      </c>
      <c r="D123" s="179">
        <f>VLOOKUP('421.4'!A88,'421.4'!A88:N229,14,FALSE)</f>
        <v>1426.5518252337047</v>
      </c>
    </row>
    <row r="124" spans="1:4" ht="54" thickTop="1" thickBot="1">
      <c r="A124" s="137" t="s">
        <v>1556</v>
      </c>
      <c r="B124" s="140" t="s">
        <v>1557</v>
      </c>
      <c r="C124" s="133" t="s">
        <v>233</v>
      </c>
      <c r="D124" s="179">
        <f>VLOOKUP('430.1.1'!A87,'430.1.1'!A87:N230,14,FALSE)</f>
        <v>5970.7785320442908</v>
      </c>
    </row>
    <row r="125" spans="1:4" ht="54" thickTop="1" thickBot="1">
      <c r="A125" s="137" t="s">
        <v>1558</v>
      </c>
      <c r="B125" s="138" t="s">
        <v>1559</v>
      </c>
      <c r="C125" s="133" t="s">
        <v>233</v>
      </c>
      <c r="D125" s="179">
        <f>VLOOKUP('430.1.2'!A88,'430.1.2'!A88:N231,14,FALSE)</f>
        <v>5050.6539435591112</v>
      </c>
    </row>
    <row r="126" spans="1:4" ht="54" thickTop="1" thickBot="1">
      <c r="A126" s="137" t="s">
        <v>1560</v>
      </c>
      <c r="B126" s="138" t="s">
        <v>1609</v>
      </c>
      <c r="C126" s="133" t="s">
        <v>233</v>
      </c>
      <c r="D126" s="179">
        <f>VLOOKUP('430.2.1'!A88,'430.2.1'!A88:N232,14,FALSE)</f>
        <v>5970.7785320442908</v>
      </c>
    </row>
    <row r="127" spans="1:4" ht="54" thickTop="1" thickBot="1">
      <c r="A127" s="137" t="s">
        <v>1562</v>
      </c>
      <c r="B127" s="138" t="s">
        <v>1610</v>
      </c>
      <c r="C127" s="133" t="s">
        <v>233</v>
      </c>
      <c r="D127" s="179">
        <f>VLOOKUP('430.2.2'!A88,'430.2.2'!A88:N233,14,FALSE)</f>
        <v>5050.6539435591112</v>
      </c>
    </row>
    <row r="128" spans="1:4" ht="54" thickTop="1" thickBot="1">
      <c r="A128" s="137" t="s">
        <v>1563</v>
      </c>
      <c r="B128" s="138" t="s">
        <v>1611</v>
      </c>
      <c r="C128" s="133" t="s">
        <v>233</v>
      </c>
      <c r="D128" s="179">
        <f>VLOOKUP('431.1.1'!A88,'431.1.1'!A88:N234,14,FALSE)</f>
        <v>11999.718331673417</v>
      </c>
    </row>
    <row r="129" spans="1:4" ht="54" thickTop="1" thickBot="1">
      <c r="A129" s="137" t="s">
        <v>1565</v>
      </c>
      <c r="B129" s="138" t="s">
        <v>1612</v>
      </c>
      <c r="C129" s="133" t="s">
        <v>233</v>
      </c>
      <c r="D129" s="179">
        <f>VLOOKUP('431.1.2'!A88,'431.1.2'!A88:N235,14,FALSE)</f>
        <v>9765.2343826053529</v>
      </c>
    </row>
    <row r="130" spans="1:4" ht="54" thickTop="1" thickBot="1">
      <c r="A130" s="137" t="s">
        <v>1568</v>
      </c>
      <c r="B130" s="138" t="s">
        <v>1613</v>
      </c>
      <c r="C130" s="133" t="s">
        <v>233</v>
      </c>
      <c r="D130" s="179">
        <f>VLOOKUP('431.2.1'!A88,'431.2.1'!A88:N236,14,FALSE)</f>
        <v>13811.368378676185</v>
      </c>
    </row>
    <row r="131" spans="1:4" ht="54" thickTop="1" thickBot="1">
      <c r="A131" s="137" t="s">
        <v>1569</v>
      </c>
      <c r="B131" s="138" t="s">
        <v>1614</v>
      </c>
      <c r="C131" s="133" t="s">
        <v>233</v>
      </c>
      <c r="D131" s="179">
        <f>VLOOKUP('431.2.2'!A88,'431.2.2'!A88:N237,14,FALSE)</f>
        <v>11149.608475126335</v>
      </c>
    </row>
    <row r="132" spans="1:4" ht="54" thickTop="1" thickBot="1">
      <c r="A132" s="137" t="s">
        <v>1050</v>
      </c>
      <c r="B132" s="138" t="s">
        <v>1210</v>
      </c>
      <c r="C132" s="133" t="s">
        <v>233</v>
      </c>
      <c r="D132" s="179">
        <f>VLOOKUP('432.1'!A88,'432.1'!A88:N238,14,FALSE)</f>
        <v>4093.5971725874706</v>
      </c>
    </row>
    <row r="133" spans="1:4" ht="54" thickTop="1" thickBot="1">
      <c r="A133" s="137" t="s">
        <v>1051</v>
      </c>
      <c r="B133" s="138" t="s">
        <v>1964</v>
      </c>
      <c r="C133" s="133" t="s">
        <v>233</v>
      </c>
      <c r="D133" s="179">
        <f>VLOOKUP('432.2'!A88,'432.2'!A88:N239,14,FALSE)</f>
        <v>3947.5392277990277</v>
      </c>
    </row>
    <row r="134" spans="1:4" ht="54" thickTop="1" thickBot="1">
      <c r="A134" s="137" t="s">
        <v>1052</v>
      </c>
      <c r="B134" s="138" t="s">
        <v>1965</v>
      </c>
      <c r="C134" s="133" t="s">
        <v>233</v>
      </c>
      <c r="D134" s="179">
        <f>VLOOKUP('433.1'!A88,'433.1'!A88:N240,14,FALSE)</f>
        <v>4224.1763519662964</v>
      </c>
    </row>
    <row r="135" spans="1:4" ht="54" thickTop="1" thickBot="1">
      <c r="A135" s="137" t="s">
        <v>1053</v>
      </c>
      <c r="B135" s="138" t="s">
        <v>1966</v>
      </c>
      <c r="C135" s="133" t="s">
        <v>233</v>
      </c>
      <c r="D135" s="179">
        <f>VLOOKUP('433.2'!A88,'433.2'!A88:N241,14,FALSE)</f>
        <v>3926.2624211279863</v>
      </c>
    </row>
    <row r="136" spans="1:4" ht="54" thickTop="1" thickBot="1">
      <c r="A136" s="137" t="s">
        <v>1054</v>
      </c>
      <c r="B136" s="138" t="s">
        <v>1967</v>
      </c>
      <c r="C136" s="133" t="s">
        <v>233</v>
      </c>
      <c r="D136" s="179">
        <f>VLOOKUP('433.3'!A88,'433.3'!A88:N242,14,FALSE)</f>
        <v>4483.9056774991059</v>
      </c>
    </row>
    <row r="137" spans="1:4" ht="54" thickTop="1" thickBot="1">
      <c r="A137" s="137" t="s">
        <v>1055</v>
      </c>
      <c r="B137" s="138" t="s">
        <v>1211</v>
      </c>
      <c r="C137" s="133" t="s">
        <v>233</v>
      </c>
      <c r="D137" s="179">
        <f>VLOOKUP('433.4'!A88,'433.4'!A88:N243,14,FALSE)</f>
        <v>2977.0165588802597</v>
      </c>
    </row>
    <row r="138" spans="1:4" ht="54" thickTop="1" thickBot="1">
      <c r="A138" s="137" t="s">
        <v>1056</v>
      </c>
      <c r="B138" s="138" t="s">
        <v>1968</v>
      </c>
      <c r="C138" s="133" t="s">
        <v>233</v>
      </c>
      <c r="D138" s="179">
        <f>VLOOKUP('433.5'!A88,'433.5'!A88:N244,14,FALSE)</f>
        <v>5009.5033511550055</v>
      </c>
    </row>
    <row r="139" spans="1:4" ht="54" thickTop="1" thickBot="1">
      <c r="A139" s="137" t="s">
        <v>1057</v>
      </c>
      <c r="B139" s="138" t="s">
        <v>1969</v>
      </c>
      <c r="C139" s="133" t="s">
        <v>233</v>
      </c>
      <c r="D139" s="179">
        <f>VLOOKUP('433.6'!A88,'433.6'!A88:N245,14,FALSE)</f>
        <v>4683.8009264992479</v>
      </c>
    </row>
    <row r="140" spans="1:4" ht="54" thickTop="1" thickBot="1">
      <c r="A140" s="137" t="s">
        <v>1058</v>
      </c>
      <c r="B140" s="138" t="s">
        <v>1970</v>
      </c>
      <c r="C140" s="133" t="s">
        <v>233</v>
      </c>
      <c r="D140" s="179">
        <f>VLOOKUP('433.7'!A88,'433.7'!A88:N246,14,FALSE)</f>
        <v>5402.1341688582106</v>
      </c>
    </row>
    <row r="141" spans="1:4" ht="54" thickTop="1" thickBot="1">
      <c r="A141" s="137" t="s">
        <v>1059</v>
      </c>
      <c r="B141" s="138" t="s">
        <v>1212</v>
      </c>
      <c r="C141" s="133" t="s">
        <v>233</v>
      </c>
      <c r="D141" s="179">
        <f>VLOOKUP('433.8'!A88,'433.8'!A88:N247,14,FALSE)</f>
        <v>3550.9093659796999</v>
      </c>
    </row>
    <row r="142" spans="1:4" ht="54" thickTop="1" thickBot="1">
      <c r="A142" s="137" t="s">
        <v>1060</v>
      </c>
      <c r="B142" s="138" t="s">
        <v>1971</v>
      </c>
      <c r="C142" s="133" t="s">
        <v>387</v>
      </c>
      <c r="D142" s="179">
        <f>VLOOKUP('440.1'!A89,'440.1'!A89:N248,14,FALSE)</f>
        <v>227103.37547471374</v>
      </c>
    </row>
    <row r="143" spans="1:4" ht="54" thickTop="1" thickBot="1">
      <c r="A143" s="137" t="s">
        <v>1061</v>
      </c>
      <c r="B143" s="138" t="s">
        <v>1972</v>
      </c>
      <c r="C143" s="133" t="s">
        <v>387</v>
      </c>
      <c r="D143" s="179">
        <f>VLOOKUP('440.2'!A93,'440.2'!A93:N250,14,FALSE)</f>
        <v>227103.37547471374</v>
      </c>
    </row>
    <row r="144" spans="1:4" ht="54" thickTop="1" thickBot="1">
      <c r="A144" s="137" t="s">
        <v>1062</v>
      </c>
      <c r="B144" s="138" t="s">
        <v>1973</v>
      </c>
      <c r="C144" s="133" t="s">
        <v>387</v>
      </c>
      <c r="D144" s="179">
        <f>VLOOKUP('440.3'!A93,'440.3'!A93:N252,14,FALSE)</f>
        <v>227103.37547471374</v>
      </c>
    </row>
    <row r="145" spans="1:4" ht="54" thickTop="1" thickBot="1">
      <c r="A145" s="137" t="s">
        <v>1063</v>
      </c>
      <c r="B145" s="138" t="s">
        <v>1213</v>
      </c>
      <c r="C145" s="133" t="s">
        <v>387</v>
      </c>
      <c r="D145" s="179">
        <f>VLOOKUP('440.4'!A93,'440.4'!A93:N254,14,FALSE)</f>
        <v>253518.93719112006</v>
      </c>
    </row>
    <row r="146" spans="1:4" ht="54" thickTop="1" thickBot="1">
      <c r="A146" s="137" t="s">
        <v>1064</v>
      </c>
      <c r="B146" s="138" t="s">
        <v>1974</v>
      </c>
      <c r="C146" s="133" t="s">
        <v>387</v>
      </c>
      <c r="D146" s="179">
        <f>VLOOKUP('441.1'!A93,'441.1'!A93:N256,14,FALSE)</f>
        <v>227103.37547471374</v>
      </c>
    </row>
    <row r="147" spans="1:4" ht="54" thickTop="1" thickBot="1">
      <c r="A147" s="137" t="s">
        <v>1065</v>
      </c>
      <c r="B147" s="138" t="s">
        <v>1975</v>
      </c>
      <c r="C147" s="133" t="s">
        <v>387</v>
      </c>
      <c r="D147" s="179">
        <f>VLOOKUP('441.2'!A92,'441.2'!A92:N258,14,FALSE)</f>
        <v>227103.37547471374</v>
      </c>
    </row>
    <row r="148" spans="1:4" ht="54" thickTop="1" thickBot="1">
      <c r="A148" s="137" t="s">
        <v>1066</v>
      </c>
      <c r="B148" s="138" t="s">
        <v>1976</v>
      </c>
      <c r="C148" s="133" t="s">
        <v>387</v>
      </c>
      <c r="D148" s="179">
        <f>VLOOKUP('441.3'!A93,'441.3'!A93:N260,14,FALSE)</f>
        <v>227103.37547471374</v>
      </c>
    </row>
    <row r="149" spans="1:4" ht="54" thickTop="1" thickBot="1">
      <c r="A149" s="137" t="s">
        <v>1067</v>
      </c>
      <c r="B149" s="138" t="s">
        <v>1977</v>
      </c>
      <c r="C149" s="133" t="s">
        <v>387</v>
      </c>
      <c r="D149" s="179">
        <f>VLOOKUP('441.4'!A92,'441.4'!A92:N262,14,FALSE)</f>
        <v>253445.91049616318</v>
      </c>
    </row>
    <row r="150" spans="1:4" ht="54" thickTop="1" thickBot="1">
      <c r="A150" s="137" t="s">
        <v>1068</v>
      </c>
      <c r="B150" s="138" t="s">
        <v>1957</v>
      </c>
      <c r="C150" s="133" t="s">
        <v>387</v>
      </c>
      <c r="D150" s="179">
        <f>VLOOKUP('450.1'!A95,'450.1'!A95:N264,14,FALSE)</f>
        <v>249623.39207393822</v>
      </c>
    </row>
    <row r="151" spans="1:4" ht="54" thickTop="1" thickBot="1">
      <c r="A151" s="137" t="s">
        <v>1069</v>
      </c>
      <c r="B151" s="138" t="s">
        <v>1978</v>
      </c>
      <c r="C151" s="133" t="s">
        <v>387</v>
      </c>
      <c r="D151" s="179">
        <f>VLOOKUP('450.2'!A93,'450.2'!A93:N266,14,FALSE)</f>
        <v>249623.39207393822</v>
      </c>
    </row>
    <row r="152" spans="1:4" ht="54" thickTop="1" thickBot="1">
      <c r="A152" s="137" t="s">
        <v>1070</v>
      </c>
      <c r="B152" s="138" t="s">
        <v>1979</v>
      </c>
      <c r="C152" s="133" t="s">
        <v>387</v>
      </c>
      <c r="D152" s="179">
        <f>VLOOKUP('450.3'!A93,'450.3'!A93:N268,14,FALSE)</f>
        <v>249623.39207393822</v>
      </c>
    </row>
    <row r="153" spans="1:4" ht="54" thickTop="1" thickBot="1">
      <c r="A153" s="137" t="s">
        <v>1071</v>
      </c>
      <c r="B153" s="138" t="s">
        <v>1980</v>
      </c>
      <c r="C153" s="133" t="s">
        <v>387</v>
      </c>
      <c r="D153" s="179">
        <f>VLOOKUP('450.4'!A92,'450.4'!A92:N270,14,FALSE)</f>
        <v>249623.39207393822</v>
      </c>
    </row>
    <row r="154" spans="1:4" ht="63.75" customHeight="1" thickTop="1" thickBot="1">
      <c r="A154" s="137" t="s">
        <v>1072</v>
      </c>
      <c r="B154" s="138" t="s">
        <v>1981</v>
      </c>
      <c r="C154" s="133" t="s">
        <v>387</v>
      </c>
      <c r="D154" s="179">
        <f>VLOOKUP('450.5'!A92,'450.5'!A92:N272,14,FALSE)</f>
        <v>249623.39207393822</v>
      </c>
    </row>
    <row r="155" spans="1:4" ht="54" thickTop="1" thickBot="1">
      <c r="A155" s="137" t="s">
        <v>1073</v>
      </c>
      <c r="B155" s="138" t="s">
        <v>1982</v>
      </c>
      <c r="C155" s="133" t="s">
        <v>387</v>
      </c>
      <c r="D155" s="179">
        <f>VLOOKUP('450.6'!A93,'450.6'!A93:N274,14,FALSE)</f>
        <v>249623.39207393822</v>
      </c>
    </row>
    <row r="156" spans="1:4" ht="54" thickTop="1" thickBot="1">
      <c r="A156" s="137" t="s">
        <v>1074</v>
      </c>
      <c r="B156" s="138" t="s">
        <v>1983</v>
      </c>
      <c r="C156" s="133" t="s">
        <v>387</v>
      </c>
      <c r="D156" s="179">
        <f>VLOOKUP('450.7'!A93,'450.7'!A93:N275,14,FALSE)</f>
        <v>249623.39207393822</v>
      </c>
    </row>
    <row r="157" spans="1:4" ht="54" thickTop="1" thickBot="1">
      <c r="A157" s="137" t="s">
        <v>1075</v>
      </c>
      <c r="B157" s="138" t="s">
        <v>1984</v>
      </c>
      <c r="C157" s="133" t="s">
        <v>387</v>
      </c>
      <c r="D157" s="179">
        <f>VLOOKUP('450.8'!A93,'450.8'!A93:N276,14,FALSE)</f>
        <v>249623.39207393822</v>
      </c>
    </row>
    <row r="158" spans="1:4" ht="54" thickTop="1" thickBot="1">
      <c r="A158" s="137" t="s">
        <v>1584</v>
      </c>
      <c r="B158" s="138" t="s">
        <v>1615</v>
      </c>
      <c r="C158" s="133" t="s">
        <v>387</v>
      </c>
      <c r="D158" s="179">
        <f>VLOOKUP('450.10'!A92,'450.10'!A92:N277,14,FALSE)</f>
        <v>289249.10797185492</v>
      </c>
    </row>
    <row r="159" spans="1:4" ht="54" thickTop="1" thickBot="1">
      <c r="A159" s="137" t="s">
        <v>1586</v>
      </c>
      <c r="B159" s="138" t="s">
        <v>1616</v>
      </c>
      <c r="C159" s="133" t="s">
        <v>387</v>
      </c>
      <c r="D159" s="179">
        <f>VLOOKUP('450.11'!A92,'450.11'!A92:N278,14,FALSE)</f>
        <v>289249.10797185492</v>
      </c>
    </row>
    <row r="160" spans="1:4" ht="54" thickTop="1" thickBot="1">
      <c r="A160" s="137" t="s">
        <v>1588</v>
      </c>
      <c r="B160" s="138" t="s">
        <v>1617</v>
      </c>
      <c r="C160" s="133" t="s">
        <v>387</v>
      </c>
      <c r="D160" s="179">
        <f>VLOOKUP('450.12'!A92,'450.11'!A92:N279,14,FALSE)</f>
        <v>289249.10797185492</v>
      </c>
    </row>
    <row r="161" spans="1:4" ht="54" thickTop="1" thickBot="1">
      <c r="A161" s="137" t="s">
        <v>1076</v>
      </c>
      <c r="B161" s="138" t="s">
        <v>1985</v>
      </c>
      <c r="C161" s="133" t="s">
        <v>387</v>
      </c>
      <c r="D161" s="179">
        <f>VLOOKUP('451.1'!A92,'451.1'!A92:N280,14,FALSE)</f>
        <v>249623.39207393822</v>
      </c>
    </row>
    <row r="162" spans="1:4" ht="54" thickTop="1" thickBot="1">
      <c r="A162" s="137" t="s">
        <v>1077</v>
      </c>
      <c r="B162" s="138" t="s">
        <v>1986</v>
      </c>
      <c r="C162" s="133" t="s">
        <v>387</v>
      </c>
      <c r="D162" s="179">
        <f>VLOOKUP('451.2'!A93,'451.2'!A93:N281,14,FALSE)</f>
        <v>249623.39207393822</v>
      </c>
    </row>
    <row r="163" spans="1:4" ht="54" thickTop="1" thickBot="1">
      <c r="A163" s="137" t="s">
        <v>1078</v>
      </c>
      <c r="B163" s="138" t="s">
        <v>1987</v>
      </c>
      <c r="C163" s="133" t="s">
        <v>387</v>
      </c>
      <c r="D163" s="179">
        <f>VLOOKUP('451.3'!A92,'451.3'!A92:N282,14,FALSE)</f>
        <v>249623.39207393822</v>
      </c>
    </row>
    <row r="164" spans="1:4" ht="54" thickTop="1" thickBot="1">
      <c r="A164" s="137" t="s">
        <v>1079</v>
      </c>
      <c r="B164" s="138" t="s">
        <v>1988</v>
      </c>
      <c r="C164" s="133" t="s">
        <v>387</v>
      </c>
      <c r="D164" s="179">
        <f>VLOOKUP('451.4'!A92,'451.4'!A92:N283,14,FALSE)</f>
        <v>289249.10797185492</v>
      </c>
    </row>
    <row r="165" spans="1:4" ht="54" thickTop="1" thickBot="1">
      <c r="A165" s="137" t="s">
        <v>1080</v>
      </c>
      <c r="B165" s="138" t="s">
        <v>1989</v>
      </c>
      <c r="C165" s="133" t="s">
        <v>387</v>
      </c>
      <c r="D165" s="179">
        <f>VLOOKUP('452.1'!A93,'452.1'!A93:N284,14,FALSE)</f>
        <v>249623.39207393822</v>
      </c>
    </row>
    <row r="166" spans="1:4" ht="54" thickTop="1" thickBot="1">
      <c r="A166" s="137" t="s">
        <v>1081</v>
      </c>
      <c r="B166" s="138" t="s">
        <v>1990</v>
      </c>
      <c r="C166" s="133" t="s">
        <v>387</v>
      </c>
      <c r="D166" s="179">
        <f>VLOOKUP('452.2'!A93,'452.2'!A93:N285,14,FALSE)</f>
        <v>249623.39207393822</v>
      </c>
    </row>
    <row r="167" spans="1:4" ht="54" thickTop="1" thickBot="1">
      <c r="A167" s="137" t="s">
        <v>1082</v>
      </c>
      <c r="B167" s="138" t="s">
        <v>1991</v>
      </c>
      <c r="C167" s="133" t="s">
        <v>387</v>
      </c>
      <c r="D167" s="179">
        <f>VLOOKUP('452.3'!A92,'452.3'!A92:N286,14,FALSE)</f>
        <v>249623.39207393822</v>
      </c>
    </row>
    <row r="168" spans="1:4" ht="54" thickTop="1" thickBot="1">
      <c r="A168" s="137" t="s">
        <v>1083</v>
      </c>
      <c r="B168" s="138" t="s">
        <v>1992</v>
      </c>
      <c r="C168" s="133" t="s">
        <v>387</v>
      </c>
      <c r="D168" s="179">
        <f>VLOOKUP('452.4'!A93,'452.4'!A93:N287,14,FALSE)</f>
        <v>249623.39207393822</v>
      </c>
    </row>
    <row r="169" spans="1:4" ht="54" thickTop="1" thickBot="1">
      <c r="A169" s="137" t="s">
        <v>1084</v>
      </c>
      <c r="B169" s="138" t="s">
        <v>1214</v>
      </c>
      <c r="C169" s="133" t="s">
        <v>387</v>
      </c>
      <c r="D169" s="179">
        <f>VLOOKUP('453.1'!A92,'453.1'!A92:N288,14,FALSE)</f>
        <v>251722.55100745879</v>
      </c>
    </row>
    <row r="170" spans="1:4" ht="54" thickTop="1" thickBot="1">
      <c r="A170" s="137" t="s">
        <v>1085</v>
      </c>
      <c r="B170" s="138" t="s">
        <v>1993</v>
      </c>
      <c r="C170" s="133" t="s">
        <v>233</v>
      </c>
      <c r="D170" s="179">
        <f>VLOOKUP('460.1'!A87,'460.1'!A87:N289,14,FALSE)</f>
        <v>3982.2143452245191</v>
      </c>
    </row>
    <row r="171" spans="1:4" ht="54" thickTop="1" thickBot="1">
      <c r="A171" s="196" t="s">
        <v>2017</v>
      </c>
      <c r="B171" s="138" t="s">
        <v>2073</v>
      </c>
      <c r="C171" s="133" t="s">
        <v>233</v>
      </c>
      <c r="D171" s="179">
        <f>VLOOKUP('460.2'!A87,'460.2'!A87:N290,14,FALSE)</f>
        <v>1991.1071726122595</v>
      </c>
    </row>
    <row r="172" spans="1:4" ht="51.75" customHeight="1" thickTop="1" thickBot="1">
      <c r="A172" s="137" t="s">
        <v>1086</v>
      </c>
      <c r="B172" s="138" t="s">
        <v>1215</v>
      </c>
      <c r="C172" s="133" t="s">
        <v>387</v>
      </c>
      <c r="D172" s="179">
        <f>VLOOKUP('461.1'!A87,'461.1'!A87:N291,14,FALSE)</f>
        <v>90464.25831996504</v>
      </c>
    </row>
    <row r="173" spans="1:4" ht="54" thickTop="1" thickBot="1">
      <c r="A173" s="137" t="s">
        <v>1087</v>
      </c>
      <c r="B173" s="138" t="s">
        <v>1216</v>
      </c>
      <c r="C173" s="133" t="s">
        <v>387</v>
      </c>
      <c r="D173" s="179">
        <f>VLOOKUP('461.2'!A89,'461.2'!A89:N294,14,FALSE)</f>
        <v>118888.07997073581</v>
      </c>
    </row>
    <row r="174" spans="1:4" ht="54" thickTop="1" thickBot="1">
      <c r="A174" s="137" t="s">
        <v>1598</v>
      </c>
      <c r="B174" s="138" t="s">
        <v>2078</v>
      </c>
      <c r="C174" s="133" t="s">
        <v>387</v>
      </c>
      <c r="D174" s="179">
        <f>VLOOKUP('462.1.1'!A88,'462.1.1'!A88:N293,14,FALSE)</f>
        <v>160347.63797491541</v>
      </c>
    </row>
    <row r="175" spans="1:4" ht="54" thickTop="1" thickBot="1">
      <c r="A175" s="137" t="s">
        <v>1599</v>
      </c>
      <c r="B175" s="138" t="s">
        <v>2079</v>
      </c>
      <c r="C175" s="133" t="s">
        <v>387</v>
      </c>
      <c r="D175" s="179">
        <f>VLOOKUP('462.1.2'!A88,'462.1.2'!A88:N294,14,FALSE)</f>
        <v>158771.97062658449</v>
      </c>
    </row>
    <row r="176" spans="1:4" ht="54" thickTop="1" thickBot="1">
      <c r="A176" s="137" t="s">
        <v>1600</v>
      </c>
      <c r="B176" s="138" t="s">
        <v>2082</v>
      </c>
      <c r="C176" s="133" t="s">
        <v>387</v>
      </c>
      <c r="D176" s="179">
        <f>VLOOKUP('462.2.1'!A88,'462.2.1'!A88:N295,14,FALSE)</f>
        <v>174972.07168464505</v>
      </c>
    </row>
    <row r="177" spans="1:4" ht="54" thickTop="1" thickBot="1">
      <c r="A177" s="137" t="s">
        <v>1601</v>
      </c>
      <c r="B177" s="138" t="s">
        <v>2083</v>
      </c>
      <c r="C177" s="133" t="s">
        <v>387</v>
      </c>
      <c r="D177" s="179">
        <f>VLOOKUP('462.2.2'!A88,'462.2.2'!A88:N296,14,FALSE)</f>
        <v>173396.40433631412</v>
      </c>
    </row>
    <row r="178" spans="1:4" ht="54" thickTop="1" thickBot="1">
      <c r="A178" s="137" t="s">
        <v>1088</v>
      </c>
      <c r="B178" s="138" t="s">
        <v>1618</v>
      </c>
      <c r="C178" s="133" t="s">
        <v>233</v>
      </c>
      <c r="D178" s="179">
        <f>VLOOKUP('464.1'!A88,'464.1'!A88:N297,14,FALSE)</f>
        <v>7938.0922358620783</v>
      </c>
    </row>
    <row r="179" spans="1:4" ht="54" thickTop="1" thickBot="1">
      <c r="A179" s="137" t="s">
        <v>1089</v>
      </c>
      <c r="B179" s="138" t="s">
        <v>1619</v>
      </c>
      <c r="C179" s="133" t="s">
        <v>387</v>
      </c>
      <c r="D179" s="179">
        <f>VLOOKUP('465.1'!A92,'465.1'!A92:N298,14,FALSE)</f>
        <v>81777.980454121658</v>
      </c>
    </row>
    <row r="180" spans="1:4" ht="54" thickTop="1" thickBot="1">
      <c r="A180" s="137" t="s">
        <v>1602</v>
      </c>
      <c r="B180" s="138" t="s">
        <v>1620</v>
      </c>
      <c r="C180" s="133" t="s">
        <v>387</v>
      </c>
      <c r="D180" s="179">
        <f>VLOOKUP('465.2'!A92,'465.2'!A92:N299,14,FALSE)</f>
        <v>28458.978625388161</v>
      </c>
    </row>
    <row r="181" spans="1:4" ht="54" thickTop="1" thickBot="1">
      <c r="A181" s="137" t="s">
        <v>1090</v>
      </c>
      <c r="B181" s="138" t="s">
        <v>1621</v>
      </c>
      <c r="C181" s="133" t="s">
        <v>144</v>
      </c>
      <c r="D181" s="179">
        <f>VLOOKUP('466.1'!A92,'466.1'!A92:N300,14,FALSE)</f>
        <v>3463.404292924949</v>
      </c>
    </row>
    <row r="182" spans="1:4" ht="54" thickTop="1" thickBot="1">
      <c r="A182" s="137" t="s">
        <v>1091</v>
      </c>
      <c r="B182" s="138" t="s">
        <v>1622</v>
      </c>
      <c r="C182" s="133" t="s">
        <v>144</v>
      </c>
      <c r="D182" s="179">
        <f>VLOOKUP('466.2'!A96,'466.2'!A96:N301,14,FALSE)</f>
        <v>4052.4948721276787</v>
      </c>
    </row>
    <row r="183" spans="1:4" ht="54" thickTop="1" thickBot="1">
      <c r="A183" s="139" t="s">
        <v>1092</v>
      </c>
      <c r="B183" s="140" t="s">
        <v>1735</v>
      </c>
      <c r="C183" s="133" t="s">
        <v>387</v>
      </c>
      <c r="D183" s="179">
        <f>VLOOKUP('500.1'!A95,'500.1'!A95:N302,14,FALSE)</f>
        <v>635326.09447553253</v>
      </c>
    </row>
    <row r="184" spans="1:4" ht="54" thickTop="1" thickBot="1">
      <c r="A184" s="137" t="s">
        <v>1624</v>
      </c>
      <c r="B184" s="138" t="s">
        <v>1736</v>
      </c>
      <c r="C184" s="133" t="s">
        <v>387</v>
      </c>
      <c r="D184" s="179">
        <f>VLOOKUP('500.2'!A95,'500.2'!A95:N303,14,FALSE)</f>
        <v>655984.02821308526</v>
      </c>
    </row>
    <row r="185" spans="1:4" ht="57.75" thickTop="1" thickBot="1">
      <c r="A185" s="137" t="s">
        <v>1093</v>
      </c>
      <c r="B185" s="138" t="s">
        <v>1875</v>
      </c>
      <c r="C185" s="133" t="s">
        <v>377</v>
      </c>
      <c r="D185" s="179">
        <f>VLOOKUP('501.1'!A88,'501.1'!A88:N304,14,FALSE)</f>
        <v>1082.584103584825</v>
      </c>
    </row>
    <row r="186" spans="1:4" ht="57.75" thickTop="1" thickBot="1">
      <c r="A186" s="137" t="s">
        <v>1626</v>
      </c>
      <c r="B186" s="138" t="s">
        <v>1876</v>
      </c>
      <c r="C186" s="133" t="s">
        <v>377</v>
      </c>
      <c r="D186" s="179">
        <f>VLOOKUP('501.10'!A88,'501.10'!A88:N305,14,FALSE)</f>
        <v>1136.4526472795221</v>
      </c>
    </row>
    <row r="187" spans="1:4" ht="57.75" thickTop="1" thickBot="1">
      <c r="A187" s="137" t="s">
        <v>1627</v>
      </c>
      <c r="B187" s="138" t="s">
        <v>1877</v>
      </c>
      <c r="C187" s="133" t="s">
        <v>377</v>
      </c>
      <c r="D187" s="179">
        <f>VLOOKUP('501.20'!A88,'501.20'!A88:N306,14,FALSE)</f>
        <v>674.9876533659758</v>
      </c>
    </row>
    <row r="188" spans="1:4" ht="54" thickTop="1" thickBot="1">
      <c r="A188" s="137" t="s">
        <v>1628</v>
      </c>
      <c r="B188" s="138" t="s">
        <v>1737</v>
      </c>
      <c r="C188" s="133" t="s">
        <v>387</v>
      </c>
      <c r="D188" s="179">
        <f>VLOOKUP('505.1'!A84,'505.1'!A84:N307,14,FALSE)</f>
        <v>571250.10273521638</v>
      </c>
    </row>
    <row r="189" spans="1:4" ht="54" thickTop="1" thickBot="1">
      <c r="A189" s="137" t="s">
        <v>1094</v>
      </c>
      <c r="B189" s="138" t="s">
        <v>1738</v>
      </c>
      <c r="C189" s="133" t="s">
        <v>233</v>
      </c>
      <c r="D189" s="179">
        <f>VLOOKUP('510.1'!A84,'510.1'!A84:N308,14,FALSE)</f>
        <v>103046.55239101969</v>
      </c>
    </row>
    <row r="190" spans="1:4" ht="54" thickTop="1" thickBot="1">
      <c r="A190" s="137" t="s">
        <v>1632</v>
      </c>
      <c r="B190" s="138" t="s">
        <v>1217</v>
      </c>
      <c r="C190" s="133" t="s">
        <v>387</v>
      </c>
      <c r="D190" s="179">
        <f>VLOOKUP('600.1.1'!A85,'600.1.1'!A85:N311,14,FALSE)</f>
        <v>20515.111473644178</v>
      </c>
    </row>
    <row r="191" spans="1:4" ht="54" thickTop="1" thickBot="1">
      <c r="A191" s="137" t="s">
        <v>1633</v>
      </c>
      <c r="B191" s="138" t="s">
        <v>1739</v>
      </c>
      <c r="C191" s="133" t="s">
        <v>387</v>
      </c>
      <c r="D191" s="179">
        <f>VLOOKUP('600.2.1'!A88,'600.2.1'!A88:N310,14,FALSE)</f>
        <v>454826.47702347243</v>
      </c>
    </row>
    <row r="192" spans="1:4" ht="54" thickTop="1" thickBot="1">
      <c r="A192" s="137" t="s">
        <v>1634</v>
      </c>
      <c r="B192" s="138" t="s">
        <v>1740</v>
      </c>
      <c r="C192" s="133" t="s">
        <v>387</v>
      </c>
      <c r="D192" s="179">
        <f>VLOOKUP('600.2.2'!A90,'600.2.2'!A90:N312,14,FALSE)</f>
        <v>500428.97916783183</v>
      </c>
    </row>
    <row r="193" spans="1:4" ht="54" thickTop="1" thickBot="1">
      <c r="A193" s="137" t="s">
        <v>1635</v>
      </c>
      <c r="B193" s="138" t="s">
        <v>1741</v>
      </c>
      <c r="C193" s="133" t="s">
        <v>387</v>
      </c>
      <c r="D193" s="179">
        <f>VLOOKUP('600.2.3'!A89,'600.2.3'!A89:N312,14,FALSE)</f>
        <v>20152.3425480728</v>
      </c>
    </row>
    <row r="194" spans="1:4" ht="54" thickTop="1" thickBot="1">
      <c r="A194" s="137" t="s">
        <v>1636</v>
      </c>
      <c r="B194" s="138" t="s">
        <v>1742</v>
      </c>
      <c r="C194" s="133" t="s">
        <v>387</v>
      </c>
      <c r="D194" s="179">
        <f>VLOOKUP('600.2.4'!A88,'600.2.4'!A88:N312,14,FALSE)</f>
        <v>26338.730293171015</v>
      </c>
    </row>
    <row r="195" spans="1:4" ht="54" thickTop="1" thickBot="1">
      <c r="A195" s="137" t="s">
        <v>1095</v>
      </c>
      <c r="B195" s="138" t="s">
        <v>2094</v>
      </c>
      <c r="C195" s="133" t="s">
        <v>387</v>
      </c>
      <c r="D195" s="179">
        <f>VLOOKUP('610.1'!A89,'610.1'!A89:N314,14,FALSE)</f>
        <v>66978.767341025436</v>
      </c>
    </row>
    <row r="196" spans="1:4" ht="54" thickTop="1" thickBot="1">
      <c r="A196" s="137" t="s">
        <v>1096</v>
      </c>
      <c r="B196" s="138" t="s">
        <v>1743</v>
      </c>
      <c r="C196" s="133" t="s">
        <v>387</v>
      </c>
      <c r="D196" s="179">
        <f>VLOOKUP('610.2'!A89,'610.2'!A89:N315,14,FALSE)</f>
        <v>71024.113446947435</v>
      </c>
    </row>
    <row r="197" spans="1:4" ht="54" thickTop="1" thickBot="1">
      <c r="A197" s="137" t="s">
        <v>1638</v>
      </c>
      <c r="B197" s="138" t="s">
        <v>1744</v>
      </c>
      <c r="C197" s="133" t="s">
        <v>387</v>
      </c>
      <c r="D197" s="179">
        <f>VLOOKUP('610.3'!A89,'610.3'!A89:N316,14,FALSE)</f>
        <v>82650.931166581315</v>
      </c>
    </row>
    <row r="198" spans="1:4" ht="54" thickTop="1" thickBot="1">
      <c r="A198" s="137" t="s">
        <v>1640</v>
      </c>
      <c r="B198" s="138" t="s">
        <v>1745</v>
      </c>
      <c r="C198" s="133" t="s">
        <v>387</v>
      </c>
      <c r="D198" s="179">
        <f>VLOOKUP('610.4'!A89,'610.4'!A89:N317,14,FALSE)</f>
        <v>89649.659689375534</v>
      </c>
    </row>
    <row r="199" spans="1:4" ht="54" thickTop="1" thickBot="1">
      <c r="A199" s="137" t="s">
        <v>1642</v>
      </c>
      <c r="B199" s="138" t="s">
        <v>1218</v>
      </c>
      <c r="C199" s="133" t="s">
        <v>387</v>
      </c>
      <c r="D199" s="179">
        <f>VLOOKUP('610.5'!A89,'610.5'!A89:N318,14,FALSE)</f>
        <v>82699.872452241194</v>
      </c>
    </row>
    <row r="200" spans="1:4" ht="54" thickTop="1" thickBot="1">
      <c r="A200" s="137" t="s">
        <v>1644</v>
      </c>
      <c r="B200" s="138" t="s">
        <v>1746</v>
      </c>
      <c r="C200" s="133" t="s">
        <v>387</v>
      </c>
      <c r="D200" s="179">
        <f>VLOOKUP('610.6'!A89,'610.6'!A89:N319,14,FALSE)</f>
        <v>93284.009272859228</v>
      </c>
    </row>
    <row r="201" spans="1:4" ht="54" thickTop="1" thickBot="1">
      <c r="A201" s="137" t="s">
        <v>1646</v>
      </c>
      <c r="B201" s="138" t="s">
        <v>1747</v>
      </c>
      <c r="C201" s="133" t="s">
        <v>387</v>
      </c>
      <c r="D201" s="179">
        <f>VLOOKUP('610.7'!A89,'610.7'!A89:N320,14,FALSE)</f>
        <v>89810.87559582392</v>
      </c>
    </row>
    <row r="202" spans="1:4" ht="54" thickTop="1" thickBot="1">
      <c r="A202" s="137" t="s">
        <v>1097</v>
      </c>
      <c r="B202" s="138" t="s">
        <v>1748</v>
      </c>
      <c r="C202" s="133" t="s">
        <v>144</v>
      </c>
      <c r="D202" s="179">
        <f>VLOOKUP('620.1'!A88,'620.1'!A88:N321,14,FALSE)</f>
        <v>352058.69261258183</v>
      </c>
    </row>
    <row r="203" spans="1:4" ht="54" thickTop="1" thickBot="1">
      <c r="A203" s="137" t="s">
        <v>1098</v>
      </c>
      <c r="B203" s="138" t="s">
        <v>1878</v>
      </c>
      <c r="C203" s="133" t="s">
        <v>144</v>
      </c>
      <c r="D203" s="179">
        <f>VLOOKUP('620.2'!A88,'620.2'!A88:N322,14,FALSE)</f>
        <v>352058.69261258183</v>
      </c>
    </row>
    <row r="204" spans="1:4" ht="54" thickTop="1" thickBot="1">
      <c r="A204" s="137" t="s">
        <v>1099</v>
      </c>
      <c r="B204" s="138" t="s">
        <v>1749</v>
      </c>
      <c r="C204" s="133" t="s">
        <v>1845</v>
      </c>
      <c r="D204" s="179">
        <f>VLOOKUP('620.3'!A91,'620.3'!A91:N321,14,FALSE)</f>
        <v>71924841.176840112</v>
      </c>
    </row>
    <row r="205" spans="1:4" ht="54" thickTop="1" thickBot="1">
      <c r="A205" s="137" t="s">
        <v>1650</v>
      </c>
      <c r="B205" s="138" t="s">
        <v>1750</v>
      </c>
      <c r="C205" s="133" t="s">
        <v>144</v>
      </c>
      <c r="D205" s="179">
        <f>VLOOKUP('621.1.1'!A95,'621.1.1'!A95:N325,14,FALSE)</f>
        <v>2456284.5834599659</v>
      </c>
    </row>
    <row r="206" spans="1:4" ht="54" thickTop="1" thickBot="1">
      <c r="A206" s="137" t="s">
        <v>1652</v>
      </c>
      <c r="B206" s="138" t="s">
        <v>1751</v>
      </c>
      <c r="C206" s="133" t="s">
        <v>144</v>
      </c>
      <c r="D206" s="179">
        <f>VLOOKUP('621.1.2'!A99,'621.1.2'!A99:N326,14,FALSE)</f>
        <v>4267374.1818752419</v>
      </c>
    </row>
    <row r="207" spans="1:4" ht="54" thickTop="1" thickBot="1">
      <c r="A207" s="137" t="s">
        <v>1100</v>
      </c>
      <c r="B207" s="138" t="s">
        <v>1752</v>
      </c>
      <c r="C207" s="133" t="s">
        <v>387</v>
      </c>
      <c r="D207" s="179">
        <f>VLOOKUP('621.2'!A89,'621.2'!A89:N326,14,FALSE)</f>
        <v>2157374.2373594358</v>
      </c>
    </row>
    <row r="208" spans="1:4" ht="54" thickTop="1" thickBot="1">
      <c r="A208" s="137" t="s">
        <v>1101</v>
      </c>
      <c r="B208" s="138" t="s">
        <v>1753</v>
      </c>
      <c r="C208" s="133" t="s">
        <v>144</v>
      </c>
      <c r="D208" s="179">
        <f>VLOOKUP('621.3'!A93,'621.3'!A93:N327,14,FALSE)</f>
        <v>71008526.475122496</v>
      </c>
    </row>
    <row r="209" spans="1:4" ht="54" thickTop="1" thickBot="1">
      <c r="A209" s="137" t="s">
        <v>1102</v>
      </c>
      <c r="B209" s="138" t="s">
        <v>1754</v>
      </c>
      <c r="C209" s="133" t="s">
        <v>387</v>
      </c>
      <c r="D209" s="179">
        <f>VLOOKUP('621.4'!A93,'621.4'!A93:N328,14,FALSE)</f>
        <v>63331262.994430833</v>
      </c>
    </row>
    <row r="210" spans="1:4" ht="54" thickTop="1" thickBot="1">
      <c r="A210" s="137" t="s">
        <v>1103</v>
      </c>
      <c r="B210" s="138" t="s">
        <v>1755</v>
      </c>
      <c r="C210" s="133" t="s">
        <v>144</v>
      </c>
      <c r="D210" s="179">
        <f>VLOOKUP('621.5'!A89,'621.5'!A89:N329,14,FALSE)</f>
        <v>3967662.6459584297</v>
      </c>
    </row>
    <row r="211" spans="1:4" ht="54" thickTop="1" thickBot="1">
      <c r="A211" s="137" t="s">
        <v>1656</v>
      </c>
      <c r="B211" s="138" t="s">
        <v>1756</v>
      </c>
      <c r="C211" s="133" t="s">
        <v>144</v>
      </c>
      <c r="D211" s="179">
        <f>VLOOKUP('621.5.1'!A89,'621.5.1'!A89:N330,14,FALSE)</f>
        <v>554030.77976839396</v>
      </c>
    </row>
    <row r="212" spans="1:4" ht="54" thickTop="1" thickBot="1">
      <c r="A212" s="137" t="s">
        <v>1104</v>
      </c>
      <c r="B212" s="138" t="s">
        <v>1757</v>
      </c>
      <c r="C212" s="133" t="s">
        <v>1845</v>
      </c>
      <c r="D212" s="179">
        <f>VLOOKUP('621.6'!A98,'621.6'!A98:N331,14,FALSE)</f>
        <v>70779189.484892011</v>
      </c>
    </row>
    <row r="213" spans="1:4" ht="54" thickTop="1" thickBot="1">
      <c r="A213" s="137" t="s">
        <v>1731</v>
      </c>
      <c r="B213" s="138" t="s">
        <v>1758</v>
      </c>
      <c r="C213" s="133" t="s">
        <v>1845</v>
      </c>
      <c r="D213" s="179">
        <f>VLOOKUP('621.7'!A89,'621.7'!A89:N332,14,FALSE)</f>
        <v>627585.86558092746</v>
      </c>
    </row>
    <row r="214" spans="1:4" ht="54" thickTop="1" thickBot="1">
      <c r="A214" s="137" t="s">
        <v>1105</v>
      </c>
      <c r="B214" s="138" t="s">
        <v>1994</v>
      </c>
      <c r="C214" s="133" t="s">
        <v>233</v>
      </c>
      <c r="D214" s="179">
        <f>VLOOKUP('622.1'!A89,'622.1'!A89:N333,14,FALSE)</f>
        <v>117686.64192321821</v>
      </c>
    </row>
    <row r="215" spans="1:4" ht="54" thickTop="1" thickBot="1">
      <c r="A215" s="137" t="s">
        <v>1106</v>
      </c>
      <c r="B215" s="138" t="s">
        <v>1759</v>
      </c>
      <c r="C215" s="133" t="s">
        <v>233</v>
      </c>
      <c r="D215" s="179">
        <f>VLOOKUP('622.2'!A89,'622.2'!A89:N335,14,FALSE)</f>
        <v>430738.69104465412</v>
      </c>
    </row>
    <row r="216" spans="1:4" ht="54" thickTop="1" thickBot="1">
      <c r="A216" s="137" t="s">
        <v>1107</v>
      </c>
      <c r="B216" s="138" t="s">
        <v>1760</v>
      </c>
      <c r="C216" s="133" t="s">
        <v>233</v>
      </c>
      <c r="D216" s="179">
        <f>VLOOKUP('622.3'!A89,'622.3'!A89:N336,14,FALSE)</f>
        <v>851308.35255836952</v>
      </c>
    </row>
    <row r="217" spans="1:4" ht="54" thickTop="1" thickBot="1">
      <c r="A217" s="137" t="s">
        <v>1108</v>
      </c>
      <c r="B217" s="138" t="s">
        <v>1761</v>
      </c>
      <c r="C217" s="133" t="s">
        <v>233</v>
      </c>
      <c r="D217" s="179">
        <f>VLOOKUP('622.4'!A89,'622.4'!A89:N337,14,FALSE)</f>
        <v>839950.08044988732</v>
      </c>
    </row>
    <row r="218" spans="1:4" ht="54" thickTop="1" thickBot="1">
      <c r="A218" s="137" t="s">
        <v>1109</v>
      </c>
      <c r="B218" s="138" t="s">
        <v>1762</v>
      </c>
      <c r="C218" s="133" t="s">
        <v>144</v>
      </c>
      <c r="D218" s="179">
        <f>VLOOKUP('622.5'!A89,'622.5'!A89:N338,14,FALSE)</f>
        <v>94001.61162127048</v>
      </c>
    </row>
    <row r="219" spans="1:4" ht="54" thickTop="1" thickBot="1">
      <c r="A219" s="137" t="s">
        <v>1110</v>
      </c>
      <c r="B219" s="138" t="s">
        <v>1763</v>
      </c>
      <c r="C219" s="133" t="s">
        <v>144</v>
      </c>
      <c r="D219" s="179">
        <f>VLOOKUP('623.1'!A103,'623.1'!A103:N339,14,FALSE)</f>
        <v>452031.67980132293</v>
      </c>
    </row>
    <row r="220" spans="1:4" ht="54" thickTop="1" thickBot="1">
      <c r="A220" s="137" t="s">
        <v>1111</v>
      </c>
      <c r="B220" s="138" t="s">
        <v>1219</v>
      </c>
      <c r="C220" s="133" t="s">
        <v>1995</v>
      </c>
      <c r="D220" s="179">
        <f>VLOOKUP('623.2'!A89,'623.2'!A89:N340,14,FALSE)</f>
        <v>3034753.6737708943</v>
      </c>
    </row>
    <row r="221" spans="1:4" ht="54" thickTop="1" thickBot="1">
      <c r="A221" s="137" t="s">
        <v>1112</v>
      </c>
      <c r="B221" s="138" t="s">
        <v>2114</v>
      </c>
      <c r="C221" s="133" t="s">
        <v>387</v>
      </c>
      <c r="D221" s="179">
        <f>VLOOKUP('630.1'!A89,'630.1'!A89:N341,14,FALSE)</f>
        <v>858848.43906874931</v>
      </c>
    </row>
    <row r="222" spans="1:4" ht="54" thickTop="1" thickBot="1">
      <c r="A222" s="137" t="s">
        <v>1113</v>
      </c>
      <c r="B222" s="138" t="s">
        <v>2115</v>
      </c>
      <c r="C222" s="133" t="s">
        <v>387</v>
      </c>
      <c r="D222" s="179">
        <f>VLOOKUP('630.2'!A89,'630.2'!A89:N342,14,FALSE)</f>
        <v>825420.5673879392</v>
      </c>
    </row>
    <row r="223" spans="1:4" ht="54" thickTop="1" thickBot="1">
      <c r="A223" s="137" t="s">
        <v>1114</v>
      </c>
      <c r="B223" s="138" t="s">
        <v>2116</v>
      </c>
      <c r="C223" s="133" t="s">
        <v>387</v>
      </c>
      <c r="D223" s="179">
        <f>VLOOKUP('630.3'!A89,'630.3'!A89:N343,14,FALSE)</f>
        <v>673324.51622538827</v>
      </c>
    </row>
    <row r="224" spans="1:4" ht="54" thickTop="1" thickBot="1">
      <c r="A224" s="137" t="s">
        <v>1115</v>
      </c>
      <c r="B224" s="138" t="s">
        <v>2117</v>
      </c>
      <c r="C224" s="133" t="s">
        <v>387</v>
      </c>
      <c r="D224" s="179">
        <f>VLOOKUP('630.4'!A89,'630.4'!A89:N344,14,FALSE)</f>
        <v>593714.59755152266</v>
      </c>
    </row>
    <row r="225" spans="1:4" ht="54" thickTop="1" thickBot="1">
      <c r="A225" s="137" t="s">
        <v>1116</v>
      </c>
      <c r="B225" s="138" t="s">
        <v>2118</v>
      </c>
      <c r="C225" s="133" t="s">
        <v>387</v>
      </c>
      <c r="D225" s="179">
        <f>VLOOKUP('630.5'!A93,'630.5'!A93:N345,14,FALSE)</f>
        <v>456731.01912148471</v>
      </c>
    </row>
    <row r="226" spans="1:4" ht="54" thickTop="1" thickBot="1">
      <c r="A226" s="137" t="s">
        <v>1117</v>
      </c>
      <c r="B226" s="138" t="s">
        <v>2119</v>
      </c>
      <c r="C226" s="133" t="s">
        <v>387</v>
      </c>
      <c r="D226" s="179">
        <f>VLOOKUP('630.6'!A93,'630.6'!A89:N346,14,FALSE)</f>
        <v>386117.68324616848</v>
      </c>
    </row>
    <row r="227" spans="1:4" ht="54" thickTop="1" thickBot="1">
      <c r="A227" s="137" t="s">
        <v>1118</v>
      </c>
      <c r="B227" s="138" t="s">
        <v>2120</v>
      </c>
      <c r="C227" s="133" t="s">
        <v>387</v>
      </c>
      <c r="D227" s="179">
        <f>VLOOKUP('630.7'!A93,'630.7'!A90:N347,14,FALSE)</f>
        <v>278510.97678358573</v>
      </c>
    </row>
    <row r="228" spans="1:4" ht="54" thickTop="1" thickBot="1">
      <c r="A228" s="137" t="s">
        <v>1119</v>
      </c>
      <c r="B228" s="138" t="s">
        <v>1764</v>
      </c>
      <c r="C228" s="133" t="s">
        <v>144</v>
      </c>
      <c r="D228" s="179">
        <f>VLOOKUP('632.1'!A90,'632.1'!A90:N349,14,FALSE)</f>
        <v>368694.86421419925</v>
      </c>
    </row>
    <row r="229" spans="1:4" ht="54" thickTop="1" thickBot="1">
      <c r="A229" s="137" t="s">
        <v>1659</v>
      </c>
      <c r="B229" s="138" t="s">
        <v>1765</v>
      </c>
      <c r="C229" s="133" t="s">
        <v>144</v>
      </c>
      <c r="D229" s="179">
        <f>VLOOKUP('632.2'!A90,'632.2'!A90:N350,14,FALSE)</f>
        <v>371666.17883513845</v>
      </c>
    </row>
    <row r="230" spans="1:4" ht="54" thickTop="1" thickBot="1">
      <c r="A230" s="137" t="s">
        <v>1662</v>
      </c>
      <c r="B230" s="138" t="s">
        <v>1766</v>
      </c>
      <c r="C230" s="133" t="s">
        <v>377</v>
      </c>
      <c r="D230" s="179">
        <f>VLOOKUP('640.1'!A90,'640.1'!A90:N351,14,FALSE)</f>
        <v>5976.5444719217039</v>
      </c>
    </row>
    <row r="231" spans="1:4" ht="54" thickTop="1" thickBot="1">
      <c r="A231" s="137" t="s">
        <v>1663</v>
      </c>
      <c r="B231" s="138" t="s">
        <v>1767</v>
      </c>
      <c r="C231" s="133" t="s">
        <v>377</v>
      </c>
      <c r="D231" s="179">
        <f>VLOOKUP('640.2'!A90,'640.2'!A90:N352,14,FALSE)</f>
        <v>5939.9450761688058</v>
      </c>
    </row>
    <row r="232" spans="1:4" ht="54" thickTop="1" thickBot="1">
      <c r="A232" s="137" t="s">
        <v>1120</v>
      </c>
      <c r="B232" s="138" t="s">
        <v>1768</v>
      </c>
      <c r="C232" s="133" t="s">
        <v>1664</v>
      </c>
      <c r="D232" s="179">
        <f>VLOOKUP('641.1'!A90,'641.1'!A90:N353,14,FALSE)</f>
        <v>1657.726271975698</v>
      </c>
    </row>
    <row r="233" spans="1:4" ht="54" thickTop="1" thickBot="1">
      <c r="A233" s="137" t="s">
        <v>1121</v>
      </c>
      <c r="B233" s="138" t="s">
        <v>1768</v>
      </c>
      <c r="C233" s="133" t="s">
        <v>377</v>
      </c>
      <c r="D233" s="179">
        <f>VLOOKUP('641.2'!A90,'641.2'!A90:N354,14,FALSE)</f>
        <v>19888.969990100009</v>
      </c>
    </row>
    <row r="234" spans="1:4" ht="54" thickTop="1" thickBot="1">
      <c r="A234" s="137" t="s">
        <v>1122</v>
      </c>
      <c r="B234" s="138" t="s">
        <v>1769</v>
      </c>
      <c r="C234" s="133" t="s">
        <v>1845</v>
      </c>
      <c r="D234" s="179">
        <f>VLOOKUP('642.1'!A90,'642.1'!A90:N355,14,FALSE)</f>
        <v>526915.60997209942</v>
      </c>
    </row>
    <row r="235" spans="1:4" ht="54" thickTop="1" thickBot="1">
      <c r="A235" s="137" t="s">
        <v>1123</v>
      </c>
      <c r="B235" s="138" t="s">
        <v>1770</v>
      </c>
      <c r="C235" s="133" t="s">
        <v>144</v>
      </c>
      <c r="D235" s="179">
        <f>VLOOKUP('642.2'!A90,'642.2'!A90:N356,14,FALSE)</f>
        <v>47009.288861259527</v>
      </c>
    </row>
    <row r="236" spans="1:4" ht="54" thickTop="1" thickBot="1">
      <c r="A236" s="137" t="s">
        <v>1124</v>
      </c>
      <c r="B236" s="138" t="s">
        <v>1771</v>
      </c>
      <c r="C236" s="133" t="s">
        <v>377</v>
      </c>
      <c r="D236" s="179">
        <f>VLOOKUP('650.1'!A95,'650.1'!A95:N358,14,FALSE)</f>
        <v>11763.629314505764</v>
      </c>
    </row>
    <row r="237" spans="1:4" ht="54" thickTop="1" thickBot="1">
      <c r="A237" s="137" t="s">
        <v>1125</v>
      </c>
      <c r="B237" s="138" t="s">
        <v>2127</v>
      </c>
      <c r="C237" s="133" t="s">
        <v>377</v>
      </c>
      <c r="D237" s="179">
        <f>VLOOKUP('650.2'!A93,'650.2'!A93:N359,14,FALSE)</f>
        <v>11583.129082502666</v>
      </c>
    </row>
    <row r="238" spans="1:4" ht="54" thickTop="1" thickBot="1">
      <c r="A238" s="137" t="s">
        <v>1126</v>
      </c>
      <c r="B238" s="138" t="s">
        <v>1772</v>
      </c>
      <c r="C238" s="133" t="s">
        <v>377</v>
      </c>
      <c r="D238" s="201">
        <f>VLOOKUP('650.3'!A90,'650.3'!A90:N360,14,FALSE)</f>
        <v>2026.3926135796473</v>
      </c>
    </row>
    <row r="239" spans="1:4" ht="54" thickTop="1" thickBot="1">
      <c r="A239" s="137" t="s">
        <v>1127</v>
      </c>
      <c r="B239" s="138" t="s">
        <v>2131</v>
      </c>
      <c r="C239" s="133" t="s">
        <v>377</v>
      </c>
      <c r="D239" s="179">
        <f>VLOOKUP('650.4'!A93,'650.4'!A93:N361,14,FALSE)</f>
        <v>4543.4775142442923</v>
      </c>
    </row>
    <row r="240" spans="1:4" ht="57.75" thickTop="1" thickBot="1">
      <c r="A240" s="137" t="s">
        <v>1128</v>
      </c>
      <c r="B240" s="138" t="s">
        <v>1773</v>
      </c>
      <c r="C240" s="133" t="s">
        <v>233</v>
      </c>
      <c r="D240" s="179">
        <f>VLOOKUP('660.1'!A87,'660.1'!A87:N362,14,FALSE)</f>
        <v>371232.93123512872</v>
      </c>
    </row>
    <row r="241" spans="1:4" ht="76.5" thickTop="1" thickBot="1">
      <c r="A241" s="137" t="s">
        <v>1129</v>
      </c>
      <c r="B241" s="138" t="s">
        <v>1880</v>
      </c>
      <c r="C241" s="133" t="s">
        <v>144</v>
      </c>
      <c r="D241" s="179">
        <f>VLOOKUP('660.2'!A87,'660.2'!A87:N363,14,FALSE)</f>
        <v>421240.59948285326</v>
      </c>
    </row>
    <row r="242" spans="1:4" ht="54" thickTop="1" thickBot="1">
      <c r="A242" s="137" t="s">
        <v>1677</v>
      </c>
      <c r="B242" s="138" t="s">
        <v>1774</v>
      </c>
      <c r="C242" s="133" t="s">
        <v>144</v>
      </c>
      <c r="D242" s="179">
        <f>VLOOKUP('661.1'!A87,'661.1'!A87:N364,14,FALSE)</f>
        <v>694757.6322659204</v>
      </c>
    </row>
    <row r="243" spans="1:4" ht="54" thickTop="1" thickBot="1">
      <c r="A243" s="137" t="s">
        <v>1130</v>
      </c>
      <c r="B243" s="138" t="s">
        <v>1775</v>
      </c>
      <c r="C243" s="133" t="s">
        <v>144</v>
      </c>
      <c r="D243" s="179">
        <f>VLOOKUP('662.1'!A87,'662.1'!A87:N365,14,FALSE)</f>
        <v>452696.27011381509</v>
      </c>
    </row>
    <row r="244" spans="1:4" ht="54" thickTop="1" thickBot="1">
      <c r="A244" s="137" t="s">
        <v>1131</v>
      </c>
      <c r="B244" s="138" t="s">
        <v>1776</v>
      </c>
      <c r="C244" s="133" t="s">
        <v>144</v>
      </c>
      <c r="D244" s="179">
        <f>VLOOKUP('662.2'!A87,'662.2'!A87:N366,14,FALSE)</f>
        <v>456310.14775787375</v>
      </c>
    </row>
    <row r="245" spans="1:4" ht="54" thickTop="1" thickBot="1">
      <c r="A245" s="137" t="s">
        <v>1678</v>
      </c>
      <c r="B245" s="138" t="s">
        <v>1777</v>
      </c>
      <c r="C245" s="133" t="s">
        <v>144</v>
      </c>
      <c r="D245" s="179">
        <f>VLOOKUP('663.1'!A87,'663.1'!A87:N367,14,FALSE)</f>
        <v>31143.85757383618</v>
      </c>
    </row>
    <row r="246" spans="1:4" ht="54" thickTop="1" thickBot="1">
      <c r="A246" s="137" t="s">
        <v>1132</v>
      </c>
      <c r="B246" s="138" t="s">
        <v>1778</v>
      </c>
      <c r="C246" s="133" t="s">
        <v>387</v>
      </c>
      <c r="D246" s="179">
        <f>VLOOKUP('670.1'!A87,'670.1'!A87:N368,14,FALSE)</f>
        <v>333519.15517880605</v>
      </c>
    </row>
    <row r="247" spans="1:4" ht="54" thickTop="1" thickBot="1">
      <c r="A247" s="137" t="s">
        <v>1133</v>
      </c>
      <c r="B247" s="138" t="s">
        <v>1779</v>
      </c>
      <c r="C247" s="133" t="s">
        <v>387</v>
      </c>
      <c r="D247" s="179">
        <f>VLOOKUP('670.2'!A87,'670.2'!A87:N369,14,FALSE)</f>
        <v>354328.88131572661</v>
      </c>
    </row>
    <row r="248" spans="1:4" ht="54" thickTop="1" thickBot="1">
      <c r="A248" s="137" t="s">
        <v>1680</v>
      </c>
      <c r="B248" s="138" t="s">
        <v>1780</v>
      </c>
      <c r="C248" s="133" t="s">
        <v>387</v>
      </c>
      <c r="D248" s="179">
        <f>VLOOKUP('670.3'!A87,'670.3'!A87:N370,14,FALSE)</f>
        <v>362474.09818116063</v>
      </c>
    </row>
    <row r="249" spans="1:4" ht="54" thickTop="1" thickBot="1">
      <c r="A249" s="137" t="s">
        <v>1681</v>
      </c>
      <c r="B249" s="138" t="s">
        <v>1781</v>
      </c>
      <c r="C249" s="133" t="s">
        <v>387</v>
      </c>
      <c r="D249" s="179">
        <f>VLOOKUP('670.4'!A87,'670.4'!A87:N371,14,FALSE)</f>
        <v>360567.54156357958</v>
      </c>
    </row>
    <row r="250" spans="1:4" ht="54" thickTop="1" thickBot="1">
      <c r="A250" s="137" t="s">
        <v>1682</v>
      </c>
      <c r="B250" s="138" t="s">
        <v>1782</v>
      </c>
      <c r="C250" s="133" t="s">
        <v>387</v>
      </c>
      <c r="D250" s="179">
        <f>VLOOKUP('670.5'!A89,'670.5'!A89:N372,14,FALSE)</f>
        <v>320400.32234045491</v>
      </c>
    </row>
    <row r="251" spans="1:4" ht="54" thickTop="1" thickBot="1">
      <c r="A251" s="137" t="s">
        <v>1134</v>
      </c>
      <c r="B251" s="138" t="s">
        <v>1783</v>
      </c>
      <c r="C251" s="133" t="s">
        <v>387</v>
      </c>
      <c r="D251" s="179">
        <f>VLOOKUP('671.1'!A89,'671.1'!A89:N373,14,FALSE)</f>
        <v>511452.45367819857</v>
      </c>
    </row>
    <row r="252" spans="1:4" ht="54" thickTop="1" thickBot="1">
      <c r="A252" s="137" t="s">
        <v>1135</v>
      </c>
      <c r="B252" s="138" t="s">
        <v>1784</v>
      </c>
      <c r="C252" s="133" t="s">
        <v>144</v>
      </c>
      <c r="D252" s="179">
        <f>VLOOKUP('671.2'!A89,'671.2'!A89:N374,14,FALSE)</f>
        <v>62380.9975896615</v>
      </c>
    </row>
    <row r="253" spans="1:4" ht="54" thickTop="1" thickBot="1">
      <c r="A253" s="137" t="s">
        <v>1683</v>
      </c>
      <c r="B253" s="138" t="s">
        <v>1785</v>
      </c>
      <c r="C253" s="133" t="s">
        <v>387</v>
      </c>
      <c r="D253" s="179">
        <f>VLOOKUP('671.3'!A87,'671.3'!A87:N375,14,FALSE)</f>
        <v>553623.90292633092</v>
      </c>
    </row>
    <row r="254" spans="1:4" ht="54" thickTop="1" thickBot="1">
      <c r="A254" s="137" t="s">
        <v>1684</v>
      </c>
      <c r="B254" s="138" t="s">
        <v>1786</v>
      </c>
      <c r="C254" s="133" t="s">
        <v>144</v>
      </c>
      <c r="D254" s="179">
        <f>VLOOKUP('671.4'!A87,'671.4'!A87:N376,14,FALSE)</f>
        <v>65779.298516361683</v>
      </c>
    </row>
    <row r="255" spans="1:4" ht="54" thickTop="1" thickBot="1">
      <c r="A255" s="137" t="s">
        <v>1136</v>
      </c>
      <c r="B255" s="138" t="s">
        <v>1787</v>
      </c>
      <c r="C255" s="133" t="s">
        <v>144</v>
      </c>
      <c r="D255" s="179">
        <f>VLOOKUP('672.1'!A87,'672.1'!A87:N377,14,FALSE)</f>
        <v>39554.839829418779</v>
      </c>
    </row>
    <row r="256" spans="1:4" ht="54" thickTop="1" thickBot="1">
      <c r="A256" s="137" t="s">
        <v>1685</v>
      </c>
      <c r="B256" s="138" t="s">
        <v>1788</v>
      </c>
      <c r="C256" s="133" t="s">
        <v>144</v>
      </c>
      <c r="D256" s="179">
        <f>VLOOKUP('672.2'!A87,'672.2'!A87:N378,14,FALSE)</f>
        <v>84931.445938239631</v>
      </c>
    </row>
    <row r="257" spans="1:4" ht="54" thickTop="1" thickBot="1">
      <c r="A257" s="137" t="s">
        <v>1686</v>
      </c>
      <c r="B257" s="138" t="s">
        <v>1789</v>
      </c>
      <c r="C257" s="133" t="s">
        <v>144</v>
      </c>
      <c r="D257" s="179">
        <f>VLOOKUP('672.3'!A87,'672.3'!A87:N379,14,FALSE)</f>
        <v>41659.067917573251</v>
      </c>
    </row>
    <row r="258" spans="1:4" ht="54" thickTop="1" thickBot="1">
      <c r="A258" s="137" t="s">
        <v>1687</v>
      </c>
      <c r="B258" s="138" t="s">
        <v>1790</v>
      </c>
      <c r="C258" s="133" t="s">
        <v>144</v>
      </c>
      <c r="D258" s="179">
        <f>VLOOKUP('672.4'!A87,'672.3'!A87:N380,14,FALSE)</f>
        <v>41659.067917573251</v>
      </c>
    </row>
    <row r="259" spans="1:4" ht="54" thickTop="1" thickBot="1">
      <c r="A259" s="137" t="s">
        <v>1732</v>
      </c>
      <c r="B259" s="138" t="s">
        <v>1791</v>
      </c>
      <c r="C259" s="133" t="s">
        <v>233</v>
      </c>
      <c r="D259" s="179">
        <f>VLOOKUP('673.1.1'!A87,'673.1.1'!A87:N381,14,FALSE)</f>
        <v>9183.9140702195691</v>
      </c>
    </row>
    <row r="260" spans="1:4" ht="54" thickTop="1" thickBot="1">
      <c r="A260" s="137" t="s">
        <v>1733</v>
      </c>
      <c r="B260" s="138" t="s">
        <v>2046</v>
      </c>
      <c r="C260" s="133" t="s">
        <v>233</v>
      </c>
      <c r="D260" s="179">
        <f>VLOOKUP('673.1.2'!A87,'673.1.2'!A87:N382,14,FALSE)</f>
        <v>11945.927213870662</v>
      </c>
    </row>
    <row r="261" spans="1:4" ht="54" thickTop="1" thickBot="1">
      <c r="A261" s="137" t="s">
        <v>1137</v>
      </c>
      <c r="B261" s="138" t="s">
        <v>1792</v>
      </c>
      <c r="C261" s="133" t="s">
        <v>387</v>
      </c>
      <c r="D261" s="179">
        <f>VLOOKUP('673.2'!A87,'673.2'!A87:N383,14,FALSE)</f>
        <v>69385.334974146419</v>
      </c>
    </row>
    <row r="262" spans="1:4" ht="54" thickTop="1" thickBot="1">
      <c r="A262" s="137" t="s">
        <v>1138</v>
      </c>
      <c r="B262" s="138" t="s">
        <v>1793</v>
      </c>
      <c r="C262" s="133" t="s">
        <v>387</v>
      </c>
      <c r="D262" s="179">
        <f>VLOOKUP('673.3'!A89,'673.3'!A89:N384,14,FALSE)</f>
        <v>66423.311135982774</v>
      </c>
    </row>
    <row r="263" spans="1:4" ht="54" thickTop="1" thickBot="1">
      <c r="A263" s="137" t="s">
        <v>1139</v>
      </c>
      <c r="B263" s="138" t="s">
        <v>1996</v>
      </c>
      <c r="C263" s="133" t="s">
        <v>144</v>
      </c>
      <c r="D263" s="179">
        <f>VLOOKUP('674.1'!A89,'674.1'!A89:N385,14,FALSE)</f>
        <v>116853.65424751729</v>
      </c>
    </row>
    <row r="264" spans="1:4" ht="54" thickTop="1" thickBot="1">
      <c r="A264" s="137" t="s">
        <v>1140</v>
      </c>
      <c r="B264" s="138" t="s">
        <v>1794</v>
      </c>
      <c r="C264" s="133" t="s">
        <v>144</v>
      </c>
      <c r="D264" s="179">
        <f>VLOOKUP('674.2'!A89,'674.2'!A89:N386,14,FALSE)</f>
        <v>214013.53187423077</v>
      </c>
    </row>
    <row r="265" spans="1:4" ht="54" thickTop="1" thickBot="1">
      <c r="A265" s="137" t="s">
        <v>1141</v>
      </c>
      <c r="B265" s="138" t="s">
        <v>1795</v>
      </c>
      <c r="C265" s="133" t="s">
        <v>233</v>
      </c>
      <c r="D265" s="179">
        <f>VLOOKUP('680.1'!A87,'680.1'!A87:N387,14,FALSE)</f>
        <v>159111.05269079818</v>
      </c>
    </row>
    <row r="266" spans="1:4" ht="54" thickTop="1" thickBot="1">
      <c r="A266" s="137" t="s">
        <v>1142</v>
      </c>
      <c r="B266" s="138" t="s">
        <v>1796</v>
      </c>
      <c r="C266" s="133" t="s">
        <v>144</v>
      </c>
      <c r="D266" s="179">
        <f>VLOOKUP('680.2'!A87,'680.2'!A87:N388,14,FALSE)</f>
        <v>11647.506470732777</v>
      </c>
    </row>
    <row r="267" spans="1:4" ht="54" thickTop="1" thickBot="1">
      <c r="A267" s="137" t="s">
        <v>1143</v>
      </c>
      <c r="B267" s="138" t="s">
        <v>1797</v>
      </c>
      <c r="C267" s="133" t="s">
        <v>387</v>
      </c>
      <c r="D267" s="179">
        <f>VLOOKUP('680.3'!A89,'680.3'!A89:N389,14,FALSE)</f>
        <v>70502.529492363232</v>
      </c>
    </row>
    <row r="268" spans="1:4" ht="54" thickTop="1" thickBot="1">
      <c r="A268" s="137" t="s">
        <v>1144</v>
      </c>
      <c r="B268" s="138" t="s">
        <v>1798</v>
      </c>
      <c r="C268" s="133" t="s">
        <v>387</v>
      </c>
      <c r="D268" s="179">
        <f>VLOOKUP('681.1'!A89,'681.1'!A89:N390,14,FALSE)</f>
        <v>219909.13761768019</v>
      </c>
    </row>
    <row r="269" spans="1:4" ht="54" thickTop="1" thickBot="1">
      <c r="A269" s="137" t="s">
        <v>1692</v>
      </c>
      <c r="B269" s="138" t="s">
        <v>1799</v>
      </c>
      <c r="C269" s="133" t="s">
        <v>387</v>
      </c>
      <c r="D269" s="179">
        <f>VLOOKUP('681.2'!A89,'681.2'!A89:N391,14,FALSE)</f>
        <v>240718.86375460078</v>
      </c>
    </row>
    <row r="270" spans="1:4" ht="54" thickTop="1" thickBot="1">
      <c r="A270" s="137" t="s">
        <v>1693</v>
      </c>
      <c r="B270" s="138" t="s">
        <v>1800</v>
      </c>
      <c r="C270" s="133" t="s">
        <v>387</v>
      </c>
      <c r="D270" s="179">
        <f>VLOOKUP('681.3'!A89,'681.3'!A89:N392,14,FALSE)</f>
        <v>248864.08062003477</v>
      </c>
    </row>
    <row r="271" spans="1:4" ht="54" thickTop="1" thickBot="1">
      <c r="A271" s="137" t="s">
        <v>1694</v>
      </c>
      <c r="B271" s="138" t="s">
        <v>1801</v>
      </c>
      <c r="C271" s="133" t="s">
        <v>387</v>
      </c>
      <c r="D271" s="179">
        <f>VLOOKUP('681.4'!A89,'681.4'!A89:N393,14,FALSE)</f>
        <v>246957.52400245369</v>
      </c>
    </row>
    <row r="272" spans="1:4" ht="54" thickTop="1" thickBot="1">
      <c r="A272" s="137" t="s">
        <v>1145</v>
      </c>
      <c r="B272" s="138" t="s">
        <v>1802</v>
      </c>
      <c r="C272" s="133" t="s">
        <v>387</v>
      </c>
      <c r="D272" s="179">
        <f>VLOOKUP('682.1'!A89,'682.1'!A89:N394,14,FALSE)</f>
        <v>299479.96873344301</v>
      </c>
    </row>
    <row r="273" spans="1:4" ht="54" thickTop="1" thickBot="1">
      <c r="A273" s="137" t="s">
        <v>1695</v>
      </c>
      <c r="B273" s="138" t="s">
        <v>1803</v>
      </c>
      <c r="C273" s="133" t="s">
        <v>387</v>
      </c>
      <c r="D273" s="179">
        <f>VLOOKUP('682.2'!A89,'682.2'!A89:N395,14,FALSE)</f>
        <v>299479.96873344301</v>
      </c>
    </row>
    <row r="274" spans="1:4" ht="54" thickTop="1" thickBot="1">
      <c r="A274" s="137" t="s">
        <v>1697</v>
      </c>
      <c r="B274" s="138" t="s">
        <v>1804</v>
      </c>
      <c r="C274" s="133" t="s">
        <v>387</v>
      </c>
      <c r="D274" s="179">
        <f>VLOOKUP('682.3'!A89,'682.3'!A89:N396,14,FALSE)</f>
        <v>299479.96873344301</v>
      </c>
    </row>
    <row r="275" spans="1:4" ht="54" thickTop="1" thickBot="1">
      <c r="A275" s="137" t="s">
        <v>1699</v>
      </c>
      <c r="B275" s="138" t="s">
        <v>1997</v>
      </c>
      <c r="C275" s="133" t="s">
        <v>387</v>
      </c>
      <c r="D275" s="179">
        <f>VLOOKUP('682.4'!A89,'682.4'!A89:N397,14,FALSE)</f>
        <v>299479.96873344301</v>
      </c>
    </row>
    <row r="276" spans="1:4" ht="54" thickTop="1" thickBot="1">
      <c r="A276" s="137" t="s">
        <v>1701</v>
      </c>
      <c r="B276" s="138" t="s">
        <v>1805</v>
      </c>
      <c r="C276" s="133" t="s">
        <v>233</v>
      </c>
      <c r="D276" s="179">
        <f>VLOOKUP('683.1'!A89,'683.1'!A89:N398,14,FALSE)</f>
        <v>14975.428925209348</v>
      </c>
    </row>
    <row r="277" spans="1:4" ht="54" thickTop="1" thickBot="1">
      <c r="A277" s="137" t="s">
        <v>1703</v>
      </c>
      <c r="B277" s="138" t="s">
        <v>1806</v>
      </c>
      <c r="C277" s="133" t="s">
        <v>233</v>
      </c>
      <c r="D277" s="179">
        <f>VLOOKUP('683.2'!A89,'683.2'!A89:N399,14,FALSE)</f>
        <v>28820.531444173081</v>
      </c>
    </row>
    <row r="278" spans="1:4" ht="54" thickTop="1" thickBot="1">
      <c r="A278" s="137" t="s">
        <v>1705</v>
      </c>
      <c r="B278" s="138" t="s">
        <v>1807</v>
      </c>
      <c r="C278" s="133" t="s">
        <v>233</v>
      </c>
      <c r="D278" s="179">
        <f>VLOOKUP('683.3'!A89,'683.3'!A89:N400,14,FALSE)</f>
        <v>14975.428925209348</v>
      </c>
    </row>
    <row r="279" spans="1:4" ht="54" thickTop="1" thickBot="1">
      <c r="A279" s="137" t="s">
        <v>1706</v>
      </c>
      <c r="B279" s="138" t="s">
        <v>1808</v>
      </c>
      <c r="C279" s="133" t="s">
        <v>233</v>
      </c>
      <c r="D279" s="179">
        <f>VLOOKUP('683.4'!A89,'683.4'!A89:N401,14,FALSE)</f>
        <v>28820.531444173081</v>
      </c>
    </row>
    <row r="280" spans="1:4" ht="54" thickTop="1" thickBot="1">
      <c r="A280" s="137" t="s">
        <v>1707</v>
      </c>
      <c r="B280" s="138" t="s">
        <v>1809</v>
      </c>
      <c r="C280" s="133" t="s">
        <v>233</v>
      </c>
      <c r="D280" s="179">
        <f>VLOOKUP('683.5'!A87,'683.5'!A87:N402,14,FALSE)</f>
        <v>77965.707284973279</v>
      </c>
    </row>
    <row r="281" spans="1:4" ht="54" thickTop="1" thickBot="1">
      <c r="A281" s="137" t="s">
        <v>2047</v>
      </c>
      <c r="B281" s="138" t="s">
        <v>1810</v>
      </c>
      <c r="C281" s="133" t="s">
        <v>233</v>
      </c>
      <c r="D281" s="179">
        <f>VLOOKUP('690.1.1'!A89,'690.1.1'!A89:N403,14,FALSE)</f>
        <v>13678.422054208559</v>
      </c>
    </row>
    <row r="282" spans="1:4" ht="54" thickTop="1" thickBot="1">
      <c r="A282" s="137" t="s">
        <v>1710</v>
      </c>
      <c r="B282" s="138" t="s">
        <v>1811</v>
      </c>
      <c r="C282" s="133" t="s">
        <v>233</v>
      </c>
      <c r="D282" s="179">
        <f>VLOOKUP('690.1.2'!A89,'690.1.2'!A89:N404,14,FALSE)</f>
        <v>31272.118980837084</v>
      </c>
    </row>
    <row r="283" spans="1:4" ht="54" thickTop="1" thickBot="1">
      <c r="A283" s="137" t="s">
        <v>1146</v>
      </c>
      <c r="B283" s="138" t="s">
        <v>1812</v>
      </c>
      <c r="C283" s="133" t="s">
        <v>144</v>
      </c>
      <c r="D283" s="179">
        <f>VLOOKUP('700.1'!A89,'700.1'!A89:N405,14,FALSE)</f>
        <v>1937.9291621390312</v>
      </c>
    </row>
    <row r="284" spans="1:4" ht="54" thickTop="1" thickBot="1">
      <c r="A284" s="137" t="s">
        <v>1147</v>
      </c>
      <c r="B284" s="138" t="s">
        <v>1813</v>
      </c>
      <c r="C284" s="133" t="s">
        <v>144</v>
      </c>
      <c r="D284" s="179">
        <f>VLOOKUP('700.2'!A89,'700.2'!A89:N406,14,FALSE)</f>
        <v>1584.4014107633238</v>
      </c>
    </row>
    <row r="285" spans="1:4" ht="54" thickTop="1" thickBot="1">
      <c r="A285" s="137" t="s">
        <v>1148</v>
      </c>
      <c r="B285" s="138" t="s">
        <v>1814</v>
      </c>
      <c r="C285" s="133" t="s">
        <v>233</v>
      </c>
      <c r="D285" s="179">
        <f>VLOOKUP('700.3'!A89,'700.3'!A89:N407,14,FALSE)</f>
        <v>40160.178526896525</v>
      </c>
    </row>
    <row r="286" spans="1:4" ht="54" thickTop="1" thickBot="1">
      <c r="A286" s="137" t="s">
        <v>1149</v>
      </c>
      <c r="B286" s="138" t="s">
        <v>1815</v>
      </c>
      <c r="C286" s="133" t="s">
        <v>233</v>
      </c>
      <c r="D286" s="179">
        <f>VLOOKUP('700.4'!A89,'700.4'!A89:N408,14,FALSE)</f>
        <v>48388.487923623194</v>
      </c>
    </row>
    <row r="287" spans="1:4" ht="54" thickTop="1" thickBot="1">
      <c r="A287" s="137" t="s">
        <v>1150</v>
      </c>
      <c r="B287" s="138" t="s">
        <v>1816</v>
      </c>
      <c r="C287" s="133" t="s">
        <v>1845</v>
      </c>
      <c r="D287" s="179">
        <f>VLOOKUP('701.1'!A89,'701.1'!A89:N409,14,FALSE)</f>
        <v>10416.432319254891</v>
      </c>
    </row>
    <row r="288" spans="1:4" ht="54" thickTop="1" thickBot="1">
      <c r="A288" s="137" t="s">
        <v>1713</v>
      </c>
      <c r="B288" s="138" t="s">
        <v>1817</v>
      </c>
      <c r="C288" s="133" t="s">
        <v>1845</v>
      </c>
      <c r="D288" s="179">
        <f>VLOOKUP('710.1'!A89,'710.1'!A89:N410,14,FALSE)</f>
        <v>588804.95582550229</v>
      </c>
    </row>
    <row r="289" spans="1:4" ht="54" thickTop="1" thickBot="1">
      <c r="A289" s="137" t="s">
        <v>1151</v>
      </c>
      <c r="B289" s="138" t="s">
        <v>1818</v>
      </c>
      <c r="C289" s="133" t="s">
        <v>233</v>
      </c>
      <c r="D289" s="179">
        <f>VLOOKUP('710.2'!A89,'710.2'!A89:N411,14,FALSE)</f>
        <v>586696.83955677226</v>
      </c>
    </row>
    <row r="290" spans="1:4" ht="54" thickTop="1" thickBot="1">
      <c r="A290" s="137" t="s">
        <v>1152</v>
      </c>
      <c r="B290" s="138" t="s">
        <v>1819</v>
      </c>
      <c r="C290" s="133" t="s">
        <v>1845</v>
      </c>
      <c r="D290" s="179">
        <f>VLOOKUP('720.1'!A89,'720.1'!A89:N412,14,FALSE)</f>
        <v>334522.08145052975</v>
      </c>
    </row>
    <row r="291" spans="1:4" ht="54" thickTop="1" thickBot="1">
      <c r="A291" s="137" t="s">
        <v>1153</v>
      </c>
      <c r="B291" s="138" t="s">
        <v>1820</v>
      </c>
      <c r="C291" s="133" t="s">
        <v>144</v>
      </c>
      <c r="D291" s="179">
        <f>VLOOKUP('730.1'!A89,'730.1'!A89:N413,14,FALSE)</f>
        <v>102822.84735371784</v>
      </c>
    </row>
    <row r="292" spans="1:4" ht="54" thickTop="1" thickBot="1">
      <c r="A292" s="137" t="s">
        <v>1154</v>
      </c>
      <c r="B292" s="138" t="s">
        <v>1821</v>
      </c>
      <c r="C292" s="133" t="s">
        <v>1845</v>
      </c>
      <c r="D292" s="179">
        <f>VLOOKUP('730.2'!A89,'730.2'!A89:N414,14,FALSE)</f>
        <v>82266.910483419051</v>
      </c>
    </row>
    <row r="293" spans="1:4" ht="54" thickTop="1" thickBot="1">
      <c r="A293" s="137" t="s">
        <v>1155</v>
      </c>
      <c r="B293" s="138" t="s">
        <v>1822</v>
      </c>
      <c r="C293" s="133" t="s">
        <v>1845</v>
      </c>
      <c r="D293" s="179">
        <f>VLOOKUP('730.3'!A89,'730.3'!A89:N415,14,FALSE)</f>
        <v>76825.056302699333</v>
      </c>
    </row>
    <row r="294" spans="1:4" ht="54" thickTop="1" thickBot="1">
      <c r="A294" s="137" t="s">
        <v>1714</v>
      </c>
      <c r="B294" s="138" t="s">
        <v>1823</v>
      </c>
      <c r="C294" s="133" t="s">
        <v>1845</v>
      </c>
      <c r="D294" s="179">
        <f>VLOOKUP('730.4'!A89,'730.4'!A89:N416,14,FALSE)</f>
        <v>44993.756343745816</v>
      </c>
    </row>
    <row r="295" spans="1:4" ht="54" thickTop="1" thickBot="1">
      <c r="A295" s="137" t="s">
        <v>1156</v>
      </c>
      <c r="B295" s="138" t="s">
        <v>1824</v>
      </c>
      <c r="C295" s="133" t="s">
        <v>144</v>
      </c>
      <c r="D295" s="179">
        <f>VLOOKUP('731.1'!A89,'731.1'!A89:N417,14,FALSE)</f>
        <v>161694.89093763696</v>
      </c>
    </row>
    <row r="296" spans="1:4" ht="54" thickTop="1" thickBot="1">
      <c r="A296" s="137" t="s">
        <v>1157</v>
      </c>
      <c r="B296" s="138" t="s">
        <v>1825</v>
      </c>
      <c r="C296" s="133" t="s">
        <v>1995</v>
      </c>
      <c r="D296" s="179">
        <f>VLOOKUP('740.1'!A89,'740.1'!A89:N418,14,FALSE)</f>
        <v>11812.314313464387</v>
      </c>
    </row>
    <row r="297" spans="1:4" ht="54" thickTop="1" thickBot="1">
      <c r="A297" s="137" t="s">
        <v>1717</v>
      </c>
      <c r="B297" s="138" t="s">
        <v>1826</v>
      </c>
      <c r="C297" s="133" t="s">
        <v>1845</v>
      </c>
      <c r="D297" s="179">
        <f>VLOOKUP('741.1'!A89,'741.1'!A89:N419,14,FALSE)</f>
        <v>79035.868681909429</v>
      </c>
    </row>
    <row r="298" spans="1:4" ht="54" thickTop="1" thickBot="1">
      <c r="A298" s="137" t="s">
        <v>1158</v>
      </c>
      <c r="B298" s="138" t="s">
        <v>1827</v>
      </c>
      <c r="C298" s="133" t="s">
        <v>144</v>
      </c>
      <c r="D298" s="179">
        <f>VLOOKUP('800.1'!A89,'800.1'!A89:N420,14,FALSE)</f>
        <v>8034.0770855696519</v>
      </c>
    </row>
    <row r="299" spans="1:4" ht="54" thickTop="1" thickBot="1">
      <c r="A299" s="137" t="s">
        <v>1159</v>
      </c>
      <c r="B299" s="138" t="s">
        <v>1828</v>
      </c>
      <c r="C299" s="133" t="s">
        <v>144</v>
      </c>
      <c r="D299" s="179">
        <f>VLOOKUP('800.2'!A89,'800.2'!A89:N421,14,FALSE)</f>
        <v>21250.203192434059</v>
      </c>
    </row>
    <row r="300" spans="1:4" ht="54" thickTop="1" thickBot="1">
      <c r="A300" s="137" t="s">
        <v>1160</v>
      </c>
      <c r="B300" s="138" t="s">
        <v>1829</v>
      </c>
      <c r="C300" s="133" t="s">
        <v>144</v>
      </c>
      <c r="D300" s="179">
        <f>VLOOKUP('800.3'!A89,'800.3'!A89:N422,14,FALSE)</f>
        <v>49462.635184444582</v>
      </c>
    </row>
    <row r="301" spans="1:4" ht="54" thickTop="1" thickBot="1">
      <c r="A301" s="137" t="s">
        <v>1161</v>
      </c>
      <c r="B301" s="138" t="s">
        <v>1830</v>
      </c>
      <c r="C301" s="133" t="s">
        <v>144</v>
      </c>
      <c r="D301" s="179">
        <f>VLOOKUP('800.4'!A89,'800.4'!A89:N423,14,FALSE)</f>
        <v>62336.399838023266</v>
      </c>
    </row>
    <row r="302" spans="1:4" ht="54" thickTop="1" thickBot="1">
      <c r="A302" s="137" t="s">
        <v>1718</v>
      </c>
      <c r="B302" s="138" t="s">
        <v>1831</v>
      </c>
      <c r="C302" s="133" t="s">
        <v>1845</v>
      </c>
      <c r="D302" s="179">
        <f>VLOOKUP('802.1'!A89,'802.1'!A89:N424,14,FALSE)</f>
        <v>321612.29961652472</v>
      </c>
    </row>
    <row r="303" spans="1:4" ht="54" thickTop="1" thickBot="1">
      <c r="A303" s="137" t="s">
        <v>1719</v>
      </c>
      <c r="B303" s="138" t="s">
        <v>1881</v>
      </c>
      <c r="C303" s="133" t="s">
        <v>1845</v>
      </c>
      <c r="D303" s="179">
        <f>VLOOKUP('802.2'!A89,'802.2'!A89:N425,14,FALSE)</f>
        <v>82527.859988096476</v>
      </c>
    </row>
    <row r="304" spans="1:4" ht="54" thickTop="1" thickBot="1">
      <c r="A304" s="137" t="s">
        <v>1720</v>
      </c>
      <c r="B304" s="138" t="s">
        <v>1832</v>
      </c>
      <c r="C304" s="133" t="s">
        <v>1845</v>
      </c>
      <c r="D304" s="179">
        <f>VLOOKUP('802.3'!A89,'802.3'!A89:N426,14,FALSE)</f>
        <v>53995.395762748587</v>
      </c>
    </row>
    <row r="305" spans="1:4" ht="54" thickTop="1" thickBot="1">
      <c r="A305" s="137" t="s">
        <v>1721</v>
      </c>
      <c r="B305" s="138" t="s">
        <v>1833</v>
      </c>
      <c r="C305" s="133" t="s">
        <v>1845</v>
      </c>
      <c r="D305" s="179">
        <f>VLOOKUP('802.4'!A89,'802.4'!A89:N427,14,FALSE)</f>
        <v>46773.697549133169</v>
      </c>
    </row>
    <row r="306" spans="1:4" ht="54" thickTop="1" thickBot="1">
      <c r="A306" s="137" t="s">
        <v>1722</v>
      </c>
      <c r="B306" s="138" t="s">
        <v>1834</v>
      </c>
      <c r="C306" s="133" t="s">
        <v>1845</v>
      </c>
      <c r="D306" s="179">
        <f>VLOOKUP('802.5'!A89,'802.5'!A89:N428,14,FALSE)</f>
        <v>242851.00223777859</v>
      </c>
    </row>
    <row r="307" spans="1:4" ht="54" thickTop="1" thickBot="1">
      <c r="A307" s="137" t="s">
        <v>1723</v>
      </c>
      <c r="B307" s="138" t="s">
        <v>1835</v>
      </c>
      <c r="C307" s="133" t="s">
        <v>1845</v>
      </c>
      <c r="D307" s="179">
        <f>VLOOKUP('802.6'!A89,'802.6'!A89:N429,14,FALSE)</f>
        <v>238354.18936159147</v>
      </c>
    </row>
    <row r="308" spans="1:4" ht="54" thickTop="1" thickBot="1">
      <c r="A308" s="137" t="s">
        <v>1724</v>
      </c>
      <c r="B308" s="138" t="s">
        <v>1836</v>
      </c>
      <c r="C308" s="133" t="s">
        <v>1845</v>
      </c>
      <c r="D308" s="179">
        <f>VLOOKUP('802.7'!A89,'802.7'!A89:N430,14,FALSE)</f>
        <v>157889.57999311015</v>
      </c>
    </row>
    <row r="309" spans="1:4" ht="54" thickTop="1" thickBot="1">
      <c r="A309" s="137" t="s">
        <v>1725</v>
      </c>
      <c r="B309" s="138" t="s">
        <v>1837</v>
      </c>
      <c r="C309" s="133" t="s">
        <v>1845</v>
      </c>
      <c r="D309" s="179">
        <f>VLOOKUP('802.8'!A89,'802.8'!A89:N431,14,FALSE)</f>
        <v>136496.27276966884</v>
      </c>
    </row>
    <row r="310" spans="1:4" ht="54" thickTop="1" thickBot="1">
      <c r="A310" s="137" t="s">
        <v>1162</v>
      </c>
      <c r="B310" s="138" t="s">
        <v>1838</v>
      </c>
      <c r="C310" s="133" t="s">
        <v>233</v>
      </c>
      <c r="D310" s="179">
        <f>VLOOKUP('810.1'!A89,'810.1'!A89:N432,14,FALSE)</f>
        <v>19037.738868763881</v>
      </c>
    </row>
    <row r="311" spans="1:4" ht="54" thickTop="1" thickBot="1">
      <c r="A311" s="137" t="s">
        <v>1163</v>
      </c>
      <c r="B311" s="138" t="s">
        <v>1839</v>
      </c>
      <c r="C311" s="133" t="s">
        <v>233</v>
      </c>
      <c r="D311" s="179">
        <f>VLOOKUP('810.2'!A89,'810.2'!A89:N433,14,FALSE)</f>
        <v>9366.9637381401662</v>
      </c>
    </row>
    <row r="312" spans="1:4" ht="54" thickTop="1" thickBot="1">
      <c r="A312" s="137" t="s">
        <v>1164</v>
      </c>
      <c r="B312" s="138" t="s">
        <v>1840</v>
      </c>
      <c r="C312" s="133" t="s">
        <v>233</v>
      </c>
      <c r="D312" s="179">
        <f>VLOOKUP('810.3'!A89,'810.3'!A89:N435,14,FALSE)</f>
        <v>6662.0624422408664</v>
      </c>
    </row>
    <row r="313" spans="1:4" ht="57.75" thickTop="1" thickBot="1">
      <c r="A313" s="137" t="s">
        <v>1726</v>
      </c>
      <c r="B313" s="138" t="s">
        <v>2050</v>
      </c>
      <c r="C313" s="133" t="s">
        <v>233</v>
      </c>
      <c r="D313" s="179">
        <f>VLOOKUP('811.1'!A89,'811.1'!A89:N436,14,FALSE)</f>
        <v>14632.09143101782</v>
      </c>
    </row>
    <row r="314" spans="1:4" ht="57.75" thickTop="1" thickBot="1">
      <c r="A314" s="137" t="s">
        <v>1727</v>
      </c>
      <c r="B314" s="138" t="s">
        <v>2051</v>
      </c>
      <c r="C314" s="133" t="s">
        <v>233</v>
      </c>
      <c r="D314" s="179">
        <f>VLOOKUP('811.2'!A89,'811.2'!A89:N437,14,FALSE)</f>
        <v>25040.818511663594</v>
      </c>
    </row>
    <row r="315" spans="1:4" ht="54" thickTop="1" thickBot="1">
      <c r="A315" s="137" t="s">
        <v>1165</v>
      </c>
      <c r="B315" s="138" t="s">
        <v>2053</v>
      </c>
      <c r="C315" s="133" t="s">
        <v>233</v>
      </c>
      <c r="D315" s="179">
        <f>VLOOKUP('812.1'!A89,'812.1'!A89:N438,14,FALSE)</f>
        <v>76736.213239269855</v>
      </c>
    </row>
    <row r="316" spans="1:4" ht="54" thickTop="1" thickBot="1">
      <c r="A316" s="137" t="s">
        <v>1728</v>
      </c>
      <c r="B316" s="138" t="s">
        <v>1841</v>
      </c>
      <c r="C316" s="133" t="s">
        <v>1995</v>
      </c>
      <c r="D316" s="179">
        <f>VLOOKUP('820.1'!A89,'820.1'!A89:N439,14,FALSE)</f>
        <v>54241.219581221158</v>
      </c>
    </row>
    <row r="317" spans="1:4" ht="54" thickTop="1" thickBot="1">
      <c r="A317" s="137" t="s">
        <v>1729</v>
      </c>
      <c r="B317" s="138" t="s">
        <v>1842</v>
      </c>
      <c r="C317" s="133" t="s">
        <v>984</v>
      </c>
      <c r="D317" s="179">
        <f>VLOOKUP('820.1.2'!A88,'820.1.2'!A88:N440,14,FALSE)</f>
        <v>16597592.058914892</v>
      </c>
    </row>
    <row r="318" spans="1:4" ht="57.75" thickTop="1" thickBot="1">
      <c r="A318" s="137" t="s">
        <v>1166</v>
      </c>
      <c r="B318" s="138" t="s">
        <v>1843</v>
      </c>
      <c r="C318" s="133" t="s">
        <v>1998</v>
      </c>
      <c r="D318" s="179">
        <f>VLOOKUP('900.1'!A88,'900.1'!A88:N441,14,FALSE)</f>
        <v>853.10011873670101</v>
      </c>
    </row>
    <row r="319" spans="1:4" ht="57.75" thickTop="1" thickBot="1">
      <c r="A319" s="137" t="s">
        <v>1167</v>
      </c>
      <c r="B319" s="138" t="s">
        <v>2195</v>
      </c>
      <c r="C319" s="133" t="s">
        <v>1999</v>
      </c>
      <c r="D319" s="179">
        <f>VLOOKUP('900.2'!A88,'900.2'!A88:N442,14,FALSE)</f>
        <v>1046.9865093586784</v>
      </c>
    </row>
    <row r="320" spans="1:4" ht="54" thickTop="1" thickBot="1">
      <c r="A320" s="137" t="s">
        <v>1168</v>
      </c>
      <c r="B320" s="138" t="s">
        <v>1844</v>
      </c>
      <c r="C320" s="133" t="s">
        <v>1999</v>
      </c>
      <c r="D320" s="179">
        <f>VLOOKUP('900.3'!A88,'900.3'!A88:N443,14,FALSE)</f>
        <v>1046.9865093586784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2343</v>
      </c>
      <c r="D6" s="653">
        <v>33832.699999999997</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62590.494999999995</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169276.73861440798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625904.94999999995</v>
      </c>
    </row>
    <row r="32" spans="1:4" ht="16.5" thickTop="1" thickBot="1">
      <c r="A32" s="658" t="s">
        <v>7</v>
      </c>
      <c r="B32" s="659" t="s">
        <v>1882</v>
      </c>
      <c r="C32" s="660" t="s">
        <v>8</v>
      </c>
      <c r="D32" s="661">
        <f>$D$64*2</f>
        <v>125180.98999999999</v>
      </c>
    </row>
    <row r="33" spans="1:4" ht="16.5" thickTop="1" thickBot="1">
      <c r="A33" s="658" t="s">
        <v>9</v>
      </c>
      <c r="B33" s="659" t="s">
        <v>1882</v>
      </c>
      <c r="C33" s="660" t="s">
        <v>10</v>
      </c>
      <c r="D33" s="661">
        <f>$D$64*3</f>
        <v>187771.48499999999</v>
      </c>
    </row>
    <row r="34" spans="1:4" ht="16.5" thickTop="1" thickBot="1">
      <c r="A34" s="658" t="s">
        <v>11</v>
      </c>
      <c r="B34" s="659" t="s">
        <v>1882</v>
      </c>
      <c r="C34" s="660" t="s">
        <v>12</v>
      </c>
      <c r="D34" s="661">
        <f>$D$64*4</f>
        <v>250361.97999999998</v>
      </c>
    </row>
    <row r="35" spans="1:4" ht="16.5" thickTop="1" thickBot="1">
      <c r="A35" s="658" t="s">
        <v>13</v>
      </c>
      <c r="B35" s="659" t="s">
        <v>1882</v>
      </c>
      <c r="C35" s="660" t="s">
        <v>14</v>
      </c>
      <c r="D35" s="661">
        <f>$D$64*5</f>
        <v>312952.47499999998</v>
      </c>
    </row>
    <row r="36" spans="1:4" ht="16.5" thickTop="1" thickBot="1">
      <c r="A36" s="658" t="s">
        <v>15</v>
      </c>
      <c r="B36" s="659" t="s">
        <v>1882</v>
      </c>
      <c r="C36" s="660" t="s">
        <v>16</v>
      </c>
      <c r="D36" s="661">
        <f>$D$64*6</f>
        <v>375542.97</v>
      </c>
    </row>
    <row r="37" spans="1:4" ht="16.5" thickTop="1" thickBot="1">
      <c r="A37" s="658" t="s">
        <v>17</v>
      </c>
      <c r="B37" s="659" t="s">
        <v>1882</v>
      </c>
      <c r="C37" s="660" t="s">
        <v>18</v>
      </c>
      <c r="D37" s="661">
        <f>$D$64*7</f>
        <v>438133.46499999997</v>
      </c>
    </row>
    <row r="38" spans="1:4" ht="16.5" thickTop="1" thickBot="1">
      <c r="A38" s="658" t="s">
        <v>19</v>
      </c>
      <c r="B38" s="659" t="s">
        <v>1882</v>
      </c>
      <c r="C38" s="660" t="s">
        <v>20</v>
      </c>
      <c r="D38" s="661">
        <f>$D$64*8</f>
        <v>500723.95999999996</v>
      </c>
    </row>
    <row r="39" spans="1:4" ht="16.5" thickTop="1" thickBot="1">
      <c r="A39" s="658" t="s">
        <v>21</v>
      </c>
      <c r="B39" s="659" t="s">
        <v>1882</v>
      </c>
      <c r="C39" s="660" t="s">
        <v>22</v>
      </c>
      <c r="D39" s="661">
        <f>$D$64*9</f>
        <v>563314.45499999996</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62590.494999999995</v>
      </c>
    </row>
    <row r="52" spans="1:4" ht="16.5" thickTop="1" thickBot="1">
      <c r="A52" s="658" t="s">
        <v>48</v>
      </c>
      <c r="B52" s="659" t="s">
        <v>1882</v>
      </c>
      <c r="C52" s="660" t="s">
        <v>49</v>
      </c>
      <c r="D52" s="661">
        <f>D51*2</f>
        <v>125180.98999999999</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62590.494999999995</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7.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70923.530264553803</v>
      </c>
    </row>
    <row r="8" spans="1:4" ht="30" customHeight="1" thickTop="1" thickBot="1">
      <c r="A8" s="10" t="s">
        <v>112</v>
      </c>
      <c r="B8" s="8" t="s">
        <v>113</v>
      </c>
      <c r="C8" s="11" t="s">
        <v>114</v>
      </c>
      <c r="D8" s="648">
        <v>3040.0417110464973</v>
      </c>
    </row>
    <row r="9" spans="1:4" ht="30" customHeight="1" thickTop="1" thickBot="1">
      <c r="A9" s="10" t="s">
        <v>117</v>
      </c>
      <c r="B9" s="8" t="s">
        <v>113</v>
      </c>
      <c r="C9" s="11" t="s">
        <v>118</v>
      </c>
      <c r="D9" s="648">
        <v>72193.802448396571</v>
      </c>
    </row>
    <row r="10" spans="1:4" ht="30" customHeight="1" thickTop="1" thickBot="1">
      <c r="A10" s="10" t="s">
        <v>119</v>
      </c>
      <c r="B10" s="8" t="s">
        <v>113</v>
      </c>
      <c r="C10" s="11" t="s">
        <v>120</v>
      </c>
      <c r="D10" s="648">
        <v>43231.47582891467</v>
      </c>
    </row>
    <row r="11" spans="1:4" ht="30" customHeight="1" thickTop="1" thickBot="1">
      <c r="A11" s="10" t="s">
        <v>123</v>
      </c>
      <c r="B11" s="8" t="s">
        <v>113</v>
      </c>
      <c r="C11" s="11" t="s">
        <v>124</v>
      </c>
      <c r="D11" s="648">
        <v>19265.784412195029</v>
      </c>
    </row>
    <row r="12" spans="1:4" ht="30" customHeight="1" thickTop="1" thickBot="1">
      <c r="A12" s="10" t="s">
        <v>121</v>
      </c>
      <c r="B12" s="8" t="s">
        <v>113</v>
      </c>
      <c r="C12" s="11" t="s">
        <v>122</v>
      </c>
      <c r="D12" s="648">
        <v>74628.450607678533</v>
      </c>
    </row>
    <row r="13" spans="1:4" ht="30" customHeight="1" thickTop="1" thickBot="1">
      <c r="A13" s="10" t="s">
        <v>125</v>
      </c>
      <c r="B13" s="8" t="s">
        <v>113</v>
      </c>
      <c r="C13" s="11" t="s">
        <v>126</v>
      </c>
      <c r="D13" s="648">
        <v>56346.531803829421</v>
      </c>
    </row>
    <row r="14" spans="1:4" ht="30" customHeight="1" thickTop="1" thickBot="1">
      <c r="A14" s="10" t="s">
        <v>131</v>
      </c>
      <c r="B14" s="8" t="s">
        <v>113</v>
      </c>
      <c r="C14" s="11" t="s">
        <v>132</v>
      </c>
      <c r="D14" s="648">
        <v>182230.26755772581</v>
      </c>
    </row>
    <row r="15" spans="1:4" ht="30" customHeight="1" thickTop="1" thickBot="1">
      <c r="A15" s="10" t="s">
        <v>129</v>
      </c>
      <c r="B15" s="8" t="s">
        <v>113</v>
      </c>
      <c r="C15" s="11" t="s">
        <v>130</v>
      </c>
      <c r="D15" s="648">
        <v>163759.16750365772</v>
      </c>
    </row>
    <row r="16" spans="1:4" ht="30" customHeight="1" thickTop="1" thickBot="1">
      <c r="A16" s="10" t="s">
        <v>127</v>
      </c>
      <c r="B16" s="8" t="s">
        <v>113</v>
      </c>
      <c r="C16" s="11" t="s">
        <v>128</v>
      </c>
      <c r="D16" s="648">
        <v>163759.16750365772</v>
      </c>
    </row>
    <row r="17" spans="1:4" ht="30" customHeight="1" thickTop="1" thickBot="1">
      <c r="A17" s="10" t="s">
        <v>1711</v>
      </c>
      <c r="B17" s="8" t="s">
        <v>113</v>
      </c>
      <c r="C17" s="11" t="s">
        <v>1712</v>
      </c>
      <c r="D17" s="648">
        <v>72828.899316429553</v>
      </c>
    </row>
    <row r="18" spans="1:4" ht="30" customHeight="1" thickTop="1" thickBot="1">
      <c r="A18" s="10" t="s">
        <v>133</v>
      </c>
      <c r="B18" s="8" t="s">
        <v>113</v>
      </c>
      <c r="C18" s="11" t="s">
        <v>134</v>
      </c>
      <c r="D18" s="648">
        <v>82567.647480835818</v>
      </c>
    </row>
    <row r="19" spans="1:4" ht="30" customHeight="1" thickTop="1" thickBot="1">
      <c r="A19" s="10" t="s">
        <v>146</v>
      </c>
      <c r="B19" s="8" t="s">
        <v>113</v>
      </c>
      <c r="C19" s="11" t="s">
        <v>147</v>
      </c>
      <c r="D19" s="648">
        <v>179955.12912489861</v>
      </c>
    </row>
    <row r="20" spans="1:4" ht="30" customHeight="1" thickTop="1" thickBot="1">
      <c r="A20" s="10" t="s">
        <v>135</v>
      </c>
      <c r="B20" s="8" t="s">
        <v>113</v>
      </c>
      <c r="C20" s="11" t="s">
        <v>1884</v>
      </c>
      <c r="D20" s="648">
        <v>42342.38332350555</v>
      </c>
    </row>
    <row r="21" spans="1:4" ht="30" customHeight="1" thickTop="1" thickBot="1">
      <c r="A21" s="10" t="s">
        <v>136</v>
      </c>
      <c r="B21" s="8" t="s">
        <v>113</v>
      </c>
      <c r="C21" s="11" t="s">
        <v>137</v>
      </c>
      <c r="D21" s="648">
        <v>179955.12912489861</v>
      </c>
    </row>
    <row r="22" spans="1:4" ht="30" customHeight="1" thickTop="1" thickBot="1">
      <c r="A22" s="10" t="s">
        <v>138</v>
      </c>
      <c r="B22" s="8" t="s">
        <v>113</v>
      </c>
      <c r="C22" s="11" t="s">
        <v>139</v>
      </c>
      <c r="D22" s="648">
        <v>37049.585408067367</v>
      </c>
    </row>
    <row r="23" spans="1:4" ht="30" customHeight="1" thickTop="1" thickBot="1">
      <c r="A23" s="10" t="s">
        <v>143</v>
      </c>
      <c r="B23" s="8" t="s">
        <v>144</v>
      </c>
      <c r="C23" s="11" t="s">
        <v>145</v>
      </c>
      <c r="D23" s="648">
        <v>45865.94090074861</v>
      </c>
    </row>
    <row r="24" spans="1:4" ht="30" customHeight="1" thickTop="1" thickBot="1">
      <c r="A24" s="10" t="s">
        <v>140</v>
      </c>
      <c r="B24" s="8" t="s">
        <v>998</v>
      </c>
      <c r="C24" s="11" t="s">
        <v>142</v>
      </c>
      <c r="D24" s="648">
        <v>43148.234986986732</v>
      </c>
    </row>
    <row r="25" spans="1:4" ht="30" customHeight="1" thickTop="1" thickBot="1">
      <c r="A25" s="10" t="s">
        <v>148</v>
      </c>
      <c r="B25" s="8" t="s">
        <v>113</v>
      </c>
      <c r="C25" s="11" t="s">
        <v>149</v>
      </c>
      <c r="D25" s="648">
        <v>147000.38442471431</v>
      </c>
    </row>
    <row r="26" spans="1:4" ht="30" customHeight="1" thickTop="1" thickBot="1">
      <c r="A26" s="10" t="s">
        <v>150</v>
      </c>
      <c r="B26" s="8" t="s">
        <v>113</v>
      </c>
      <c r="C26" s="11" t="s">
        <v>151</v>
      </c>
      <c r="D26" s="648">
        <v>161467.33422045983</v>
      </c>
    </row>
    <row r="27" spans="1:4" ht="30" customHeight="1" thickTop="1" thickBot="1">
      <c r="A27" s="10" t="s">
        <v>152</v>
      </c>
      <c r="B27" s="8" t="s">
        <v>113</v>
      </c>
      <c r="C27" s="11" t="s">
        <v>153</v>
      </c>
      <c r="D27" s="648">
        <v>63513.574985258325</v>
      </c>
    </row>
    <row r="28" spans="1:4" ht="30" customHeight="1" thickTop="1" thickBot="1">
      <c r="A28" s="10" t="s">
        <v>154</v>
      </c>
      <c r="B28" s="8" t="s">
        <v>113</v>
      </c>
      <c r="C28" s="11" t="s">
        <v>155</v>
      </c>
      <c r="D28" s="648">
        <v>74099.170816134734</v>
      </c>
    </row>
    <row r="29" spans="1:4" ht="30" customHeight="1" thickTop="1" thickBot="1">
      <c r="A29" s="10" t="s">
        <v>156</v>
      </c>
      <c r="B29" s="8" t="s">
        <v>113</v>
      </c>
      <c r="C29" s="11" t="s">
        <v>157</v>
      </c>
      <c r="D29" s="648">
        <v>2574.096180490711</v>
      </c>
    </row>
    <row r="30" spans="1:4" ht="30" customHeight="1" thickTop="1" thickBot="1">
      <c r="A30" s="10" t="s">
        <v>166</v>
      </c>
      <c r="B30" s="8" t="s">
        <v>113</v>
      </c>
      <c r="C30" s="11" t="s">
        <v>167</v>
      </c>
      <c r="D30" s="648">
        <v>77421.415380907056</v>
      </c>
    </row>
    <row r="31" spans="1:4" ht="30" customHeight="1" thickTop="1" thickBot="1">
      <c r="A31" s="10" t="s">
        <v>162</v>
      </c>
      <c r="B31" s="8" t="s">
        <v>113</v>
      </c>
      <c r="C31" s="11" t="s">
        <v>163</v>
      </c>
      <c r="D31" s="648">
        <v>11713.553435048019</v>
      </c>
    </row>
    <row r="32" spans="1:4" ht="30" customHeight="1" thickTop="1" thickBot="1">
      <c r="A32" s="10" t="s">
        <v>164</v>
      </c>
      <c r="B32" s="8" t="s">
        <v>113</v>
      </c>
      <c r="C32" s="11" t="s">
        <v>165</v>
      </c>
      <c r="D32" s="648">
        <v>17827.201210727933</v>
      </c>
    </row>
    <row r="33" spans="1:4" ht="30" customHeight="1" thickTop="1" thickBot="1">
      <c r="A33" s="10" t="s">
        <v>171</v>
      </c>
      <c r="B33" s="8" t="s">
        <v>113</v>
      </c>
      <c r="C33" s="11" t="s">
        <v>172</v>
      </c>
      <c r="D33" s="648">
        <v>10769.621730533014</v>
      </c>
    </row>
    <row r="34" spans="1:4" ht="30" customHeight="1" thickTop="1" thickBot="1">
      <c r="A34" s="10" t="s">
        <v>160</v>
      </c>
      <c r="B34" s="8" t="s">
        <v>113</v>
      </c>
      <c r="C34" s="11" t="s">
        <v>161</v>
      </c>
      <c r="D34" s="648">
        <v>7190.4950080689932</v>
      </c>
    </row>
    <row r="35" spans="1:4" ht="30" customHeight="1" thickTop="1" thickBot="1">
      <c r="A35" s="10" t="s">
        <v>173</v>
      </c>
      <c r="B35" s="8" t="s">
        <v>113</v>
      </c>
      <c r="C35" s="11" t="s">
        <v>1886</v>
      </c>
      <c r="D35" s="648">
        <v>237272.31385113686</v>
      </c>
    </row>
    <row r="36" spans="1:4" ht="30" customHeight="1" thickTop="1" thickBot="1">
      <c r="A36" s="10" t="s">
        <v>170</v>
      </c>
      <c r="B36" s="8" t="s">
        <v>113</v>
      </c>
      <c r="C36" s="11" t="s">
        <v>1885</v>
      </c>
      <c r="D36" s="648">
        <v>75581.154232457426</v>
      </c>
    </row>
    <row r="37" spans="1:4" ht="30" customHeight="1" thickTop="1" thickBot="1">
      <c r="A37" s="10" t="s">
        <v>168</v>
      </c>
      <c r="B37" s="8" t="s">
        <v>113</v>
      </c>
      <c r="C37" s="11" t="s">
        <v>169</v>
      </c>
      <c r="D37" s="648">
        <v>125968.59038742902</v>
      </c>
    </row>
    <row r="38" spans="1:4" ht="30" customHeight="1" thickTop="1" thickBot="1">
      <c r="A38" s="10" t="s">
        <v>174</v>
      </c>
      <c r="B38" s="8" t="s">
        <v>113</v>
      </c>
      <c r="C38" s="11" t="s">
        <v>175</v>
      </c>
      <c r="D38" s="648">
        <v>75581.154232457426</v>
      </c>
    </row>
    <row r="39" spans="1:4" ht="30" customHeight="1" thickTop="1" thickBot="1">
      <c r="A39" s="10" t="s">
        <v>176</v>
      </c>
      <c r="B39" s="8" t="s">
        <v>113</v>
      </c>
      <c r="C39" s="11" t="s">
        <v>177</v>
      </c>
      <c r="D39" s="648">
        <v>79285.104302401174</v>
      </c>
    </row>
    <row r="40" spans="1:4" ht="30" customHeight="1" thickTop="1" thickBot="1">
      <c r="A40" s="10" t="s">
        <v>180</v>
      </c>
      <c r="B40" s="8" t="s">
        <v>113</v>
      </c>
      <c r="C40" s="11" t="s">
        <v>181</v>
      </c>
      <c r="D40" s="648">
        <v>67082.564314740448</v>
      </c>
    </row>
    <row r="41" spans="1:4" ht="30" customHeight="1" thickTop="1" thickBot="1">
      <c r="A41" s="10" t="s">
        <v>178</v>
      </c>
      <c r="B41" s="8" t="s">
        <v>113</v>
      </c>
      <c r="C41" s="11" t="s">
        <v>179</v>
      </c>
      <c r="D41" s="648">
        <v>57299.449447414299</v>
      </c>
    </row>
    <row r="42" spans="1:4" ht="30" customHeight="1" thickTop="1" thickBot="1">
      <c r="A42" s="10" t="s">
        <v>182</v>
      </c>
      <c r="B42" s="8" t="s">
        <v>113</v>
      </c>
      <c r="C42" s="11" t="s">
        <v>183</v>
      </c>
      <c r="D42" s="648">
        <v>113371.73134868611</v>
      </c>
    </row>
    <row r="43" spans="1:4" ht="30" customHeight="1" thickTop="1" thickBot="1">
      <c r="A43" s="10" t="s">
        <v>1672</v>
      </c>
      <c r="B43" s="8" t="s">
        <v>113</v>
      </c>
      <c r="C43" s="11" t="s">
        <v>1671</v>
      </c>
      <c r="D43" s="648">
        <v>11356.846746522908</v>
      </c>
    </row>
    <row r="44" spans="1:4" ht="30" customHeight="1" thickTop="1" thickBot="1">
      <c r="A44" s="10" t="s">
        <v>184</v>
      </c>
      <c r="B44" s="8" t="s">
        <v>113</v>
      </c>
      <c r="C44" s="11" t="s">
        <v>185</v>
      </c>
      <c r="D44" s="648">
        <v>11356.846746522908</v>
      </c>
    </row>
    <row r="45" spans="1:4" ht="30" customHeight="1" thickTop="1" thickBot="1">
      <c r="A45" s="10" t="s">
        <v>1603</v>
      </c>
      <c r="B45" s="8" t="s">
        <v>113</v>
      </c>
      <c r="C45" s="11" t="s">
        <v>1604</v>
      </c>
      <c r="D45" s="648">
        <v>3810.8144991154995</v>
      </c>
    </row>
    <row r="46" spans="1:4" ht="30" customHeight="1" thickTop="1" thickBot="1">
      <c r="A46" s="10" t="s">
        <v>188</v>
      </c>
      <c r="B46" s="8" t="s">
        <v>113</v>
      </c>
      <c r="C46" s="11" t="s">
        <v>189</v>
      </c>
      <c r="D46" s="648">
        <v>4746.1462963622516</v>
      </c>
    </row>
    <row r="47" spans="1:4" ht="30" customHeight="1" thickTop="1" thickBot="1">
      <c r="A47" s="10" t="s">
        <v>186</v>
      </c>
      <c r="B47" s="8" t="s">
        <v>113</v>
      </c>
      <c r="C47" s="11" t="s">
        <v>187</v>
      </c>
      <c r="D47" s="648">
        <v>4033.8605059670513</v>
      </c>
    </row>
    <row r="48" spans="1:4" ht="30" customHeight="1" thickTop="1" thickBot="1">
      <c r="A48" s="10" t="s">
        <v>190</v>
      </c>
      <c r="B48" s="8" t="s">
        <v>113</v>
      </c>
      <c r="C48" s="11" t="s">
        <v>191</v>
      </c>
      <c r="D48" s="648">
        <v>6220.2806090492077</v>
      </c>
    </row>
    <row r="49" spans="1:4" ht="30" customHeight="1" thickTop="1" thickBot="1">
      <c r="A49" s="10" t="s">
        <v>201</v>
      </c>
      <c r="B49" s="8" t="s">
        <v>113</v>
      </c>
      <c r="C49" s="11" t="s">
        <v>1888</v>
      </c>
      <c r="D49" s="648">
        <v>110777.97078663754</v>
      </c>
    </row>
    <row r="50" spans="1:4" ht="30" customHeight="1" thickTop="1" thickBot="1">
      <c r="A50" s="10" t="s">
        <v>192</v>
      </c>
      <c r="B50" s="8" t="s">
        <v>113</v>
      </c>
      <c r="C50" s="11" t="s">
        <v>193</v>
      </c>
      <c r="D50" s="648">
        <v>52225.651050936751</v>
      </c>
    </row>
    <row r="51" spans="1:4" ht="30" customHeight="1" thickTop="1" thickBot="1">
      <c r="A51" s="10" t="s">
        <v>194</v>
      </c>
      <c r="B51" s="8" t="s">
        <v>113</v>
      </c>
      <c r="C51" s="11" t="s">
        <v>1887</v>
      </c>
      <c r="D51" s="648">
        <v>1922.4166031019668</v>
      </c>
    </row>
    <row r="52" spans="1:4" ht="30" customHeight="1" thickTop="1" thickBot="1">
      <c r="A52" s="10" t="s">
        <v>224</v>
      </c>
      <c r="B52" s="8" t="s">
        <v>92</v>
      </c>
      <c r="C52" s="11" t="s">
        <v>1891</v>
      </c>
      <c r="D52" s="648">
        <v>159478.74299171387</v>
      </c>
    </row>
    <row r="53" spans="1:4" ht="30" customHeight="1" thickTop="1" thickBot="1">
      <c r="A53" s="10" t="s">
        <v>195</v>
      </c>
      <c r="B53" s="8" t="s">
        <v>113</v>
      </c>
      <c r="C53" s="11" t="s">
        <v>196</v>
      </c>
      <c r="D53" s="648">
        <v>15098.129667656063</v>
      </c>
    </row>
    <row r="54" spans="1:4" ht="30" customHeight="1" thickTop="1" thickBot="1">
      <c r="A54" s="10" t="s">
        <v>214</v>
      </c>
      <c r="B54" s="8" t="s">
        <v>113</v>
      </c>
      <c r="C54" s="11" t="s">
        <v>215</v>
      </c>
      <c r="D54" s="648">
        <v>14819.834163226944</v>
      </c>
    </row>
    <row r="55" spans="1:4" ht="30" customHeight="1" thickTop="1" thickBot="1">
      <c r="A55" s="10" t="s">
        <v>197</v>
      </c>
      <c r="B55" s="8" t="s">
        <v>113</v>
      </c>
      <c r="C55" s="11" t="s">
        <v>198</v>
      </c>
      <c r="D55" s="648">
        <v>148198.34163226947</v>
      </c>
    </row>
    <row r="56" spans="1:4" ht="30" customHeight="1" thickTop="1" thickBot="1">
      <c r="A56" s="10" t="s">
        <v>199</v>
      </c>
      <c r="B56" s="8" t="s">
        <v>113</v>
      </c>
      <c r="C56" s="11" t="s">
        <v>200</v>
      </c>
      <c r="D56" s="648">
        <v>19201.675428842387</v>
      </c>
    </row>
    <row r="57" spans="1:4" ht="30" customHeight="1" thickTop="1" thickBot="1">
      <c r="A57" s="10" t="s">
        <v>202</v>
      </c>
      <c r="B57" s="8" t="s">
        <v>113</v>
      </c>
      <c r="C57" s="11" t="s">
        <v>203</v>
      </c>
      <c r="D57" s="648">
        <v>135530.37051868864</v>
      </c>
    </row>
    <row r="58" spans="1:4" ht="30" customHeight="1" thickTop="1" thickBot="1">
      <c r="A58" s="10" t="s">
        <v>212</v>
      </c>
      <c r="B58" s="8" t="s">
        <v>113</v>
      </c>
      <c r="C58" s="11" t="s">
        <v>213</v>
      </c>
      <c r="D58" s="648">
        <v>15476.831319644027</v>
      </c>
    </row>
    <row r="59" spans="1:4" ht="30" customHeight="1" thickTop="1" thickBot="1">
      <c r="A59" s="10" t="s">
        <v>206</v>
      </c>
      <c r="B59" s="8" t="s">
        <v>113</v>
      </c>
      <c r="C59" s="11" t="s">
        <v>207</v>
      </c>
      <c r="D59" s="648">
        <v>7217.7955717722962</v>
      </c>
    </row>
    <row r="60" spans="1:4" ht="30" customHeight="1" thickTop="1" thickBot="1">
      <c r="A60" s="10" t="s">
        <v>204</v>
      </c>
      <c r="B60" s="8" t="s">
        <v>113</v>
      </c>
      <c r="C60" s="11" t="s">
        <v>205</v>
      </c>
      <c r="D60" s="648">
        <v>18988.745051877428</v>
      </c>
    </row>
    <row r="61" spans="1:4" ht="30" customHeight="1" thickTop="1" thickBot="1">
      <c r="A61" s="10" t="s">
        <v>208</v>
      </c>
      <c r="B61" s="8" t="s">
        <v>113</v>
      </c>
      <c r="C61" s="11" t="s">
        <v>209</v>
      </c>
      <c r="D61" s="648">
        <v>20904.589281143588</v>
      </c>
    </row>
    <row r="62" spans="1:4" ht="30" customHeight="1" thickTop="1" thickBot="1">
      <c r="A62" s="10" t="s">
        <v>210</v>
      </c>
      <c r="B62" s="8" t="s">
        <v>113</v>
      </c>
      <c r="C62" s="11" t="s">
        <v>211</v>
      </c>
      <c r="D62" s="648">
        <v>22301.999616348367</v>
      </c>
    </row>
    <row r="63" spans="1:4" ht="30" customHeight="1" thickTop="1" thickBot="1">
      <c r="A63" s="10" t="s">
        <v>217</v>
      </c>
      <c r="B63" s="8" t="s">
        <v>113</v>
      </c>
      <c r="C63" s="11" t="s">
        <v>218</v>
      </c>
      <c r="D63" s="648">
        <v>47865.661886217247</v>
      </c>
    </row>
    <row r="64" spans="1:4" ht="30" customHeight="1" thickTop="1" thickBot="1">
      <c r="A64" s="10" t="s">
        <v>219</v>
      </c>
      <c r="B64" s="8" t="s">
        <v>113</v>
      </c>
      <c r="C64" s="11" t="s">
        <v>220</v>
      </c>
      <c r="D64" s="648">
        <v>15370.766014380193</v>
      </c>
    </row>
    <row r="65" spans="1:4" ht="30" customHeight="1" thickTop="1" thickBot="1">
      <c r="A65" s="10" t="s">
        <v>216</v>
      </c>
      <c r="B65" s="8" t="s">
        <v>113</v>
      </c>
      <c r="C65" s="11" t="s">
        <v>1889</v>
      </c>
      <c r="D65" s="648">
        <v>15878.393746314581</v>
      </c>
    </row>
    <row r="66" spans="1:4" ht="30" customHeight="1" thickTop="1" thickBot="1">
      <c r="A66" s="10" t="s">
        <v>221</v>
      </c>
      <c r="B66" s="8" t="s">
        <v>113</v>
      </c>
      <c r="C66" s="11" t="s">
        <v>1890</v>
      </c>
      <c r="D66" s="648">
        <v>63820.882514956327</v>
      </c>
    </row>
    <row r="67" spans="1:4" ht="30" customHeight="1" thickTop="1" thickBot="1">
      <c r="A67" s="10" t="s">
        <v>222</v>
      </c>
      <c r="B67" s="8" t="s">
        <v>113</v>
      </c>
      <c r="C67" s="11" t="s">
        <v>223</v>
      </c>
      <c r="D67" s="648">
        <v>21171.191661752775</v>
      </c>
    </row>
    <row r="68" spans="1:4" ht="30" customHeight="1" thickTop="1" thickBot="1">
      <c r="A68" s="10" t="s">
        <v>225</v>
      </c>
      <c r="B68" s="8" t="s">
        <v>113</v>
      </c>
      <c r="C68" s="11" t="s">
        <v>226</v>
      </c>
      <c r="D68" s="648">
        <v>100563.16039332567</v>
      </c>
    </row>
    <row r="69" spans="1:4" ht="30" customHeight="1" thickTop="1" thickBot="1">
      <c r="A69" s="10" t="s">
        <v>227</v>
      </c>
      <c r="B69" s="8" t="s">
        <v>113</v>
      </c>
      <c r="C69" s="11" t="s">
        <v>1892</v>
      </c>
      <c r="D69" s="648">
        <v>10107.712820968723</v>
      </c>
    </row>
    <row r="70" spans="1:4" ht="30" customHeight="1" thickTop="1" thickBot="1">
      <c r="A70" s="10" t="s">
        <v>232</v>
      </c>
      <c r="B70" s="8" t="s">
        <v>233</v>
      </c>
      <c r="C70" s="11" t="s">
        <v>1895</v>
      </c>
      <c r="D70" s="648">
        <v>4908.4078137123761</v>
      </c>
    </row>
    <row r="71" spans="1:4" ht="30" customHeight="1" thickTop="1" thickBot="1">
      <c r="A71" s="10" t="s">
        <v>228</v>
      </c>
      <c r="B71" s="8" t="s">
        <v>113</v>
      </c>
      <c r="C71" s="11" t="s">
        <v>1893</v>
      </c>
      <c r="D71" s="648">
        <v>4383.624967177444</v>
      </c>
    </row>
    <row r="72" spans="1:4" ht="30" customHeight="1" thickTop="1" thickBot="1">
      <c r="A72" s="10" t="s">
        <v>229</v>
      </c>
      <c r="B72" s="8" t="s">
        <v>113</v>
      </c>
      <c r="C72" s="11" t="s">
        <v>1894</v>
      </c>
      <c r="D72" s="648">
        <v>7445.7696267449046</v>
      </c>
    </row>
    <row r="73" spans="1:4" ht="30" customHeight="1" thickTop="1" thickBot="1">
      <c r="A73" s="10" t="s">
        <v>230</v>
      </c>
      <c r="B73" s="8" t="s">
        <v>113</v>
      </c>
      <c r="C73" s="11" t="s">
        <v>231</v>
      </c>
      <c r="D73" s="648">
        <v>7409.917081613472</v>
      </c>
    </row>
    <row r="74" spans="1:4" ht="30" customHeight="1" thickTop="1" thickBot="1">
      <c r="A74" s="10" t="s">
        <v>234</v>
      </c>
      <c r="B74" s="8" t="s">
        <v>113</v>
      </c>
      <c r="C74" s="11" t="s">
        <v>235</v>
      </c>
      <c r="D74" s="648">
        <v>10636.813752492721</v>
      </c>
    </row>
    <row r="75" spans="1:4" ht="30" customHeight="1" thickTop="1" thickBot="1">
      <c r="A75" s="10" t="s">
        <v>236</v>
      </c>
      <c r="B75" s="8" t="s">
        <v>113</v>
      </c>
      <c r="C75" s="11" t="s">
        <v>237</v>
      </c>
      <c r="D75" s="648">
        <v>190305.83993744047</v>
      </c>
    </row>
    <row r="76" spans="1:4" ht="30" customHeight="1" thickTop="1" thickBot="1">
      <c r="A76" s="10" t="s">
        <v>238</v>
      </c>
      <c r="B76" s="8" t="s">
        <v>113</v>
      </c>
      <c r="C76" s="11" t="s">
        <v>239</v>
      </c>
      <c r="D76" s="648">
        <v>476351.81238943746</v>
      </c>
    </row>
    <row r="77" spans="1:4" ht="30" customHeight="1" thickTop="1" thickBot="1">
      <c r="A77" s="10" t="s">
        <v>240</v>
      </c>
      <c r="B77" s="8" t="s">
        <v>113</v>
      </c>
      <c r="C77" s="11" t="s">
        <v>1896</v>
      </c>
      <c r="D77" s="648">
        <v>169369.5332940222</v>
      </c>
    </row>
    <row r="78" spans="1:4" ht="30" customHeight="1" thickTop="1" thickBot="1">
      <c r="A78" s="10" t="s">
        <v>241</v>
      </c>
      <c r="B78" s="8" t="s">
        <v>113</v>
      </c>
      <c r="C78" s="11" t="s">
        <v>1897</v>
      </c>
      <c r="D78" s="648">
        <v>126891.16573182214</v>
      </c>
    </row>
    <row r="79" spans="1:4" ht="30" customHeight="1" thickTop="1" thickBot="1">
      <c r="A79" s="10" t="s">
        <v>246</v>
      </c>
      <c r="B79" s="8" t="s">
        <v>113</v>
      </c>
      <c r="C79" s="11" t="s">
        <v>1902</v>
      </c>
      <c r="D79" s="648">
        <v>134938.88042900144</v>
      </c>
    </row>
    <row r="80" spans="1:4" ht="30" customHeight="1" thickTop="1" thickBot="1">
      <c r="A80" s="10" t="s">
        <v>243</v>
      </c>
      <c r="B80" s="8" t="s">
        <v>113</v>
      </c>
      <c r="C80" s="11" t="s">
        <v>1899</v>
      </c>
      <c r="D80" s="648">
        <v>137748.73004008754</v>
      </c>
    </row>
    <row r="81" spans="1:4" ht="30" customHeight="1" thickTop="1" thickBot="1">
      <c r="A81" s="10" t="s">
        <v>244</v>
      </c>
      <c r="B81" s="8" t="s">
        <v>113</v>
      </c>
      <c r="C81" s="11" t="s">
        <v>1900</v>
      </c>
      <c r="D81" s="648">
        <v>396959.84365786455</v>
      </c>
    </row>
    <row r="82" spans="1:4" ht="30" customHeight="1" thickTop="1" thickBot="1">
      <c r="A82" s="10" t="s">
        <v>245</v>
      </c>
      <c r="B82" s="8" t="s">
        <v>113</v>
      </c>
      <c r="C82" s="11" t="s">
        <v>1901</v>
      </c>
      <c r="D82" s="648">
        <v>249965.12318357898</v>
      </c>
    </row>
    <row r="83" spans="1:4" ht="30" customHeight="1" thickTop="1" thickBot="1">
      <c r="A83" s="10" t="s">
        <v>247</v>
      </c>
      <c r="B83" s="8" t="s">
        <v>113</v>
      </c>
      <c r="C83" s="11" t="s">
        <v>1903</v>
      </c>
      <c r="D83" s="648">
        <v>499930.24636715796</v>
      </c>
    </row>
    <row r="84" spans="1:4" ht="30" customHeight="1" thickTop="1" thickBot="1">
      <c r="A84" s="10" t="s">
        <v>242</v>
      </c>
      <c r="B84" s="8" t="s">
        <v>113</v>
      </c>
      <c r="C84" s="11" t="s">
        <v>1898</v>
      </c>
      <c r="D84" s="648">
        <v>171342.91046324218</v>
      </c>
    </row>
    <row r="85" spans="1:4" ht="30" customHeight="1" thickTop="1" thickBot="1">
      <c r="A85" s="10" t="s">
        <v>248</v>
      </c>
      <c r="B85" s="8" t="s">
        <v>113</v>
      </c>
      <c r="C85" s="11" t="s">
        <v>1904</v>
      </c>
      <c r="D85" s="648">
        <v>243468.70411015692</v>
      </c>
    </row>
    <row r="86" spans="1:4" ht="30" customHeight="1" thickTop="1" thickBot="1">
      <c r="A86" s="10" t="s">
        <v>249</v>
      </c>
      <c r="B86" s="8" t="s">
        <v>113</v>
      </c>
      <c r="C86" s="11" t="s">
        <v>250</v>
      </c>
      <c r="D86" s="648">
        <v>6466.8885373167013</v>
      </c>
    </row>
    <row r="87" spans="1:4" ht="30" customHeight="1" thickTop="1" thickBot="1">
      <c r="A87" s="10" t="s">
        <v>255</v>
      </c>
      <c r="B87" s="8" t="s">
        <v>113</v>
      </c>
      <c r="C87" s="11" t="s">
        <v>256</v>
      </c>
      <c r="D87" s="648">
        <v>1190590.8778978901</v>
      </c>
    </row>
    <row r="88" spans="1:4" ht="30" customHeight="1" thickTop="1" thickBot="1">
      <c r="A88" s="10" t="s">
        <v>253</v>
      </c>
      <c r="B88" s="8" t="s">
        <v>113</v>
      </c>
      <c r="C88" s="11" t="s">
        <v>254</v>
      </c>
      <c r="D88" s="648">
        <v>31756.787492629162</v>
      </c>
    </row>
    <row r="89" spans="1:4" ht="30" customHeight="1" thickTop="1" thickBot="1">
      <c r="A89" s="10" t="s">
        <v>251</v>
      </c>
      <c r="B89" s="8" t="s">
        <v>113</v>
      </c>
      <c r="C89" s="11" t="s">
        <v>252</v>
      </c>
      <c r="D89" s="648">
        <v>31756.787492629162</v>
      </c>
    </row>
    <row r="90" spans="1:4" ht="30" customHeight="1" thickTop="1" thickBot="1">
      <c r="A90" s="10" t="s">
        <v>257</v>
      </c>
      <c r="B90" s="8" t="s">
        <v>113</v>
      </c>
      <c r="C90" s="11" t="s">
        <v>258</v>
      </c>
      <c r="D90" s="648">
        <v>6219.3584805744385</v>
      </c>
    </row>
    <row r="91" spans="1:4" ht="30" customHeight="1" thickTop="1" thickBot="1">
      <c r="A91" s="10" t="s">
        <v>259</v>
      </c>
      <c r="B91" s="8" t="s">
        <v>113</v>
      </c>
      <c r="C91" s="11" t="s">
        <v>260</v>
      </c>
      <c r="D91" s="648">
        <v>69864.93248378417</v>
      </c>
    </row>
    <row r="92" spans="1:4" ht="30" customHeight="1" thickTop="1" thickBot="1">
      <c r="A92" s="10" t="s">
        <v>261</v>
      </c>
      <c r="B92" s="8" t="s">
        <v>113</v>
      </c>
      <c r="C92" s="11" t="s">
        <v>262</v>
      </c>
      <c r="D92" s="648">
        <v>7785.688848940239</v>
      </c>
    </row>
    <row r="93" spans="1:4" ht="30" customHeight="1" thickTop="1" thickBot="1">
      <c r="A93" s="10" t="s">
        <v>263</v>
      </c>
      <c r="B93" s="8" t="s">
        <v>113</v>
      </c>
      <c r="C93" s="11" t="s">
        <v>264</v>
      </c>
      <c r="D93" s="648">
        <v>7774.1322701676072</v>
      </c>
    </row>
    <row r="94" spans="1:4" ht="30" customHeight="1" thickTop="1" thickBot="1">
      <c r="A94" s="10" t="s">
        <v>265</v>
      </c>
      <c r="B94" s="8" t="s">
        <v>113</v>
      </c>
      <c r="C94" s="11" t="s">
        <v>266</v>
      </c>
      <c r="D94" s="648">
        <v>11644.155413964027</v>
      </c>
    </row>
    <row r="95" spans="1:4" ht="30" customHeight="1" thickTop="1" thickBot="1">
      <c r="A95" s="10" t="s">
        <v>267</v>
      </c>
      <c r="B95" s="8" t="s">
        <v>113</v>
      </c>
      <c r="C95" s="11" t="s">
        <v>268</v>
      </c>
      <c r="D95" s="648">
        <v>60486.95273098279</v>
      </c>
    </row>
    <row r="96" spans="1:4" ht="30" customHeight="1" thickTop="1" thickBot="1">
      <c r="A96" s="10" t="s">
        <v>269</v>
      </c>
      <c r="B96" s="8" t="s">
        <v>113</v>
      </c>
      <c r="C96" s="11" t="s">
        <v>270</v>
      </c>
      <c r="D96" s="648">
        <v>168285.65940036438</v>
      </c>
    </row>
    <row r="97" spans="1:4" ht="30" customHeight="1" thickTop="1" thickBot="1">
      <c r="A97" s="10" t="s">
        <v>271</v>
      </c>
      <c r="B97" s="8" t="s">
        <v>113</v>
      </c>
      <c r="C97" s="11" t="s">
        <v>272</v>
      </c>
      <c r="D97" s="648">
        <v>150950.59654829733</v>
      </c>
    </row>
    <row r="98" spans="1:4" ht="30" customHeight="1" thickTop="1" thickBot="1">
      <c r="A98" s="10" t="s">
        <v>273</v>
      </c>
      <c r="B98" s="8" t="s">
        <v>113</v>
      </c>
      <c r="C98" s="11" t="s">
        <v>274</v>
      </c>
      <c r="D98" s="648">
        <v>7354.6560088891792</v>
      </c>
    </row>
    <row r="99" spans="1:4" ht="30" customHeight="1" thickTop="1" thickBot="1">
      <c r="A99" s="10" t="s">
        <v>275</v>
      </c>
      <c r="B99" s="8" t="s">
        <v>113</v>
      </c>
      <c r="C99" s="11" t="s">
        <v>276</v>
      </c>
      <c r="D99" s="648">
        <v>37784.546194547438</v>
      </c>
    </row>
    <row r="100" spans="1:4" ht="30" customHeight="1" thickTop="1" thickBot="1">
      <c r="A100" s="10" t="s">
        <v>277</v>
      </c>
      <c r="B100" s="8" t="s">
        <v>113</v>
      </c>
      <c r="C100" s="11" t="s">
        <v>278</v>
      </c>
      <c r="D100" s="648">
        <v>412838.23740417912</v>
      </c>
    </row>
    <row r="101" spans="1:4" ht="30" customHeight="1" thickTop="1" thickBot="1">
      <c r="A101" s="10" t="s">
        <v>279</v>
      </c>
      <c r="B101" s="8" t="s">
        <v>113</v>
      </c>
      <c r="C101" s="11" t="s">
        <v>1905</v>
      </c>
      <c r="D101" s="648">
        <v>412838.23740417912</v>
      </c>
    </row>
    <row r="102" spans="1:4" ht="30" customHeight="1" thickTop="1" thickBot="1">
      <c r="A102" s="10" t="s">
        <v>280</v>
      </c>
      <c r="B102" s="8" t="s">
        <v>113</v>
      </c>
      <c r="C102" s="11" t="s">
        <v>281</v>
      </c>
      <c r="D102" s="648">
        <v>528567.36201600777</v>
      </c>
    </row>
    <row r="103" spans="1:4" ht="30" customHeight="1" thickTop="1" thickBot="1">
      <c r="A103" s="10" t="s">
        <v>282</v>
      </c>
      <c r="B103" s="8" t="s">
        <v>113</v>
      </c>
      <c r="C103" s="11" t="s">
        <v>283</v>
      </c>
      <c r="D103" s="648">
        <v>598086.16444451606</v>
      </c>
    </row>
    <row r="104" spans="1:4" ht="30" customHeight="1" thickTop="1" thickBot="1">
      <c r="A104" s="10" t="s">
        <v>284</v>
      </c>
      <c r="B104" s="8" t="s">
        <v>113</v>
      </c>
      <c r="C104" s="11" t="s">
        <v>285</v>
      </c>
      <c r="D104" s="648">
        <v>582207.77069820138</v>
      </c>
    </row>
    <row r="105" spans="1:4" ht="30" customHeight="1" thickTop="1" thickBot="1">
      <c r="A105" s="10" t="s">
        <v>286</v>
      </c>
      <c r="B105" s="8" t="s">
        <v>113</v>
      </c>
      <c r="C105" s="11" t="s">
        <v>287</v>
      </c>
      <c r="D105" s="648">
        <v>249965.12318357898</v>
      </c>
    </row>
    <row r="106" spans="1:4" ht="30" customHeight="1" thickTop="1" thickBot="1">
      <c r="A106" s="10" t="s">
        <v>288</v>
      </c>
      <c r="B106" s="8" t="s">
        <v>113</v>
      </c>
      <c r="C106" s="11" t="s">
        <v>289</v>
      </c>
      <c r="D106" s="648">
        <v>30953.662639288053</v>
      </c>
    </row>
    <row r="107" spans="1:4" ht="30" customHeight="1" thickTop="1" thickBot="1">
      <c r="A107" s="10" t="s">
        <v>290</v>
      </c>
      <c r="B107" s="8" t="s">
        <v>113</v>
      </c>
      <c r="C107" s="11" t="s">
        <v>291</v>
      </c>
      <c r="D107" s="648">
        <v>476351.81238943746</v>
      </c>
    </row>
    <row r="108" spans="1:4" ht="30" customHeight="1" thickTop="1" thickBot="1">
      <c r="A108" s="10" t="s">
        <v>292</v>
      </c>
      <c r="B108" s="8" t="s">
        <v>113</v>
      </c>
      <c r="C108" s="11" t="s">
        <v>293</v>
      </c>
      <c r="D108" s="648">
        <v>9397.1876022538563</v>
      </c>
    </row>
    <row r="109" spans="1:4" ht="30" customHeight="1" thickTop="1" thickBot="1">
      <c r="A109" s="10" t="s">
        <v>294</v>
      </c>
      <c r="B109" s="8" t="s">
        <v>113</v>
      </c>
      <c r="C109" s="11" t="s">
        <v>1906</v>
      </c>
      <c r="D109" s="648">
        <v>7774.1322701676072</v>
      </c>
    </row>
    <row r="110" spans="1:4" ht="30" customHeight="1" thickTop="1" thickBot="1">
      <c r="A110" s="10" t="s">
        <v>295</v>
      </c>
      <c r="B110" s="8" t="s">
        <v>113</v>
      </c>
      <c r="C110" s="11" t="s">
        <v>296</v>
      </c>
      <c r="D110" s="648">
        <v>3450.9926131322645</v>
      </c>
    </row>
    <row r="111" spans="1:4" ht="30" customHeight="1" thickTop="1" thickBot="1">
      <c r="A111" s="10" t="s">
        <v>297</v>
      </c>
      <c r="B111" s="8" t="s">
        <v>113</v>
      </c>
      <c r="C111" s="11" t="s">
        <v>298</v>
      </c>
      <c r="D111" s="648">
        <v>77268.494238771673</v>
      </c>
    </row>
    <row r="112" spans="1:4" ht="30" customHeight="1" thickTop="1" thickBot="1">
      <c r="A112" s="10" t="s">
        <v>299</v>
      </c>
      <c r="B112" s="8" t="s">
        <v>113</v>
      </c>
      <c r="C112" s="11" t="s">
        <v>300</v>
      </c>
      <c r="D112" s="648">
        <v>492230.20613575209</v>
      </c>
    </row>
    <row r="113" spans="1:4" ht="30" customHeight="1" thickTop="1" thickBot="1">
      <c r="A113" s="10" t="s">
        <v>301</v>
      </c>
      <c r="B113" s="8" t="s">
        <v>113</v>
      </c>
      <c r="C113" s="11" t="s">
        <v>302</v>
      </c>
      <c r="D113" s="648">
        <v>13231.994788595486</v>
      </c>
    </row>
    <row r="114" spans="1:4" ht="30" customHeight="1" thickTop="1" thickBot="1">
      <c r="A114" s="10" t="s">
        <v>305</v>
      </c>
      <c r="B114" s="8" t="s">
        <v>113</v>
      </c>
      <c r="C114" s="11" t="s">
        <v>306</v>
      </c>
      <c r="D114" s="648">
        <v>119670.16086805756</v>
      </c>
    </row>
    <row r="115" spans="1:4" ht="30" customHeight="1" thickTop="1" thickBot="1">
      <c r="A115" s="10" t="s">
        <v>303</v>
      </c>
      <c r="B115" s="8" t="s">
        <v>113</v>
      </c>
      <c r="C115" s="11" t="s">
        <v>304</v>
      </c>
      <c r="D115" s="648">
        <v>119670.16086805756</v>
      </c>
    </row>
    <row r="116" spans="1:4" ht="30" customHeight="1" thickTop="1" thickBot="1">
      <c r="A116" s="10" t="s">
        <v>309</v>
      </c>
      <c r="B116" s="8" t="s">
        <v>113</v>
      </c>
      <c r="C116" s="11" t="s">
        <v>1907</v>
      </c>
      <c r="D116" s="648">
        <v>160901.0566293211</v>
      </c>
    </row>
    <row r="117" spans="1:4" ht="30" customHeight="1" thickTop="1" thickBot="1">
      <c r="A117" s="10" t="s">
        <v>310</v>
      </c>
      <c r="B117" s="8" t="s">
        <v>113</v>
      </c>
      <c r="C117" s="11" t="s">
        <v>311</v>
      </c>
      <c r="D117" s="648">
        <v>190540.72495577499</v>
      </c>
    </row>
    <row r="118" spans="1:4" ht="30" customHeight="1" thickTop="1" thickBot="1">
      <c r="A118" s="10" t="s">
        <v>313</v>
      </c>
      <c r="B118" s="8" t="s">
        <v>113</v>
      </c>
      <c r="C118" s="11" t="s">
        <v>1909</v>
      </c>
      <c r="D118" s="648">
        <v>254054.2999410333</v>
      </c>
    </row>
    <row r="119" spans="1:4" ht="30" customHeight="1" thickTop="1" thickBot="1">
      <c r="A119" s="10" t="s">
        <v>318</v>
      </c>
      <c r="B119" s="8" t="s">
        <v>113</v>
      </c>
      <c r="C119" s="11" t="s">
        <v>319</v>
      </c>
      <c r="D119" s="648">
        <v>176356.02654240065</v>
      </c>
    </row>
    <row r="120" spans="1:4" ht="30" customHeight="1" thickTop="1" thickBot="1">
      <c r="A120" s="10" t="s">
        <v>314</v>
      </c>
      <c r="B120" s="8" t="s">
        <v>113</v>
      </c>
      <c r="C120" s="11" t="s">
        <v>315</v>
      </c>
      <c r="D120" s="648">
        <v>158783.93746314582</v>
      </c>
    </row>
    <row r="121" spans="1:4" ht="30" customHeight="1" thickTop="1" thickBot="1">
      <c r="A121" s="10" t="s">
        <v>1648</v>
      </c>
      <c r="B121" s="8" t="s">
        <v>113</v>
      </c>
      <c r="C121" s="11" t="s">
        <v>1649</v>
      </c>
      <c r="D121" s="648">
        <v>124825.34603769435</v>
      </c>
    </row>
    <row r="122" spans="1:4" ht="30" customHeight="1" thickTop="1" thickBot="1">
      <c r="A122" s="10" t="s">
        <v>322</v>
      </c>
      <c r="B122" s="8" t="s">
        <v>113</v>
      </c>
      <c r="C122" s="11" t="s">
        <v>323</v>
      </c>
      <c r="D122" s="648">
        <v>127027.14997051665</v>
      </c>
    </row>
    <row r="123" spans="1:4" ht="30" customHeight="1" thickTop="1" thickBot="1">
      <c r="A123" s="10" t="s">
        <v>320</v>
      </c>
      <c r="B123" s="8" t="s">
        <v>113</v>
      </c>
      <c r="C123" s="11" t="s">
        <v>321</v>
      </c>
      <c r="D123" s="648">
        <v>115500.30204798983</v>
      </c>
    </row>
    <row r="124" spans="1:4" ht="30" customHeight="1" thickTop="1" thickBot="1">
      <c r="A124" s="10" t="s">
        <v>312</v>
      </c>
      <c r="B124" s="8" t="s">
        <v>113</v>
      </c>
      <c r="C124" s="11" t="s">
        <v>1908</v>
      </c>
      <c r="D124" s="648">
        <v>201126.32078665134</v>
      </c>
    </row>
    <row r="125" spans="1:4" ht="30" customHeight="1" thickTop="1" thickBot="1">
      <c r="A125" s="10" t="s">
        <v>316</v>
      </c>
      <c r="B125" s="8" t="s">
        <v>113</v>
      </c>
      <c r="C125" s="11" t="s">
        <v>317</v>
      </c>
      <c r="D125" s="648">
        <v>177838.00995872333</v>
      </c>
    </row>
    <row r="126" spans="1:4" ht="30" customHeight="1" thickTop="1" thickBot="1">
      <c r="A126" s="10" t="s">
        <v>307</v>
      </c>
      <c r="B126" s="8" t="s">
        <v>113</v>
      </c>
      <c r="C126" s="11" t="s">
        <v>308</v>
      </c>
      <c r="D126" s="648">
        <v>127027.14997051665</v>
      </c>
    </row>
    <row r="127" spans="1:4" ht="30" customHeight="1" thickTop="1" thickBot="1">
      <c r="A127" s="10" t="s">
        <v>324</v>
      </c>
      <c r="B127" s="8" t="s">
        <v>113</v>
      </c>
      <c r="C127" s="11" t="s">
        <v>325</v>
      </c>
      <c r="D127" s="648">
        <v>7939.1968731572906</v>
      </c>
    </row>
    <row r="128" spans="1:4" ht="30" customHeight="1" thickTop="1" thickBot="1">
      <c r="A128" s="10" t="s">
        <v>326</v>
      </c>
      <c r="B128" s="8" t="s">
        <v>113</v>
      </c>
      <c r="C128" s="11" t="s">
        <v>327</v>
      </c>
      <c r="D128" s="648">
        <v>82684.94058441087</v>
      </c>
    </row>
    <row r="129" spans="1:4" ht="30" customHeight="1" thickTop="1" thickBot="1">
      <c r="A129" s="10" t="s">
        <v>328</v>
      </c>
      <c r="B129" s="8" t="s">
        <v>113</v>
      </c>
      <c r="C129" s="11" t="s">
        <v>329</v>
      </c>
      <c r="D129" s="648">
        <v>17.436068615589324</v>
      </c>
    </row>
    <row r="130" spans="1:4" ht="30" customHeight="1" thickTop="1" thickBot="1">
      <c r="A130" s="10" t="s">
        <v>330</v>
      </c>
      <c r="B130" s="8" t="s">
        <v>113</v>
      </c>
      <c r="C130" s="11" t="s">
        <v>331</v>
      </c>
      <c r="D130" s="648">
        <v>8564.5197730801538</v>
      </c>
    </row>
    <row r="131" spans="1:4" ht="30" customHeight="1" thickTop="1" thickBot="1">
      <c r="A131" s="10" t="s">
        <v>332</v>
      </c>
      <c r="B131" s="8" t="s">
        <v>113</v>
      </c>
      <c r="C131" s="11" t="s">
        <v>333</v>
      </c>
      <c r="D131" s="648">
        <v>8564.5197730801538</v>
      </c>
    </row>
    <row r="132" spans="1:4" ht="30" customHeight="1" thickTop="1" thickBot="1">
      <c r="A132" s="10" t="s">
        <v>334</v>
      </c>
      <c r="B132" s="8" t="s">
        <v>113</v>
      </c>
      <c r="C132" s="11" t="s">
        <v>1676</v>
      </c>
      <c r="D132" s="648">
        <v>9362.2842939839775</v>
      </c>
    </row>
    <row r="133" spans="1:4" ht="30" customHeight="1" thickTop="1" thickBot="1">
      <c r="A133" s="10" t="s">
        <v>335</v>
      </c>
      <c r="B133" s="8" t="s">
        <v>92</v>
      </c>
      <c r="C133" s="11" t="s">
        <v>1910</v>
      </c>
      <c r="D133" s="648">
        <v>237282.15115997643</v>
      </c>
    </row>
    <row r="134" spans="1:4" ht="30" customHeight="1" thickTop="1" thickBot="1">
      <c r="A134" s="10" t="s">
        <v>336</v>
      </c>
      <c r="B134" s="8" t="s">
        <v>113</v>
      </c>
      <c r="C134" s="11" t="s">
        <v>337</v>
      </c>
      <c r="D134" s="648">
        <v>63820.882514956327</v>
      </c>
    </row>
    <row r="135" spans="1:4" ht="30" customHeight="1" thickTop="1" thickBot="1">
      <c r="A135" s="10" t="s">
        <v>338</v>
      </c>
      <c r="B135" s="8" t="s">
        <v>339</v>
      </c>
      <c r="C135" s="11" t="s">
        <v>340</v>
      </c>
      <c r="D135" s="648">
        <v>1127.7750068814739</v>
      </c>
    </row>
    <row r="136" spans="1:4" ht="30" customHeight="1" thickTop="1" thickBot="1">
      <c r="A136" s="10" t="s">
        <v>352</v>
      </c>
      <c r="B136" s="8" t="s">
        <v>339</v>
      </c>
      <c r="C136" s="11" t="s">
        <v>353</v>
      </c>
      <c r="D136" s="648">
        <v>1586.7808150483706</v>
      </c>
    </row>
    <row r="137" spans="1:4" ht="30" customHeight="1" thickTop="1" thickBot="1">
      <c r="A137" s="10" t="s">
        <v>343</v>
      </c>
      <c r="B137" s="8" t="s">
        <v>344</v>
      </c>
      <c r="C137" s="11" t="s">
        <v>345</v>
      </c>
      <c r="D137" s="648">
        <v>0.45279932759947727</v>
      </c>
    </row>
    <row r="138" spans="1:4" ht="30" customHeight="1" thickTop="1" thickBot="1">
      <c r="A138" s="10" t="s">
        <v>346</v>
      </c>
      <c r="B138" s="8" t="s">
        <v>344</v>
      </c>
      <c r="C138" s="11" t="s">
        <v>347</v>
      </c>
      <c r="D138" s="648">
        <v>0.45279932759947727</v>
      </c>
    </row>
    <row r="139" spans="1:4" ht="30" customHeight="1" thickTop="1" thickBot="1">
      <c r="A139" s="10" t="s">
        <v>350</v>
      </c>
      <c r="B139" s="8" t="s">
        <v>339</v>
      </c>
      <c r="C139" s="11" t="s">
        <v>351</v>
      </c>
      <c r="D139" s="648">
        <v>1160.289358393331</v>
      </c>
    </row>
    <row r="140" spans="1:4" ht="30" customHeight="1" thickTop="1" thickBot="1">
      <c r="A140" s="10" t="s">
        <v>348</v>
      </c>
      <c r="B140" s="8" t="s">
        <v>339</v>
      </c>
      <c r="C140" s="11" t="s">
        <v>349</v>
      </c>
      <c r="D140" s="648">
        <v>1160.289358393331</v>
      </c>
    </row>
    <row r="141" spans="1:4" ht="30" customHeight="1" thickTop="1" thickBot="1">
      <c r="A141" s="10" t="s">
        <v>356</v>
      </c>
      <c r="B141" s="8" t="s">
        <v>113</v>
      </c>
      <c r="C141" s="11" t="s">
        <v>357</v>
      </c>
      <c r="D141" s="648">
        <v>61283.687689716426</v>
      </c>
    </row>
    <row r="142" spans="1:4" ht="30" customHeight="1" thickTop="1" thickBot="1">
      <c r="A142" s="10" t="s">
        <v>341</v>
      </c>
      <c r="B142" s="8" t="s">
        <v>339</v>
      </c>
      <c r="C142" s="11" t="s">
        <v>342</v>
      </c>
      <c r="D142" s="648">
        <v>1160.289358393331</v>
      </c>
    </row>
    <row r="143" spans="1:4" ht="30" customHeight="1" thickTop="1" thickBot="1">
      <c r="A143" s="10" t="s">
        <v>354</v>
      </c>
      <c r="B143" s="8" t="s">
        <v>113</v>
      </c>
      <c r="C143" s="11" t="s">
        <v>355</v>
      </c>
      <c r="D143" s="648">
        <v>61283.687689716426</v>
      </c>
    </row>
    <row r="144" spans="1:4" ht="30" customHeight="1" thickTop="1" thickBot="1">
      <c r="A144" s="10" t="s">
        <v>359</v>
      </c>
      <c r="B144" s="8" t="s">
        <v>113</v>
      </c>
      <c r="C144" s="11" t="s">
        <v>360</v>
      </c>
      <c r="D144" s="648">
        <v>126856.16688384187</v>
      </c>
    </row>
    <row r="145" spans="1:4" ht="68.25" customHeight="1" thickTop="1" thickBot="1">
      <c r="A145" s="10" t="s">
        <v>358</v>
      </c>
      <c r="B145" s="8" t="s">
        <v>113</v>
      </c>
      <c r="C145" s="11" t="s">
        <v>2197</v>
      </c>
      <c r="D145" s="648">
        <v>222297.51244840416</v>
      </c>
    </row>
    <row r="146" spans="1:4" ht="30" customHeight="1" thickTop="1" thickBot="1">
      <c r="A146" s="10" t="s">
        <v>361</v>
      </c>
      <c r="B146" s="8" t="s">
        <v>113</v>
      </c>
      <c r="C146" s="11" t="s">
        <v>1911</v>
      </c>
      <c r="D146" s="648">
        <v>126856.16688384187</v>
      </c>
    </row>
    <row r="147" spans="1:4" ht="30" customHeight="1" thickTop="1" thickBot="1">
      <c r="A147" s="10" t="s">
        <v>362</v>
      </c>
      <c r="B147" s="8" t="s">
        <v>113</v>
      </c>
      <c r="C147" s="11" t="s">
        <v>1912</v>
      </c>
      <c r="D147" s="648">
        <v>148198.34163226947</v>
      </c>
    </row>
    <row r="148" spans="1:4" ht="30" customHeight="1" thickTop="1" thickBot="1">
      <c r="A148" s="10" t="s">
        <v>367</v>
      </c>
      <c r="B148" s="8" t="s">
        <v>113</v>
      </c>
      <c r="C148" s="11" t="s">
        <v>368</v>
      </c>
      <c r="D148" s="648">
        <v>7785.688848940239</v>
      </c>
    </row>
    <row r="149" spans="1:4" ht="30" customHeight="1" thickTop="1" thickBot="1">
      <c r="A149" s="10" t="s">
        <v>363</v>
      </c>
      <c r="B149" s="8" t="s">
        <v>113</v>
      </c>
      <c r="C149" s="11" t="s">
        <v>364</v>
      </c>
      <c r="D149" s="648">
        <v>8479.8846643775614</v>
      </c>
    </row>
    <row r="150" spans="1:4" ht="30" customHeight="1" thickTop="1" thickBot="1">
      <c r="A150" s="10" t="s">
        <v>158</v>
      </c>
      <c r="B150" s="8" t="s">
        <v>113</v>
      </c>
      <c r="C150" s="11" t="s">
        <v>159</v>
      </c>
      <c r="D150" s="648">
        <v>69112.191322607745</v>
      </c>
    </row>
    <row r="151" spans="1:4" ht="30" customHeight="1" thickTop="1" thickBot="1">
      <c r="A151" s="10" t="s">
        <v>369</v>
      </c>
      <c r="B151" s="8" t="s">
        <v>113</v>
      </c>
      <c r="C151" s="11" t="s">
        <v>370</v>
      </c>
      <c r="D151" s="648">
        <v>153450.74573264594</v>
      </c>
    </row>
    <row r="152" spans="1:4" ht="30" customHeight="1" thickTop="1" thickBot="1">
      <c r="A152" s="10" t="s">
        <v>371</v>
      </c>
      <c r="B152" s="8" t="s">
        <v>113</v>
      </c>
      <c r="C152" s="11" t="s">
        <v>372</v>
      </c>
      <c r="D152" s="648">
        <v>119888.30293773922</v>
      </c>
    </row>
    <row r="153" spans="1:4" ht="30" customHeight="1" thickTop="1" thickBot="1">
      <c r="A153" s="10" t="s">
        <v>365</v>
      </c>
      <c r="B153" s="8" t="s">
        <v>113</v>
      </c>
      <c r="C153" s="11" t="s">
        <v>366</v>
      </c>
      <c r="D153" s="648">
        <v>153450.74573264594</v>
      </c>
    </row>
    <row r="154" spans="1:4" ht="30" customHeight="1" thickTop="1" thickBot="1">
      <c r="A154" s="10" t="s">
        <v>373</v>
      </c>
      <c r="B154" s="8" t="s">
        <v>113</v>
      </c>
      <c r="C154" s="11" t="s">
        <v>374</v>
      </c>
      <c r="D154" s="648">
        <v>53154.699705902138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2238</v>
      </c>
      <c r="D6" s="646">
        <v>3878.7584713665719</v>
      </c>
    </row>
    <row r="7" spans="1:4" ht="16.5" thickTop="1" thickBot="1">
      <c r="A7" s="663" t="s">
        <v>747</v>
      </c>
      <c r="B7" s="663" t="s">
        <v>377</v>
      </c>
      <c r="C7" s="664" t="s">
        <v>748</v>
      </c>
      <c r="D7" s="646">
        <v>3187.9027713989785</v>
      </c>
    </row>
    <row r="8" spans="1:4" ht="16.5" thickTop="1" thickBot="1">
      <c r="A8" s="663" t="s">
        <v>743</v>
      </c>
      <c r="B8" s="663" t="s">
        <v>377</v>
      </c>
      <c r="C8" s="664" t="s">
        <v>744</v>
      </c>
      <c r="D8" s="646">
        <v>3205.2205415515755</v>
      </c>
    </row>
    <row r="9" spans="1:4" ht="16.5" thickTop="1" thickBot="1">
      <c r="A9" s="663" t="s">
        <v>745</v>
      </c>
      <c r="B9" s="663" t="s">
        <v>377</v>
      </c>
      <c r="C9" s="664" t="s">
        <v>746</v>
      </c>
      <c r="D9" s="646">
        <v>3232.0332856928926</v>
      </c>
    </row>
    <row r="10" spans="1:4" ht="16.5" thickTop="1" thickBot="1">
      <c r="A10" s="663" t="s">
        <v>1668</v>
      </c>
      <c r="B10" s="663" t="s">
        <v>377</v>
      </c>
      <c r="C10" s="664" t="s">
        <v>1667</v>
      </c>
      <c r="D10" s="646">
        <v>3824.8486305234924</v>
      </c>
    </row>
    <row r="11" spans="1:4" ht="16.5" thickTop="1" thickBot="1">
      <c r="A11" s="663" t="s">
        <v>751</v>
      </c>
      <c r="B11" s="663" t="s">
        <v>377</v>
      </c>
      <c r="C11" s="664" t="s">
        <v>752</v>
      </c>
      <c r="D11" s="646">
        <v>14188.141303264259</v>
      </c>
    </row>
    <row r="12" spans="1:4" ht="16.5" thickTop="1" thickBot="1">
      <c r="A12" s="663" t="s">
        <v>749</v>
      </c>
      <c r="B12" s="663" t="s">
        <v>377</v>
      </c>
      <c r="C12" s="664" t="s">
        <v>750</v>
      </c>
      <c r="D12" s="646">
        <v>5905.5818008339193</v>
      </c>
    </row>
    <row r="13" spans="1:4" ht="16.5" thickTop="1" thickBot="1">
      <c r="A13" s="663" t="s">
        <v>753</v>
      </c>
      <c r="B13" s="663" t="s">
        <v>92</v>
      </c>
      <c r="C13" s="664" t="s">
        <v>1935</v>
      </c>
      <c r="D13" s="646">
        <v>1397.3660811257091</v>
      </c>
    </row>
    <row r="14" spans="1:4" ht="16.5" thickTop="1" thickBot="1">
      <c r="A14" s="663" t="s">
        <v>755</v>
      </c>
      <c r="B14" s="663" t="s">
        <v>233</v>
      </c>
      <c r="C14" s="664" t="s">
        <v>1937</v>
      </c>
      <c r="D14" s="646">
        <v>56514.185873098395</v>
      </c>
    </row>
    <row r="15" spans="1:4" ht="16.5" thickTop="1" thickBot="1">
      <c r="A15" s="663" t="s">
        <v>756</v>
      </c>
      <c r="B15" s="663" t="s">
        <v>92</v>
      </c>
      <c r="C15" s="664" t="s">
        <v>1938</v>
      </c>
      <c r="D15" s="646">
        <v>1816.8850167834105</v>
      </c>
    </row>
    <row r="16" spans="1:4" ht="16.5" thickTop="1" thickBot="1">
      <c r="A16" s="663" t="s">
        <v>754</v>
      </c>
      <c r="B16" s="663" t="s">
        <v>233</v>
      </c>
      <c r="C16" s="664" t="s">
        <v>1936</v>
      </c>
      <c r="D16" s="646">
        <v>52104.172922348036</v>
      </c>
    </row>
    <row r="17" spans="1:4" ht="16.5" thickTop="1" thickBot="1">
      <c r="A17" s="663" t="s">
        <v>776</v>
      </c>
      <c r="B17" s="663" t="s">
        <v>422</v>
      </c>
      <c r="C17" s="664" t="s">
        <v>777</v>
      </c>
      <c r="D17" s="646">
        <v>12763.63079599821</v>
      </c>
    </row>
    <row r="18" spans="1:4" ht="16.5" thickTop="1" thickBot="1">
      <c r="A18" s="663" t="s">
        <v>757</v>
      </c>
      <c r="B18" s="663" t="s">
        <v>387</v>
      </c>
      <c r="C18" s="664" t="s">
        <v>1939</v>
      </c>
      <c r="D18" s="646">
        <v>40588.656721283645</v>
      </c>
    </row>
    <row r="19" spans="1:4" ht="16.5" thickTop="1" thickBot="1">
      <c r="A19" s="663" t="s">
        <v>758</v>
      </c>
      <c r="B19" s="663" t="s">
        <v>387</v>
      </c>
      <c r="C19" s="664" t="s">
        <v>2239</v>
      </c>
      <c r="D19" s="646">
        <v>46199.412386010627</v>
      </c>
    </row>
    <row r="20" spans="1:4" ht="16.5" thickTop="1" thickBot="1">
      <c r="A20" s="663" t="s">
        <v>761</v>
      </c>
      <c r="B20" s="663" t="s">
        <v>387</v>
      </c>
      <c r="C20" s="664" t="s">
        <v>762</v>
      </c>
      <c r="D20" s="646">
        <v>46199.412386010627</v>
      </c>
    </row>
    <row r="21" spans="1:4" ht="16.5" thickTop="1" thickBot="1">
      <c r="A21" s="663" t="s">
        <v>759</v>
      </c>
      <c r="B21" s="663" t="s">
        <v>387</v>
      </c>
      <c r="C21" s="664" t="s">
        <v>2240</v>
      </c>
      <c r="D21" s="646">
        <v>46771.860899388157</v>
      </c>
    </row>
    <row r="22" spans="1:4" ht="16.5" thickTop="1" thickBot="1">
      <c r="A22" s="663" t="s">
        <v>760</v>
      </c>
      <c r="B22" s="663" t="s">
        <v>387</v>
      </c>
      <c r="C22" s="664" t="s">
        <v>2241</v>
      </c>
      <c r="D22" s="646">
        <v>47344.309412765695</v>
      </c>
    </row>
    <row r="23" spans="1:4" ht="16.5" thickTop="1" thickBot="1">
      <c r="A23" s="663" t="s">
        <v>763</v>
      </c>
      <c r="B23" s="663" t="s">
        <v>387</v>
      </c>
      <c r="C23" s="664" t="s">
        <v>764</v>
      </c>
      <c r="D23" s="646">
        <v>45685.612301411245</v>
      </c>
    </row>
    <row r="24" spans="1:4" ht="16.5" thickTop="1" thickBot="1">
      <c r="A24" s="663" t="s">
        <v>772</v>
      </c>
      <c r="B24" s="663" t="s">
        <v>387</v>
      </c>
      <c r="C24" s="664" t="s">
        <v>773</v>
      </c>
      <c r="D24" s="646">
        <v>23970.961382913782</v>
      </c>
    </row>
    <row r="25" spans="1:4" ht="16.5" thickTop="1" thickBot="1">
      <c r="A25" s="663" t="s">
        <v>765</v>
      </c>
      <c r="B25" s="663" t="s">
        <v>387</v>
      </c>
      <c r="C25" s="664" t="s">
        <v>766</v>
      </c>
      <c r="D25" s="646">
        <v>30356.171787743049</v>
      </c>
    </row>
    <row r="26" spans="1:4" ht="16.5" thickTop="1" thickBot="1">
      <c r="A26" s="663" t="s">
        <v>768</v>
      </c>
      <c r="B26" s="663" t="s">
        <v>387</v>
      </c>
      <c r="C26" s="664" t="s">
        <v>2002</v>
      </c>
      <c r="D26" s="646">
        <v>50718.91640528218</v>
      </c>
    </row>
    <row r="27" spans="1:4" ht="16.5" thickTop="1" thickBot="1">
      <c r="A27" s="663" t="s">
        <v>767</v>
      </c>
      <c r="B27" s="663" t="s">
        <v>387</v>
      </c>
      <c r="C27" s="664" t="s">
        <v>2004</v>
      </c>
      <c r="D27" s="646">
        <v>50718.91640528218</v>
      </c>
    </row>
    <row r="28" spans="1:4" ht="16.5" thickTop="1" thickBot="1">
      <c r="A28" s="663" t="s">
        <v>770</v>
      </c>
      <c r="B28" s="663" t="s">
        <v>387</v>
      </c>
      <c r="C28" s="664" t="s">
        <v>2003</v>
      </c>
      <c r="D28" s="646">
        <v>51863.813432037234</v>
      </c>
    </row>
    <row r="29" spans="1:4" ht="16.5" thickTop="1" thickBot="1">
      <c r="A29" s="663" t="s">
        <v>769</v>
      </c>
      <c r="B29" s="663" t="s">
        <v>387</v>
      </c>
      <c r="C29" s="664" t="s">
        <v>2001</v>
      </c>
      <c r="D29" s="646">
        <v>50718.91640528218</v>
      </c>
    </row>
    <row r="30" spans="1:4" ht="16.5" thickTop="1" thickBot="1">
      <c r="A30" s="663" t="s">
        <v>771</v>
      </c>
      <c r="B30" s="663" t="s">
        <v>387</v>
      </c>
      <c r="C30" s="664" t="s">
        <v>2242</v>
      </c>
      <c r="D30" s="646">
        <v>43115.549821068606</v>
      </c>
    </row>
    <row r="31" spans="1:4" ht="16.5" thickTop="1" thickBot="1">
      <c r="A31" s="663" t="s">
        <v>774</v>
      </c>
      <c r="B31" s="663" t="s">
        <v>422</v>
      </c>
      <c r="C31" s="664" t="s">
        <v>775</v>
      </c>
      <c r="D31" s="646">
        <v>58.881525928838656</v>
      </c>
    </row>
    <row r="32" spans="1:4" ht="16.5" thickTop="1" thickBot="1">
      <c r="A32" s="663" t="s">
        <v>779</v>
      </c>
      <c r="B32" s="663" t="s">
        <v>144</v>
      </c>
      <c r="C32" s="664" t="s">
        <v>1941</v>
      </c>
      <c r="D32" s="646">
        <v>521.5345365250123</v>
      </c>
    </row>
    <row r="33" spans="1:4" ht="16.5" thickTop="1" thickBot="1">
      <c r="A33" s="663" t="s">
        <v>780</v>
      </c>
      <c r="B33" s="663" t="s">
        <v>377</v>
      </c>
      <c r="C33" s="664" t="s">
        <v>781</v>
      </c>
      <c r="D33" s="646">
        <v>8410.2367947086732</v>
      </c>
    </row>
    <row r="34" spans="1:4" ht="16.5" thickTop="1" thickBot="1">
      <c r="A34" s="663" t="s">
        <v>786</v>
      </c>
      <c r="B34" s="663" t="s">
        <v>377</v>
      </c>
      <c r="C34" s="664" t="s">
        <v>787</v>
      </c>
      <c r="D34" s="646">
        <v>9649.2043163583876</v>
      </c>
    </row>
    <row r="35" spans="1:4" ht="16.5" thickTop="1" thickBot="1">
      <c r="A35" s="663" t="s">
        <v>782</v>
      </c>
      <c r="B35" s="663" t="s">
        <v>377</v>
      </c>
      <c r="C35" s="664" t="s">
        <v>783</v>
      </c>
      <c r="D35" s="646">
        <v>6943.343263724495</v>
      </c>
    </row>
    <row r="36" spans="1:4" ht="16.5" thickTop="1" thickBot="1">
      <c r="A36" s="663" t="s">
        <v>784</v>
      </c>
      <c r="B36" s="663" t="s">
        <v>377</v>
      </c>
      <c r="C36" s="664" t="s">
        <v>785</v>
      </c>
      <c r="D36" s="646">
        <v>8427.6458644347858</v>
      </c>
    </row>
    <row r="37" spans="1:4" ht="16.5" thickTop="1" thickBot="1">
      <c r="A37" s="663" t="s">
        <v>898</v>
      </c>
      <c r="B37" s="663" t="s">
        <v>377</v>
      </c>
      <c r="C37" s="664" t="s">
        <v>899</v>
      </c>
      <c r="D37" s="646">
        <v>4509.7236737665253</v>
      </c>
    </row>
    <row r="38" spans="1:4" ht="16.5" thickTop="1" thickBot="1">
      <c r="A38" s="663" t="s">
        <v>788</v>
      </c>
      <c r="B38" s="663" t="s">
        <v>377</v>
      </c>
      <c r="C38" s="664" t="s">
        <v>789</v>
      </c>
      <c r="D38" s="646">
        <v>4716.2480209757823</v>
      </c>
    </row>
    <row r="39" spans="1:4" ht="16.5" thickTop="1" thickBot="1">
      <c r="A39" s="663" t="s">
        <v>917</v>
      </c>
      <c r="B39" s="663" t="s">
        <v>92</v>
      </c>
      <c r="C39" s="664" t="s">
        <v>2243</v>
      </c>
      <c r="D39" s="646">
        <v>403344.18748010055</v>
      </c>
    </row>
    <row r="40" spans="1:4" ht="16.5" thickTop="1" thickBot="1">
      <c r="A40" s="663" t="s">
        <v>896</v>
      </c>
      <c r="B40" s="663" t="s">
        <v>92</v>
      </c>
      <c r="C40" s="664" t="s">
        <v>897</v>
      </c>
      <c r="D40" s="646">
        <v>30250.83008219174</v>
      </c>
    </row>
    <row r="41" spans="1:4" ht="16.5" thickTop="1" thickBot="1">
      <c r="A41" s="663" t="s">
        <v>827</v>
      </c>
      <c r="B41" s="663" t="s">
        <v>92</v>
      </c>
      <c r="C41" s="664" t="s">
        <v>828</v>
      </c>
      <c r="D41" s="646">
        <v>1009.0975983198563</v>
      </c>
    </row>
    <row r="42" spans="1:4" ht="16.5" thickTop="1" thickBot="1">
      <c r="A42" s="663" t="s">
        <v>432</v>
      </c>
      <c r="B42" s="663" t="s">
        <v>92</v>
      </c>
      <c r="C42" s="664" t="s">
        <v>433</v>
      </c>
      <c r="D42" s="646">
        <v>15436.31004929835</v>
      </c>
    </row>
    <row r="43" spans="1:4" ht="16.5" thickTop="1" thickBot="1">
      <c r="A43" s="663" t="s">
        <v>376</v>
      </c>
      <c r="B43" s="663" t="s">
        <v>377</v>
      </c>
      <c r="C43" s="664" t="s">
        <v>378</v>
      </c>
      <c r="D43" s="646">
        <v>5324.0325282903468</v>
      </c>
    </row>
    <row r="44" spans="1:4" ht="16.5" thickTop="1" thickBot="1">
      <c r="A44" s="663" t="s">
        <v>379</v>
      </c>
      <c r="B44" s="663" t="s">
        <v>144</v>
      </c>
      <c r="C44" s="664" t="s">
        <v>2244</v>
      </c>
      <c r="D44" s="646">
        <v>13249.062014378349</v>
      </c>
    </row>
    <row r="45" spans="1:4" ht="16.5" thickTop="1" thickBot="1">
      <c r="A45" s="663" t="s">
        <v>778</v>
      </c>
      <c r="B45" s="663" t="s">
        <v>377</v>
      </c>
      <c r="C45" s="664" t="s">
        <v>1940</v>
      </c>
      <c r="D45" s="646">
        <v>6453.419693518671</v>
      </c>
    </row>
    <row r="46" spans="1:4" ht="16.5" thickTop="1" thickBot="1">
      <c r="A46" s="663" t="s">
        <v>913</v>
      </c>
      <c r="B46" s="663" t="s">
        <v>92</v>
      </c>
      <c r="C46" s="664" t="s">
        <v>1954</v>
      </c>
      <c r="D46" s="646">
        <v>9615.1919835069166</v>
      </c>
    </row>
    <row r="47" spans="1:4" ht="16.5" thickTop="1" thickBot="1">
      <c r="A47" s="663" t="s">
        <v>914</v>
      </c>
      <c r="B47" s="663" t="s">
        <v>92</v>
      </c>
      <c r="C47" s="664" t="s">
        <v>1955</v>
      </c>
      <c r="D47" s="646">
        <v>17856.578948296748</v>
      </c>
    </row>
    <row r="48" spans="1:4" ht="16.5" thickTop="1" thickBot="1">
      <c r="A48" s="663" t="s">
        <v>797</v>
      </c>
      <c r="B48" s="663" t="s">
        <v>387</v>
      </c>
      <c r="C48" s="664" t="s">
        <v>798</v>
      </c>
      <c r="D48" s="646">
        <v>53530.601238196505</v>
      </c>
    </row>
    <row r="49" spans="1:4" ht="16.5" thickTop="1" thickBot="1">
      <c r="A49" s="663" t="s">
        <v>800</v>
      </c>
      <c r="B49" s="663" t="s">
        <v>387</v>
      </c>
      <c r="C49" s="664" t="s">
        <v>801</v>
      </c>
      <c r="D49" s="646">
        <v>43649.19175319816</v>
      </c>
    </row>
    <row r="50" spans="1:4" ht="16.5" thickTop="1" thickBot="1">
      <c r="A50" s="663" t="s">
        <v>799</v>
      </c>
      <c r="B50" s="663" t="s">
        <v>387</v>
      </c>
      <c r="C50" s="664" t="s">
        <v>1943</v>
      </c>
      <c r="D50" s="646">
        <v>44889.91500032154</v>
      </c>
    </row>
    <row r="51" spans="1:4" ht="16.5" thickTop="1" thickBot="1">
      <c r="A51" s="663" t="s">
        <v>796</v>
      </c>
      <c r="B51" s="663" t="s">
        <v>387</v>
      </c>
      <c r="C51" s="664" t="s">
        <v>1942</v>
      </c>
      <c r="D51" s="646">
        <v>43655.673647705073</v>
      </c>
    </row>
    <row r="52" spans="1:4" ht="16.5" thickTop="1" thickBot="1">
      <c r="A52" s="663" t="s">
        <v>802</v>
      </c>
      <c r="B52" s="663" t="s">
        <v>387</v>
      </c>
      <c r="C52" s="664" t="s">
        <v>803</v>
      </c>
      <c r="D52" s="646">
        <v>47144.680018240542</v>
      </c>
    </row>
    <row r="53" spans="1:4" ht="16.5" thickTop="1" thickBot="1">
      <c r="A53" s="663" t="s">
        <v>380</v>
      </c>
      <c r="B53" s="663" t="s">
        <v>144</v>
      </c>
      <c r="C53" s="664" t="s">
        <v>381</v>
      </c>
      <c r="D53" s="646">
        <v>5574.700032634998</v>
      </c>
    </row>
    <row r="54" spans="1:4" ht="16.5" thickTop="1" thickBot="1">
      <c r="A54" s="663" t="s">
        <v>794</v>
      </c>
      <c r="B54" s="663" t="s">
        <v>377</v>
      </c>
      <c r="C54" s="664" t="s">
        <v>795</v>
      </c>
      <c r="D54" s="646">
        <v>4885.1496173727692</v>
      </c>
    </row>
    <row r="55" spans="1:4" ht="16.5" thickTop="1" thickBot="1">
      <c r="A55" s="663" t="s">
        <v>790</v>
      </c>
      <c r="B55" s="663" t="s">
        <v>422</v>
      </c>
      <c r="C55" s="664" t="s">
        <v>791</v>
      </c>
      <c r="D55" s="646">
        <v>3603.6914026445984</v>
      </c>
    </row>
    <row r="56" spans="1:4" ht="16.5" thickTop="1" thickBot="1">
      <c r="A56" s="663" t="s">
        <v>792</v>
      </c>
      <c r="B56" s="663" t="s">
        <v>606</v>
      </c>
      <c r="C56" s="664" t="s">
        <v>793</v>
      </c>
      <c r="D56" s="646">
        <v>7806.7203050870548</v>
      </c>
    </row>
    <row r="57" spans="1:4" ht="16.5" thickTop="1" thickBot="1">
      <c r="A57" s="663" t="s">
        <v>382</v>
      </c>
      <c r="B57" s="663" t="s">
        <v>377</v>
      </c>
      <c r="C57" s="664" t="s">
        <v>383</v>
      </c>
      <c r="D57" s="646">
        <v>4207.4993142893345</v>
      </c>
    </row>
    <row r="58" spans="1:4" ht="16.5" thickTop="1" thickBot="1">
      <c r="A58" s="663" t="s">
        <v>384</v>
      </c>
      <c r="B58" s="663" t="s">
        <v>377</v>
      </c>
      <c r="C58" s="664" t="s">
        <v>385</v>
      </c>
      <c r="D58" s="646">
        <v>4552.8509737500935</v>
      </c>
    </row>
    <row r="59" spans="1:4" ht="16.5" thickTop="1" thickBot="1">
      <c r="A59" s="663" t="s">
        <v>386</v>
      </c>
      <c r="B59" s="663" t="s">
        <v>387</v>
      </c>
      <c r="C59" s="664" t="s">
        <v>2245</v>
      </c>
      <c r="D59" s="646">
        <v>33523.890772851155</v>
      </c>
    </row>
    <row r="60" spans="1:4" ht="16.5" thickTop="1" thickBot="1">
      <c r="A60" s="663" t="s">
        <v>388</v>
      </c>
      <c r="B60" s="663" t="s">
        <v>377</v>
      </c>
      <c r="C60" s="664" t="s">
        <v>389</v>
      </c>
      <c r="D60" s="646">
        <v>28777.455210912827</v>
      </c>
    </row>
    <row r="61" spans="1:4" ht="16.5" thickTop="1" thickBot="1">
      <c r="A61" s="663" t="s">
        <v>390</v>
      </c>
      <c r="B61" s="663" t="s">
        <v>233</v>
      </c>
      <c r="C61" s="664" t="s">
        <v>391</v>
      </c>
      <c r="D61" s="646">
        <v>18707.524027870575</v>
      </c>
    </row>
    <row r="62" spans="1:4" ht="16.5" thickTop="1" thickBot="1">
      <c r="A62" s="663" t="s">
        <v>398</v>
      </c>
      <c r="B62" s="663" t="s">
        <v>233</v>
      </c>
      <c r="C62" s="664" t="s">
        <v>399</v>
      </c>
      <c r="D62" s="646">
        <v>6408.6165995829942</v>
      </c>
    </row>
    <row r="63" spans="1:4" ht="16.5" thickTop="1" thickBot="1">
      <c r="A63" s="663" t="s">
        <v>392</v>
      </c>
      <c r="B63" s="663" t="s">
        <v>387</v>
      </c>
      <c r="C63" s="664" t="s">
        <v>393</v>
      </c>
      <c r="D63" s="646">
        <v>20302.671078727963</v>
      </c>
    </row>
    <row r="64" spans="1:4" ht="16.5" thickTop="1" thickBot="1">
      <c r="A64" s="663" t="s">
        <v>400</v>
      </c>
      <c r="B64" s="663" t="s">
        <v>92</v>
      </c>
      <c r="C64" s="664" t="s">
        <v>401</v>
      </c>
      <c r="D64" s="646">
        <v>50967.048684522168</v>
      </c>
    </row>
    <row r="65" spans="1:6" ht="16.5" thickTop="1" thickBot="1">
      <c r="A65" s="663" t="s">
        <v>394</v>
      </c>
      <c r="B65" s="663" t="s">
        <v>92</v>
      </c>
      <c r="C65" s="664" t="s">
        <v>395</v>
      </c>
      <c r="D65" s="646">
        <v>64104.378236679811</v>
      </c>
    </row>
    <row r="66" spans="1:6" ht="16.5" thickTop="1" thickBot="1">
      <c r="A66" s="663" t="s">
        <v>396</v>
      </c>
      <c r="B66" s="663" t="s">
        <v>92</v>
      </c>
      <c r="C66" s="664" t="s">
        <v>397</v>
      </c>
      <c r="D66" s="646">
        <v>94304.007046231854</v>
      </c>
    </row>
    <row r="67" spans="1:6" ht="16.5" thickTop="1" thickBot="1">
      <c r="A67" s="663" t="s">
        <v>918</v>
      </c>
      <c r="B67" s="663" t="s">
        <v>144</v>
      </c>
      <c r="C67" s="664" t="s">
        <v>919</v>
      </c>
      <c r="D67" s="646">
        <v>13622.303566064511</v>
      </c>
      <c r="F67" s="106"/>
    </row>
    <row r="68" spans="1:6" ht="16.5" thickTop="1" thickBot="1">
      <c r="A68" s="663" t="s">
        <v>402</v>
      </c>
      <c r="B68" s="663" t="s">
        <v>377</v>
      </c>
      <c r="C68" s="664" t="s">
        <v>403</v>
      </c>
      <c r="D68" s="646">
        <v>2712.91614195889</v>
      </c>
    </row>
    <row r="69" spans="1:6" ht="16.5" thickTop="1" thickBot="1">
      <c r="A69" s="663" t="s">
        <v>404</v>
      </c>
      <c r="B69" s="663" t="s">
        <v>377</v>
      </c>
      <c r="C69" s="664" t="s">
        <v>405</v>
      </c>
      <c r="D69" s="646">
        <v>9396.4814303081021</v>
      </c>
    </row>
    <row r="70" spans="1:6" ht="16.5" thickTop="1" thickBot="1">
      <c r="A70" s="663" t="s">
        <v>406</v>
      </c>
      <c r="B70" s="663" t="s">
        <v>144</v>
      </c>
      <c r="C70" s="664" t="s">
        <v>407</v>
      </c>
      <c r="D70" s="646">
        <v>44204.591946916364</v>
      </c>
    </row>
    <row r="71" spans="1:6" ht="16.5" thickTop="1" thickBot="1">
      <c r="A71" s="663" t="s">
        <v>408</v>
      </c>
      <c r="B71" s="663" t="s">
        <v>92</v>
      </c>
      <c r="C71" s="664" t="s">
        <v>409</v>
      </c>
      <c r="D71" s="646">
        <v>8183.3041978846932</v>
      </c>
      <c r="F71" s="106"/>
    </row>
    <row r="72" spans="1:6" ht="16.5" thickTop="1" thickBot="1">
      <c r="A72" s="663" t="s">
        <v>410</v>
      </c>
      <c r="B72" s="663" t="s">
        <v>92</v>
      </c>
      <c r="C72" s="664" t="s">
        <v>411</v>
      </c>
      <c r="D72" s="646">
        <v>14073073.737392372</v>
      </c>
    </row>
    <row r="73" spans="1:6" ht="16.5" thickTop="1" thickBot="1">
      <c r="A73" s="663" t="s">
        <v>810</v>
      </c>
      <c r="B73" s="663" t="s">
        <v>377</v>
      </c>
      <c r="C73" s="664" t="s">
        <v>811</v>
      </c>
      <c r="D73" s="646">
        <v>1603.1343433207953</v>
      </c>
    </row>
    <row r="74" spans="1:6" ht="16.5" thickTop="1" thickBot="1">
      <c r="A74" s="663" t="s">
        <v>805</v>
      </c>
      <c r="B74" s="663" t="s">
        <v>377</v>
      </c>
      <c r="C74" s="664" t="s">
        <v>806</v>
      </c>
      <c r="D74" s="646">
        <v>1781.2969438498972</v>
      </c>
    </row>
    <row r="75" spans="1:6" ht="16.5" thickTop="1" thickBot="1">
      <c r="A75" s="663" t="s">
        <v>808</v>
      </c>
      <c r="B75" s="663" t="s">
        <v>377</v>
      </c>
      <c r="C75" s="664" t="s">
        <v>809</v>
      </c>
      <c r="D75" s="646">
        <v>1646.3287539204732</v>
      </c>
    </row>
    <row r="76" spans="1:6" ht="16.5" thickTop="1" thickBot="1">
      <c r="A76" s="663" t="s">
        <v>822</v>
      </c>
      <c r="B76" s="663" t="s">
        <v>377</v>
      </c>
      <c r="C76" s="664" t="s">
        <v>823</v>
      </c>
      <c r="D76" s="646">
        <v>2571.9327943441026</v>
      </c>
    </row>
    <row r="77" spans="1:6" ht="16.5" thickTop="1" thickBot="1">
      <c r="A77" s="663" t="s">
        <v>807</v>
      </c>
      <c r="B77" s="663" t="s">
        <v>377</v>
      </c>
      <c r="C77" s="664" t="s">
        <v>2037</v>
      </c>
      <c r="D77" s="646">
        <v>1701.8707192954173</v>
      </c>
    </row>
    <row r="78" spans="1:6" ht="16.5" thickTop="1" thickBot="1">
      <c r="A78" s="663" t="s">
        <v>817</v>
      </c>
      <c r="B78" s="663" t="s">
        <v>377</v>
      </c>
      <c r="C78" s="664" t="s">
        <v>818</v>
      </c>
      <c r="D78" s="646">
        <v>2293.066188100453</v>
      </c>
    </row>
    <row r="79" spans="1:6" ht="16.5" thickTop="1" thickBot="1">
      <c r="A79" s="663" t="s">
        <v>819</v>
      </c>
      <c r="B79" s="663" t="s">
        <v>377</v>
      </c>
      <c r="C79" s="664" t="s">
        <v>2023</v>
      </c>
      <c r="D79" s="646">
        <v>2310.500568507462</v>
      </c>
    </row>
    <row r="80" spans="1:6" ht="16.5" thickTop="1" thickBot="1">
      <c r="A80" s="663" t="s">
        <v>820</v>
      </c>
      <c r="B80" s="663" t="s">
        <v>377</v>
      </c>
      <c r="C80" s="664" t="s">
        <v>2024</v>
      </c>
      <c r="D80" s="646">
        <v>2324.7650615677426</v>
      </c>
    </row>
    <row r="81" spans="1:4" ht="16.5" thickTop="1" thickBot="1">
      <c r="A81" s="663" t="s">
        <v>812</v>
      </c>
      <c r="B81" s="663" t="s">
        <v>377</v>
      </c>
      <c r="C81" s="664" t="s">
        <v>2246</v>
      </c>
      <c r="D81" s="646">
        <v>2358.6612012411842</v>
      </c>
    </row>
    <row r="82" spans="1:4" ht="16.5" thickTop="1" thickBot="1">
      <c r="A82" s="663" t="s">
        <v>813</v>
      </c>
      <c r="B82" s="663" t="s">
        <v>377</v>
      </c>
      <c r="C82" s="664" t="s">
        <v>2247</v>
      </c>
      <c r="D82" s="646">
        <v>2358.6612012411842</v>
      </c>
    </row>
    <row r="83" spans="1:4" ht="16.5" thickTop="1" thickBot="1">
      <c r="A83" s="663" t="s">
        <v>814</v>
      </c>
      <c r="B83" s="663" t="s">
        <v>377</v>
      </c>
      <c r="C83" s="664" t="s">
        <v>2248</v>
      </c>
      <c r="D83" s="646">
        <v>2374.7140496367138</v>
      </c>
    </row>
    <row r="84" spans="1:4" ht="16.5" thickTop="1" thickBot="1">
      <c r="A84" s="663" t="s">
        <v>815</v>
      </c>
      <c r="B84" s="663" t="s">
        <v>377</v>
      </c>
      <c r="C84" s="664" t="s">
        <v>2249</v>
      </c>
      <c r="D84" s="646">
        <v>2374.7140496367138</v>
      </c>
    </row>
    <row r="85" spans="1:4" ht="16.5" thickTop="1" thickBot="1">
      <c r="A85" s="663" t="s">
        <v>821</v>
      </c>
      <c r="B85" s="663" t="s">
        <v>377</v>
      </c>
      <c r="C85" s="664" t="s">
        <v>1944</v>
      </c>
      <c r="D85" s="646">
        <v>2378.0120793765982</v>
      </c>
    </row>
    <row r="86" spans="1:4" ht="16.5" thickTop="1" thickBot="1">
      <c r="A86" s="663" t="s">
        <v>816</v>
      </c>
      <c r="B86" s="663" t="s">
        <v>377</v>
      </c>
      <c r="C86" s="664" t="s">
        <v>2250</v>
      </c>
      <c r="D86" s="646">
        <v>2378.0120793765982</v>
      </c>
    </row>
    <row r="87" spans="1:4" ht="16.5" thickTop="1" thickBot="1">
      <c r="A87" s="663" t="s">
        <v>804</v>
      </c>
      <c r="B87" s="663" t="s">
        <v>377</v>
      </c>
      <c r="C87" s="664" t="s">
        <v>2251</v>
      </c>
      <c r="D87" s="646">
        <v>519.22127181998144</v>
      </c>
    </row>
    <row r="88" spans="1:4" ht="16.5" thickTop="1" thickBot="1">
      <c r="A88" s="663" t="s">
        <v>826</v>
      </c>
      <c r="B88" s="663" t="s">
        <v>377</v>
      </c>
      <c r="C88" s="664" t="s">
        <v>1945</v>
      </c>
      <c r="D88" s="646">
        <v>874.1943440611708</v>
      </c>
    </row>
    <row r="89" spans="1:4" ht="16.5" thickTop="1" thickBot="1">
      <c r="A89" s="663" t="s">
        <v>824</v>
      </c>
      <c r="B89" s="663" t="s">
        <v>377</v>
      </c>
      <c r="C89" s="664" t="s">
        <v>825</v>
      </c>
      <c r="D89" s="646">
        <v>832.75700275755764</v>
      </c>
    </row>
    <row r="90" spans="1:4" ht="16.5" thickTop="1" thickBot="1">
      <c r="A90" s="663" t="s">
        <v>915</v>
      </c>
      <c r="B90" s="663" t="s">
        <v>233</v>
      </c>
      <c r="C90" s="664" t="s">
        <v>916</v>
      </c>
      <c r="D90" s="646">
        <v>9381.428456112968</v>
      </c>
    </row>
    <row r="91" spans="1:4" ht="16.5" thickTop="1" thickBot="1">
      <c r="A91" s="663" t="s">
        <v>412</v>
      </c>
      <c r="B91" s="663" t="s">
        <v>377</v>
      </c>
      <c r="C91" s="664" t="s">
        <v>2252</v>
      </c>
      <c r="D91" s="646">
        <v>19314.309929451483</v>
      </c>
    </row>
    <row r="92" spans="1:4" ht="16.5" thickTop="1" thickBot="1">
      <c r="A92" s="663" t="s">
        <v>413</v>
      </c>
      <c r="B92" s="663" t="s">
        <v>144</v>
      </c>
      <c r="C92" s="664" t="s">
        <v>414</v>
      </c>
      <c r="D92" s="646">
        <v>33187.229558798186</v>
      </c>
    </row>
    <row r="93" spans="1:4" ht="16.5" thickTop="1" thickBot="1">
      <c r="A93" s="663" t="s">
        <v>415</v>
      </c>
      <c r="B93" s="663" t="s">
        <v>144</v>
      </c>
      <c r="C93" s="664" t="s">
        <v>416</v>
      </c>
      <c r="D93" s="646">
        <v>2622.6196842406621</v>
      </c>
    </row>
    <row r="94" spans="1:4" ht="16.5" thickTop="1" thickBot="1">
      <c r="A94" s="663" t="s">
        <v>417</v>
      </c>
      <c r="B94" s="663" t="s">
        <v>144</v>
      </c>
      <c r="C94" s="664" t="s">
        <v>418</v>
      </c>
      <c r="D94" s="646">
        <v>941.03781911366343</v>
      </c>
    </row>
    <row r="95" spans="1:4" ht="16.5" thickTop="1" thickBot="1">
      <c r="A95" s="663" t="s">
        <v>419</v>
      </c>
      <c r="B95" s="663" t="s">
        <v>377</v>
      </c>
      <c r="C95" s="664" t="s">
        <v>420</v>
      </c>
      <c r="D95" s="646">
        <v>4763.3627253534778</v>
      </c>
    </row>
    <row r="96" spans="1:4" ht="16.5" thickTop="1" thickBot="1">
      <c r="A96" s="663" t="s">
        <v>436</v>
      </c>
      <c r="B96" s="663" t="s">
        <v>377</v>
      </c>
      <c r="C96" s="664" t="s">
        <v>437</v>
      </c>
      <c r="D96" s="646">
        <v>4533.5454084809189</v>
      </c>
    </row>
    <row r="97" spans="1:4" ht="16.5" thickTop="1" thickBot="1">
      <c r="A97" s="663" t="s">
        <v>434</v>
      </c>
      <c r="B97" s="663" t="s">
        <v>377</v>
      </c>
      <c r="C97" s="664" t="s">
        <v>435</v>
      </c>
      <c r="D97" s="646">
        <v>5756.1900196455263</v>
      </c>
    </row>
    <row r="98" spans="1:4" ht="16.5" thickTop="1" thickBot="1">
      <c r="A98" s="663" t="s">
        <v>421</v>
      </c>
      <c r="B98" s="663" t="s">
        <v>422</v>
      </c>
      <c r="C98" s="664" t="s">
        <v>423</v>
      </c>
      <c r="D98" s="646">
        <v>4927.5238587430058</v>
      </c>
    </row>
    <row r="99" spans="1:4" ht="16.5" thickTop="1" thickBot="1">
      <c r="A99" s="663" t="s">
        <v>835</v>
      </c>
      <c r="B99" s="663" t="s">
        <v>387</v>
      </c>
      <c r="C99" s="664" t="s">
        <v>2253</v>
      </c>
      <c r="D99" s="646">
        <v>353892.45972306066</v>
      </c>
    </row>
    <row r="100" spans="1:4" ht="16.5" thickTop="1" thickBot="1">
      <c r="A100" s="663" t="s">
        <v>836</v>
      </c>
      <c r="B100" s="663" t="s">
        <v>387</v>
      </c>
      <c r="C100" s="664" t="s">
        <v>2254</v>
      </c>
      <c r="D100" s="646">
        <v>399977.19785167906</v>
      </c>
    </row>
    <row r="101" spans="1:4" ht="16.5" thickTop="1" thickBot="1">
      <c r="A101" s="663" t="s">
        <v>837</v>
      </c>
      <c r="B101" s="663" t="s">
        <v>387</v>
      </c>
      <c r="C101" s="664" t="s">
        <v>2255</v>
      </c>
      <c r="D101" s="646">
        <v>677567.48004925658</v>
      </c>
    </row>
    <row r="102" spans="1:4" ht="16.5" thickTop="1" thickBot="1">
      <c r="A102" s="663" t="s">
        <v>838</v>
      </c>
      <c r="B102" s="663" t="s">
        <v>387</v>
      </c>
      <c r="C102" s="664" t="s">
        <v>2256</v>
      </c>
      <c r="D102" s="646">
        <v>417737.75873121084</v>
      </c>
    </row>
    <row r="103" spans="1:4" ht="16.5" thickTop="1" thickBot="1">
      <c r="A103" s="663" t="s">
        <v>839</v>
      </c>
      <c r="B103" s="663" t="s">
        <v>387</v>
      </c>
      <c r="C103" s="664" t="s">
        <v>2257</v>
      </c>
      <c r="D103" s="646">
        <v>452374.33553778427</v>
      </c>
    </row>
    <row r="104" spans="1:4" ht="16.5" thickTop="1" thickBot="1">
      <c r="A104" s="663" t="s">
        <v>833</v>
      </c>
      <c r="B104" s="663" t="s">
        <v>387</v>
      </c>
      <c r="C104" s="664" t="s">
        <v>2006</v>
      </c>
      <c r="D104" s="646">
        <v>354442.25496072025</v>
      </c>
    </row>
    <row r="105" spans="1:4" ht="16.5" thickTop="1" thickBot="1">
      <c r="A105" s="663" t="s">
        <v>832</v>
      </c>
      <c r="B105" s="663" t="s">
        <v>387</v>
      </c>
      <c r="C105" s="664" t="s">
        <v>2007</v>
      </c>
      <c r="D105" s="646">
        <v>374228.22607704054</v>
      </c>
    </row>
    <row r="106" spans="1:4" ht="16.5" thickTop="1" thickBot="1">
      <c r="A106" s="663" t="s">
        <v>1661</v>
      </c>
      <c r="B106" s="663" t="s">
        <v>387</v>
      </c>
      <c r="C106" s="664" t="s">
        <v>2005</v>
      </c>
      <c r="D106" s="646">
        <v>392368.11997776822</v>
      </c>
    </row>
    <row r="107" spans="1:4" ht="16.5" thickTop="1" thickBot="1">
      <c r="A107" s="663" t="s">
        <v>829</v>
      </c>
      <c r="B107" s="663" t="s">
        <v>387</v>
      </c>
      <c r="C107" s="664" t="s">
        <v>2005</v>
      </c>
      <c r="D107" s="646">
        <v>392678.59303529927</v>
      </c>
    </row>
    <row r="108" spans="1:4" ht="16.5" thickTop="1" thickBot="1">
      <c r="A108" s="663" t="s">
        <v>831</v>
      </c>
      <c r="B108" s="663" t="s">
        <v>387</v>
      </c>
      <c r="C108" s="664" t="s">
        <v>2008</v>
      </c>
      <c r="D108" s="646">
        <v>415443.9384343205</v>
      </c>
    </row>
    <row r="109" spans="1:4" ht="16.5" thickTop="1" thickBot="1">
      <c r="A109" s="663" t="s">
        <v>830</v>
      </c>
      <c r="B109" s="663" t="s">
        <v>387</v>
      </c>
      <c r="C109" s="664" t="s">
        <v>2009</v>
      </c>
      <c r="D109" s="646">
        <v>434156.4011439021</v>
      </c>
    </row>
    <row r="110" spans="1:4" ht="16.5" thickTop="1" thickBot="1">
      <c r="A110" s="663" t="s">
        <v>834</v>
      </c>
      <c r="B110" s="663" t="s">
        <v>387</v>
      </c>
      <c r="C110" s="664" t="s">
        <v>2010</v>
      </c>
      <c r="D110" s="646">
        <v>354486.91909121675</v>
      </c>
    </row>
    <row r="111" spans="1:4" ht="16.5" thickTop="1" thickBot="1">
      <c r="A111" s="663" t="s">
        <v>424</v>
      </c>
      <c r="B111" s="663" t="s">
        <v>144</v>
      </c>
      <c r="C111" s="664" t="s">
        <v>425</v>
      </c>
      <c r="D111" s="646">
        <v>96644.94080386206</v>
      </c>
    </row>
    <row r="112" spans="1:4" ht="16.5" thickTop="1" thickBot="1">
      <c r="A112" s="663" t="s">
        <v>426</v>
      </c>
      <c r="B112" s="663" t="s">
        <v>233</v>
      </c>
      <c r="C112" s="664" t="s">
        <v>427</v>
      </c>
      <c r="D112" s="646">
        <v>1080.5890312357787</v>
      </c>
    </row>
    <row r="113" spans="1:4" ht="16.5" thickTop="1" thickBot="1">
      <c r="A113" s="663" t="s">
        <v>428</v>
      </c>
      <c r="B113" s="663" t="s">
        <v>92</v>
      </c>
      <c r="C113" s="664" t="s">
        <v>427</v>
      </c>
      <c r="D113" s="646">
        <v>891.60561012524443</v>
      </c>
    </row>
    <row r="114" spans="1:4" ht="16.5" thickTop="1" thickBot="1">
      <c r="A114" s="663" t="s">
        <v>429</v>
      </c>
      <c r="B114" s="663" t="s">
        <v>144</v>
      </c>
      <c r="C114" s="664" t="s">
        <v>2258</v>
      </c>
      <c r="D114" s="646">
        <v>46273.247278784722</v>
      </c>
    </row>
    <row r="115" spans="1:4" ht="16.5" thickTop="1" thickBot="1">
      <c r="A115" s="663" t="s">
        <v>430</v>
      </c>
      <c r="B115" s="663" t="s">
        <v>92</v>
      </c>
      <c r="C115" s="664" t="s">
        <v>431</v>
      </c>
      <c r="D115" s="646">
        <v>59030.057512297019</v>
      </c>
    </row>
    <row r="116" spans="1:4" ht="16.5" thickTop="1" thickBot="1">
      <c r="A116" s="663" t="s">
        <v>438</v>
      </c>
      <c r="B116" s="663" t="s">
        <v>92</v>
      </c>
      <c r="C116" s="664" t="s">
        <v>1913</v>
      </c>
      <c r="D116" s="646">
        <v>130821.84634874527</v>
      </c>
    </row>
    <row r="117" spans="1:4" ht="16.5" thickTop="1" thickBot="1">
      <c r="A117" s="663" t="s">
        <v>440</v>
      </c>
      <c r="B117" s="663" t="s">
        <v>92</v>
      </c>
      <c r="C117" s="664" t="s">
        <v>441</v>
      </c>
      <c r="D117" s="646">
        <v>42686.353809460212</v>
      </c>
    </row>
    <row r="118" spans="1:4" ht="16.5" thickTop="1" thickBot="1">
      <c r="A118" s="663" t="s">
        <v>439</v>
      </c>
      <c r="B118" s="663" t="s">
        <v>92</v>
      </c>
      <c r="C118" s="664" t="s">
        <v>2259</v>
      </c>
      <c r="D118" s="646">
        <v>47794.875680378325</v>
      </c>
    </row>
    <row r="119" spans="1:4" ht="16.5" thickTop="1" thickBot="1">
      <c r="A119" s="663" t="s">
        <v>443</v>
      </c>
      <c r="B119" s="663" t="s">
        <v>387</v>
      </c>
      <c r="C119" s="664" t="s">
        <v>2260</v>
      </c>
      <c r="D119" s="646">
        <v>4587.967563226196</v>
      </c>
    </row>
    <row r="120" spans="1:4" ht="16.5" thickTop="1" thickBot="1">
      <c r="A120" s="663" t="s">
        <v>442</v>
      </c>
      <c r="B120" s="663" t="s">
        <v>387</v>
      </c>
      <c r="C120" s="664" t="s">
        <v>2261</v>
      </c>
      <c r="D120" s="646">
        <v>4587.967563226196</v>
      </c>
    </row>
    <row r="121" spans="1:4" ht="16.5" thickTop="1" thickBot="1">
      <c r="A121" s="663" t="s">
        <v>840</v>
      </c>
      <c r="B121" s="663" t="s">
        <v>606</v>
      </c>
      <c r="C121" s="664" t="s">
        <v>2262</v>
      </c>
      <c r="D121" s="646">
        <v>20165.227826959799</v>
      </c>
    </row>
    <row r="122" spans="1:4" ht="16.5" thickTop="1" thickBot="1">
      <c r="A122" s="663" t="s">
        <v>841</v>
      </c>
      <c r="B122" s="663" t="s">
        <v>606</v>
      </c>
      <c r="C122" s="664" t="s">
        <v>1946</v>
      </c>
      <c r="D122" s="646">
        <v>30565.628619041574</v>
      </c>
    </row>
    <row r="123" spans="1:4" ht="16.5" thickTop="1" thickBot="1">
      <c r="A123" s="663" t="s">
        <v>444</v>
      </c>
      <c r="B123" s="663" t="s">
        <v>387</v>
      </c>
      <c r="C123" s="664" t="s">
        <v>1914</v>
      </c>
      <c r="D123" s="646">
        <v>3108.0043124691165</v>
      </c>
    </row>
    <row r="124" spans="1:4" ht="16.5" thickTop="1" thickBot="1">
      <c r="A124" s="663" t="s">
        <v>445</v>
      </c>
      <c r="B124" s="663" t="s">
        <v>144</v>
      </c>
      <c r="C124" s="664" t="s">
        <v>446</v>
      </c>
      <c r="D124" s="646">
        <v>19843.35542644027</v>
      </c>
    </row>
    <row r="125" spans="1:4" ht="16.5" thickTop="1" thickBot="1">
      <c r="A125" s="663" t="s">
        <v>865</v>
      </c>
      <c r="B125" s="663" t="s">
        <v>422</v>
      </c>
      <c r="C125" s="664" t="s">
        <v>1947</v>
      </c>
      <c r="D125" s="646">
        <v>1447.584235514651</v>
      </c>
    </row>
    <row r="126" spans="1:4" ht="16.5" thickTop="1" thickBot="1">
      <c r="A126" s="663" t="s">
        <v>866</v>
      </c>
      <c r="B126" s="663" t="s">
        <v>422</v>
      </c>
      <c r="C126" s="664" t="s">
        <v>1948</v>
      </c>
      <c r="D126" s="646">
        <v>1838.8505576777316</v>
      </c>
    </row>
    <row r="127" spans="1:4" ht="16.5" thickTop="1" thickBot="1">
      <c r="A127" s="663" t="s">
        <v>864</v>
      </c>
      <c r="B127" s="663" t="s">
        <v>422</v>
      </c>
      <c r="C127" s="664" t="s">
        <v>2263</v>
      </c>
      <c r="D127" s="646">
        <v>1838.8505576777316</v>
      </c>
    </row>
    <row r="128" spans="1:4" ht="16.5" thickTop="1" thickBot="1">
      <c r="A128" s="663" t="s">
        <v>846</v>
      </c>
      <c r="B128" s="663" t="s">
        <v>422</v>
      </c>
      <c r="C128" s="664" t="s">
        <v>847</v>
      </c>
      <c r="D128" s="646">
        <v>1372.2069194101186</v>
      </c>
    </row>
    <row r="129" spans="1:4" ht="16.5" thickTop="1" thickBot="1">
      <c r="A129" s="663" t="s">
        <v>848</v>
      </c>
      <c r="B129" s="663" t="s">
        <v>422</v>
      </c>
      <c r="C129" s="664" t="s">
        <v>849</v>
      </c>
      <c r="D129" s="646">
        <v>3366.229480567361</v>
      </c>
    </row>
    <row r="130" spans="1:4" ht="16.5" thickTop="1" thickBot="1">
      <c r="A130" s="663" t="s">
        <v>850</v>
      </c>
      <c r="B130" s="663" t="s">
        <v>422</v>
      </c>
      <c r="C130" s="664" t="s">
        <v>851</v>
      </c>
      <c r="D130" s="646">
        <v>1433.4380987625975</v>
      </c>
    </row>
    <row r="131" spans="1:4" ht="16.5" thickTop="1" thickBot="1">
      <c r="A131" s="663" t="s">
        <v>852</v>
      </c>
      <c r="B131" s="663" t="s">
        <v>422</v>
      </c>
      <c r="C131" s="664" t="s">
        <v>853</v>
      </c>
      <c r="D131" s="646">
        <v>1846.4963494864414</v>
      </c>
    </row>
    <row r="132" spans="1:4" ht="16.5" thickTop="1" thickBot="1">
      <c r="A132" s="663" t="s">
        <v>854</v>
      </c>
      <c r="B132" s="663" t="s">
        <v>422</v>
      </c>
      <c r="C132" s="664" t="s">
        <v>855</v>
      </c>
      <c r="D132" s="646">
        <v>1590.9855946238397</v>
      </c>
    </row>
    <row r="133" spans="1:4" ht="16.5" thickTop="1" thickBot="1">
      <c r="A133" s="663" t="s">
        <v>858</v>
      </c>
      <c r="B133" s="663" t="s">
        <v>422</v>
      </c>
      <c r="C133" s="664" t="s">
        <v>859</v>
      </c>
      <c r="D133" s="646">
        <v>1197.805727093792</v>
      </c>
    </row>
    <row r="134" spans="1:4" ht="16.5" thickTop="1" thickBot="1">
      <c r="A134" s="663" t="s">
        <v>856</v>
      </c>
      <c r="B134" s="663" t="s">
        <v>422</v>
      </c>
      <c r="C134" s="664" t="s">
        <v>857</v>
      </c>
      <c r="D134" s="646">
        <v>1553.2789834917778</v>
      </c>
    </row>
    <row r="135" spans="1:4" ht="16.5" thickTop="1" thickBot="1">
      <c r="A135" s="663" t="s">
        <v>860</v>
      </c>
      <c r="B135" s="663" t="s">
        <v>422</v>
      </c>
      <c r="C135" s="664" t="s">
        <v>861</v>
      </c>
      <c r="D135" s="646">
        <v>1287.6875392712957</v>
      </c>
    </row>
    <row r="136" spans="1:4" ht="16.5" thickTop="1" thickBot="1">
      <c r="A136" s="663" t="s">
        <v>862</v>
      </c>
      <c r="B136" s="663" t="s">
        <v>422</v>
      </c>
      <c r="C136" s="664" t="s">
        <v>863</v>
      </c>
      <c r="D136" s="646">
        <v>1616.3613504111302</v>
      </c>
    </row>
    <row r="137" spans="1:4" ht="16.5" thickTop="1" thickBot="1">
      <c r="A137" s="663" t="s">
        <v>845</v>
      </c>
      <c r="B137" s="663" t="s">
        <v>377</v>
      </c>
      <c r="C137" s="664" t="s">
        <v>2264</v>
      </c>
      <c r="D137" s="646">
        <v>4096.1000666952277</v>
      </c>
    </row>
    <row r="138" spans="1:4" ht="31.5" thickTop="1" thickBot="1">
      <c r="A138" s="663" t="s">
        <v>842</v>
      </c>
      <c r="B138" s="663" t="s">
        <v>843</v>
      </c>
      <c r="C138" s="664" t="s">
        <v>844</v>
      </c>
      <c r="D138" s="646">
        <v>0</v>
      </c>
    </row>
    <row r="139" spans="1:4" ht="16.5" thickTop="1" thickBot="1">
      <c r="A139" s="663" t="s">
        <v>447</v>
      </c>
      <c r="B139" s="663" t="s">
        <v>377</v>
      </c>
      <c r="C139" s="664" t="s">
        <v>448</v>
      </c>
      <c r="D139" s="646">
        <v>4750.5918984808095</v>
      </c>
    </row>
    <row r="140" spans="1:4" ht="16.5" thickTop="1" thickBot="1">
      <c r="A140" s="663" t="s">
        <v>449</v>
      </c>
      <c r="B140" s="663" t="s">
        <v>450</v>
      </c>
      <c r="C140" s="664" t="s">
        <v>2265</v>
      </c>
      <c r="D140" s="646">
        <v>767.40454046294462</v>
      </c>
    </row>
    <row r="141" spans="1:4" ht="16.5" thickTop="1" thickBot="1">
      <c r="A141" s="663" t="s">
        <v>451</v>
      </c>
      <c r="B141" s="663" t="s">
        <v>144</v>
      </c>
      <c r="C141" s="664" t="s">
        <v>2266</v>
      </c>
      <c r="D141" s="646">
        <v>6436.5549287939466</v>
      </c>
    </row>
    <row r="142" spans="1:4" ht="16.5" thickTop="1" thickBot="1">
      <c r="A142" s="663" t="s">
        <v>452</v>
      </c>
      <c r="B142" s="663" t="s">
        <v>92</v>
      </c>
      <c r="C142" s="664" t="s">
        <v>2267</v>
      </c>
      <c r="D142" s="646">
        <v>3504.8669132157302</v>
      </c>
    </row>
    <row r="143" spans="1:4" ht="16.5" thickTop="1" thickBot="1">
      <c r="A143" s="663" t="s">
        <v>453</v>
      </c>
      <c r="B143" s="663" t="s">
        <v>454</v>
      </c>
      <c r="C143" s="664" t="s">
        <v>455</v>
      </c>
      <c r="D143" s="646">
        <v>10432.84830898224</v>
      </c>
    </row>
    <row r="144" spans="1:4" ht="16.5" thickTop="1" thickBot="1">
      <c r="A144" s="663" t="s">
        <v>456</v>
      </c>
      <c r="B144" s="663" t="s">
        <v>422</v>
      </c>
      <c r="C144" s="664" t="s">
        <v>457</v>
      </c>
      <c r="D144" s="646">
        <v>30608.716568063566</v>
      </c>
    </row>
    <row r="145" spans="1:4" ht="16.5" thickTop="1" thickBot="1">
      <c r="A145" s="663" t="s">
        <v>873</v>
      </c>
      <c r="B145" s="663" t="s">
        <v>233</v>
      </c>
      <c r="C145" s="664" t="s">
        <v>875</v>
      </c>
      <c r="D145" s="646">
        <v>17440.773921863267</v>
      </c>
    </row>
    <row r="146" spans="1:4" ht="31.5" thickTop="1" thickBot="1">
      <c r="A146" s="663" t="s">
        <v>867</v>
      </c>
      <c r="B146" s="663" t="s">
        <v>233</v>
      </c>
      <c r="C146" s="664" t="s">
        <v>2268</v>
      </c>
      <c r="D146" s="646">
        <v>8139.0278302028564</v>
      </c>
    </row>
    <row r="147" spans="1:4" ht="16.5" thickTop="1" thickBot="1">
      <c r="A147" s="663" t="s">
        <v>868</v>
      </c>
      <c r="B147" s="663" t="s">
        <v>233</v>
      </c>
      <c r="C147" s="664" t="s">
        <v>2269</v>
      </c>
      <c r="D147" s="646">
        <v>23254.365229151019</v>
      </c>
    </row>
    <row r="148" spans="1:4" ht="16.5" thickTop="1" thickBot="1">
      <c r="A148" s="663" t="s">
        <v>1691</v>
      </c>
      <c r="B148" s="663" t="s">
        <v>233</v>
      </c>
      <c r="C148" s="664" t="s">
        <v>1949</v>
      </c>
      <c r="D148" s="646">
        <v>9301.7460916604086</v>
      </c>
    </row>
    <row r="149" spans="1:4" ht="16.5" thickTop="1" thickBot="1">
      <c r="A149" s="663" t="s">
        <v>869</v>
      </c>
      <c r="B149" s="663" t="s">
        <v>144</v>
      </c>
      <c r="C149" s="664" t="s">
        <v>2270</v>
      </c>
      <c r="D149" s="646">
        <v>23254.365229151019</v>
      </c>
    </row>
    <row r="150" spans="1:4" ht="16.5" thickTop="1" thickBot="1">
      <c r="A150" s="663" t="s">
        <v>870</v>
      </c>
      <c r="B150" s="663" t="s">
        <v>233</v>
      </c>
      <c r="C150" s="664" t="s">
        <v>871</v>
      </c>
      <c r="D150" s="646">
        <v>9301.7460916604086</v>
      </c>
    </row>
    <row r="151" spans="1:4" ht="16.5" thickTop="1" thickBot="1">
      <c r="A151" s="663" t="s">
        <v>872</v>
      </c>
      <c r="B151" s="663" t="s">
        <v>450</v>
      </c>
      <c r="C151" s="664" t="s">
        <v>2271</v>
      </c>
      <c r="D151" s="646">
        <v>42482.084404563568</v>
      </c>
    </row>
    <row r="152" spans="1:4" ht="16.5" thickTop="1" thickBot="1">
      <c r="A152" s="663" t="s">
        <v>458</v>
      </c>
      <c r="B152" s="663" t="s">
        <v>92</v>
      </c>
      <c r="C152" s="664" t="s">
        <v>459</v>
      </c>
      <c r="D152" s="646">
        <v>1233.3173273917048</v>
      </c>
    </row>
    <row r="153" spans="1:4" ht="16.5" thickTop="1" thickBot="1">
      <c r="A153" s="663" t="s">
        <v>460</v>
      </c>
      <c r="B153" s="663" t="s">
        <v>377</v>
      </c>
      <c r="C153" s="664" t="s">
        <v>461</v>
      </c>
      <c r="D153" s="646">
        <v>31539.413224016098</v>
      </c>
    </row>
    <row r="154" spans="1:4" ht="16.5" thickTop="1" thickBot="1">
      <c r="A154" s="663" t="s">
        <v>462</v>
      </c>
      <c r="B154" s="663" t="s">
        <v>377</v>
      </c>
      <c r="C154" s="664" t="s">
        <v>463</v>
      </c>
      <c r="D154" s="646">
        <v>2249.3399515662782</v>
      </c>
    </row>
    <row r="155" spans="1:4" ht="16.5" thickTop="1" thickBot="1">
      <c r="A155" s="663" t="s">
        <v>909</v>
      </c>
      <c r="B155" s="663" t="s">
        <v>144</v>
      </c>
      <c r="C155" s="664" t="s">
        <v>2272</v>
      </c>
      <c r="D155" s="646">
        <v>73607.704698498928</v>
      </c>
    </row>
    <row r="156" spans="1:4" ht="16.5" thickTop="1" thickBot="1">
      <c r="A156" s="663" t="s">
        <v>910</v>
      </c>
      <c r="B156" s="663" t="s">
        <v>144</v>
      </c>
      <c r="C156" s="664" t="s">
        <v>2273</v>
      </c>
      <c r="D156" s="646">
        <v>17147.562349914926</v>
      </c>
    </row>
    <row r="157" spans="1:4" ht="16.5" thickTop="1" thickBot="1">
      <c r="A157" s="663" t="s">
        <v>911</v>
      </c>
      <c r="B157" s="663" t="s">
        <v>144</v>
      </c>
      <c r="C157" s="664" t="s">
        <v>2274</v>
      </c>
      <c r="D157" s="646">
        <v>33016.922950733482</v>
      </c>
    </row>
    <row r="158" spans="1:4" ht="16.5" thickTop="1" thickBot="1">
      <c r="A158" s="663" t="s">
        <v>912</v>
      </c>
      <c r="B158" s="663" t="s">
        <v>144</v>
      </c>
      <c r="C158" s="664" t="s">
        <v>2275</v>
      </c>
      <c r="D158" s="646">
        <v>65742.082097975624</v>
      </c>
    </row>
    <row r="159" spans="1:4" ht="16.5" thickTop="1" thickBot="1">
      <c r="A159" s="663" t="s">
        <v>466</v>
      </c>
      <c r="B159" s="663" t="s">
        <v>233</v>
      </c>
      <c r="C159" s="664" t="s">
        <v>467</v>
      </c>
      <c r="D159" s="646">
        <v>7882.6952903353786</v>
      </c>
    </row>
    <row r="160" spans="1:4" ht="16.5" thickTop="1" thickBot="1">
      <c r="A160" s="663" t="s">
        <v>902</v>
      </c>
      <c r="B160" s="663" t="s">
        <v>233</v>
      </c>
      <c r="C160" s="664" t="s">
        <v>467</v>
      </c>
      <c r="D160" s="646">
        <v>7882.6952903353786</v>
      </c>
    </row>
    <row r="161" spans="1:4" ht="16.5" thickTop="1" thickBot="1">
      <c r="A161" s="663" t="s">
        <v>468</v>
      </c>
      <c r="B161" s="663" t="s">
        <v>233</v>
      </c>
      <c r="C161" s="664" t="s">
        <v>469</v>
      </c>
      <c r="D161" s="646">
        <v>11099.984220525943</v>
      </c>
    </row>
    <row r="162" spans="1:4" ht="16.5" thickTop="1" thickBot="1">
      <c r="A162" s="663" t="s">
        <v>903</v>
      </c>
      <c r="B162" s="663" t="s">
        <v>233</v>
      </c>
      <c r="C162" s="664" t="s">
        <v>469</v>
      </c>
      <c r="D162" s="646">
        <v>11099.984220525943</v>
      </c>
    </row>
    <row r="163" spans="1:4" ht="16.5" thickTop="1" thickBot="1">
      <c r="A163" s="663" t="s">
        <v>894</v>
      </c>
      <c r="B163" s="663" t="s">
        <v>233</v>
      </c>
      <c r="C163" s="664" t="s">
        <v>895</v>
      </c>
      <c r="D163" s="646">
        <v>9380.7713079406694</v>
      </c>
    </row>
    <row r="164" spans="1:4" ht="16.5" thickTop="1" thickBot="1">
      <c r="A164" s="663" t="s">
        <v>900</v>
      </c>
      <c r="B164" s="663" t="s">
        <v>233</v>
      </c>
      <c r="C164" s="664" t="s">
        <v>895</v>
      </c>
      <c r="D164" s="646">
        <v>9380.7713079406694</v>
      </c>
    </row>
    <row r="165" spans="1:4" ht="16.5" thickTop="1" thickBot="1">
      <c r="A165" s="663" t="s">
        <v>907</v>
      </c>
      <c r="B165" s="663" t="s">
        <v>874</v>
      </c>
      <c r="C165" s="664" t="s">
        <v>908</v>
      </c>
      <c r="D165" s="646">
        <v>15680.306503360607</v>
      </c>
    </row>
    <row r="166" spans="1:4" ht="16.5" thickTop="1" thickBot="1">
      <c r="A166" s="663" t="s">
        <v>905</v>
      </c>
      <c r="B166" s="663" t="s">
        <v>233</v>
      </c>
      <c r="C166" s="664" t="s">
        <v>906</v>
      </c>
      <c r="D166" s="646">
        <v>9859.1679036915284</v>
      </c>
    </row>
    <row r="167" spans="1:4" ht="16.5" thickTop="1" thickBot="1">
      <c r="A167" s="663" t="s">
        <v>470</v>
      </c>
      <c r="B167" s="663" t="s">
        <v>233</v>
      </c>
      <c r="C167" s="664" t="s">
        <v>471</v>
      </c>
      <c r="D167" s="646">
        <v>15047.652924744616</v>
      </c>
    </row>
    <row r="168" spans="1:4" ht="16.5" thickTop="1" thickBot="1">
      <c r="A168" s="663" t="s">
        <v>904</v>
      </c>
      <c r="B168" s="663" t="s">
        <v>233</v>
      </c>
      <c r="C168" s="664" t="s">
        <v>471</v>
      </c>
      <c r="D168" s="646">
        <v>13228.640440036403</v>
      </c>
    </row>
    <row r="169" spans="1:4" ht="16.5" thickTop="1" thickBot="1">
      <c r="A169" s="663" t="s">
        <v>464</v>
      </c>
      <c r="B169" s="663" t="s">
        <v>233</v>
      </c>
      <c r="C169" s="664" t="s">
        <v>465</v>
      </c>
      <c r="D169" s="646">
        <v>12684.705012101531</v>
      </c>
    </row>
    <row r="170" spans="1:4" ht="16.5" thickTop="1" thickBot="1">
      <c r="A170" s="663" t="s">
        <v>901</v>
      </c>
      <c r="B170" s="663" t="s">
        <v>233</v>
      </c>
      <c r="C170" s="664" t="s">
        <v>465</v>
      </c>
      <c r="D170" s="646">
        <v>12684.705012101531</v>
      </c>
    </row>
    <row r="171" spans="1:4" ht="16.5" thickTop="1" thickBot="1">
      <c r="A171" s="663" t="s">
        <v>877</v>
      </c>
      <c r="B171" s="663" t="s">
        <v>233</v>
      </c>
      <c r="C171" s="664" t="s">
        <v>878</v>
      </c>
      <c r="D171" s="646">
        <v>11578.20256626929</v>
      </c>
    </row>
    <row r="172" spans="1:4" ht="16.5" thickTop="1" thickBot="1">
      <c r="A172" s="663" t="s">
        <v>890</v>
      </c>
      <c r="B172" s="663" t="s">
        <v>874</v>
      </c>
      <c r="C172" s="664" t="s">
        <v>891</v>
      </c>
      <c r="D172" s="646">
        <v>16998.6075218101</v>
      </c>
    </row>
    <row r="173" spans="1:4" ht="16.5" thickTop="1" thickBot="1">
      <c r="A173" s="663" t="s">
        <v>892</v>
      </c>
      <c r="B173" s="663" t="s">
        <v>874</v>
      </c>
      <c r="C173" s="664" t="s">
        <v>893</v>
      </c>
      <c r="D173" s="646">
        <v>7487.9381489441994</v>
      </c>
    </row>
    <row r="174" spans="1:4" ht="16.5" thickTop="1" thickBot="1">
      <c r="A174" s="663" t="s">
        <v>879</v>
      </c>
      <c r="B174" s="663" t="s">
        <v>233</v>
      </c>
      <c r="C174" s="664" t="s">
        <v>880</v>
      </c>
      <c r="D174" s="646">
        <v>5448.7535712076033</v>
      </c>
    </row>
    <row r="175" spans="1:4" ht="16.5" thickTop="1" thickBot="1">
      <c r="A175" s="663" t="s">
        <v>881</v>
      </c>
      <c r="B175" s="663" t="s">
        <v>233</v>
      </c>
      <c r="C175" s="664" t="s">
        <v>882</v>
      </c>
      <c r="D175" s="646">
        <v>5482.5753459253438</v>
      </c>
    </row>
    <row r="176" spans="1:4" ht="31.5" thickTop="1" thickBot="1">
      <c r="A176" s="663" t="s">
        <v>887</v>
      </c>
      <c r="B176" s="663" t="s">
        <v>233</v>
      </c>
      <c r="C176" s="664" t="s">
        <v>1952</v>
      </c>
      <c r="D176" s="646">
        <v>5326.2306076459072</v>
      </c>
    </row>
    <row r="177" spans="1:4" ht="31.5" thickTop="1" thickBot="1">
      <c r="A177" s="663" t="s">
        <v>883</v>
      </c>
      <c r="B177" s="663" t="s">
        <v>233</v>
      </c>
      <c r="C177" s="664" t="s">
        <v>1951</v>
      </c>
      <c r="D177" s="646">
        <v>5924.4385941220762</v>
      </c>
    </row>
    <row r="178" spans="1:4" ht="16.5" thickTop="1" thickBot="1">
      <c r="A178" s="663" t="s">
        <v>884</v>
      </c>
      <c r="B178" s="663" t="s">
        <v>233</v>
      </c>
      <c r="C178" s="664" t="s">
        <v>2276</v>
      </c>
      <c r="D178" s="646">
        <v>7628.51211478599</v>
      </c>
    </row>
    <row r="179" spans="1:4" ht="31.5" thickTop="1" thickBot="1">
      <c r="A179" s="663" t="s">
        <v>889</v>
      </c>
      <c r="B179" s="663" t="s">
        <v>233</v>
      </c>
      <c r="C179" s="664" t="s">
        <v>1953</v>
      </c>
      <c r="D179" s="646">
        <v>6760.5813928210282</v>
      </c>
    </row>
    <row r="180" spans="1:4" ht="31.5" thickTop="1" thickBot="1">
      <c r="A180" s="663" t="s">
        <v>876</v>
      </c>
      <c r="B180" s="663" t="s">
        <v>233</v>
      </c>
      <c r="C180" s="664" t="s">
        <v>1950</v>
      </c>
      <c r="D180" s="646">
        <v>7855.9163169550066</v>
      </c>
    </row>
    <row r="181" spans="1:4" ht="16.5" thickTop="1" thickBot="1">
      <c r="A181" s="663" t="s">
        <v>885</v>
      </c>
      <c r="B181" s="663" t="s">
        <v>233</v>
      </c>
      <c r="C181" s="664" t="s">
        <v>886</v>
      </c>
      <c r="D181" s="646">
        <v>3284.3120115764623</v>
      </c>
    </row>
    <row r="182" spans="1:4" ht="16.5" thickTop="1" thickBot="1">
      <c r="A182" s="663" t="s">
        <v>888</v>
      </c>
      <c r="B182" s="663" t="s">
        <v>233</v>
      </c>
      <c r="C182" s="664" t="s">
        <v>886</v>
      </c>
      <c r="D182" s="646">
        <v>3284.3120115764623</v>
      </c>
    </row>
    <row r="183" spans="1:4" ht="16.5" thickTop="1" thickBot="1">
      <c r="A183" s="663" t="s">
        <v>472</v>
      </c>
      <c r="B183" s="663" t="s">
        <v>377</v>
      </c>
      <c r="C183" s="664" t="s">
        <v>473</v>
      </c>
      <c r="D183" s="646">
        <v>6583.8741016485401</v>
      </c>
    </row>
    <row r="184" spans="1:4" ht="16.5" thickTop="1" thickBot="1">
      <c r="A184" s="663" t="s">
        <v>476</v>
      </c>
      <c r="B184" s="663" t="s">
        <v>92</v>
      </c>
      <c r="C184" s="664" t="s">
        <v>477</v>
      </c>
      <c r="D184" s="646">
        <v>5855.6143499032978</v>
      </c>
    </row>
    <row r="185" spans="1:4" ht="16.5" thickTop="1" thickBot="1">
      <c r="A185" s="663" t="s">
        <v>474</v>
      </c>
      <c r="B185" s="663" t="s">
        <v>387</v>
      </c>
      <c r="C185" s="664" t="s">
        <v>475</v>
      </c>
      <c r="D185" s="646">
        <v>46672.095635569123</v>
      </c>
    </row>
    <row r="186" spans="1:4" ht="16.5" thickTop="1" thickBot="1">
      <c r="A186" s="663" t="s">
        <v>478</v>
      </c>
      <c r="B186" s="663" t="s">
        <v>144</v>
      </c>
      <c r="C186" s="664" t="s">
        <v>1915</v>
      </c>
      <c r="D186" s="646">
        <v>2044.2552616502003</v>
      </c>
    </row>
    <row r="187" spans="1:4" ht="16.5" thickTop="1" thickBot="1">
      <c r="A187" s="663" t="s">
        <v>1455</v>
      </c>
      <c r="B187" s="663" t="s">
        <v>377</v>
      </c>
      <c r="C187" s="664" t="s">
        <v>1454</v>
      </c>
      <c r="D187" s="646">
        <v>11830.645718170574</v>
      </c>
    </row>
    <row r="188" spans="1:4" ht="16.5" thickTop="1" thickBot="1">
      <c r="A188" s="663" t="s">
        <v>1709</v>
      </c>
      <c r="B188" s="663" t="s">
        <v>377</v>
      </c>
      <c r="C188" s="664" t="s">
        <v>1708</v>
      </c>
      <c r="D188" s="646">
        <v>11830.645718170574</v>
      </c>
    </row>
    <row r="189" spans="1:4" ht="16.5" thickTop="1" thickBot="1">
      <c r="A189" s="663" t="s">
        <v>479</v>
      </c>
      <c r="B189" s="663" t="s">
        <v>377</v>
      </c>
      <c r="C189" s="664" t="s">
        <v>480</v>
      </c>
      <c r="D189" s="646">
        <v>44241.318215244035</v>
      </c>
    </row>
    <row r="190" spans="1:4" ht="16.5" thickTop="1" thickBot="1">
      <c r="A190" s="663" t="s">
        <v>1666</v>
      </c>
      <c r="B190" s="663" t="s">
        <v>144</v>
      </c>
      <c r="C190" s="664" t="s">
        <v>1665</v>
      </c>
      <c r="D190" s="646">
        <v>662482.34610679967</v>
      </c>
    </row>
    <row r="191" spans="1:4" ht="16.5" thickTop="1" thickBot="1">
      <c r="A191" s="663" t="s">
        <v>488</v>
      </c>
      <c r="B191" s="663" t="s">
        <v>92</v>
      </c>
      <c r="C191" s="664" t="s">
        <v>489</v>
      </c>
      <c r="D191" s="646">
        <v>831569.12083474791</v>
      </c>
    </row>
    <row r="192" spans="1:4" ht="16.5" thickTop="1" thickBot="1">
      <c r="A192" s="663" t="s">
        <v>490</v>
      </c>
      <c r="B192" s="663" t="s">
        <v>92</v>
      </c>
      <c r="C192" s="664" t="s">
        <v>491</v>
      </c>
      <c r="D192" s="646">
        <v>371810.26617031737</v>
      </c>
    </row>
    <row r="193" spans="1:4" ht="16.5" thickTop="1" thickBot="1">
      <c r="A193" s="663" t="s">
        <v>481</v>
      </c>
      <c r="B193" s="663" t="s">
        <v>233</v>
      </c>
      <c r="C193" s="664" t="s">
        <v>482</v>
      </c>
      <c r="D193" s="646">
        <v>2889.6978393335444</v>
      </c>
    </row>
    <row r="194" spans="1:4" ht="16.5" thickTop="1" thickBot="1">
      <c r="A194" s="663" t="s">
        <v>492</v>
      </c>
      <c r="B194" s="663" t="s">
        <v>92</v>
      </c>
      <c r="C194" s="664" t="s">
        <v>493</v>
      </c>
      <c r="D194" s="646">
        <v>1432.4616029799565</v>
      </c>
    </row>
    <row r="195" spans="1:4" ht="16.5" thickTop="1" thickBot="1">
      <c r="A195" s="663" t="s">
        <v>483</v>
      </c>
      <c r="B195" s="663" t="s">
        <v>422</v>
      </c>
      <c r="C195" s="664" t="s">
        <v>2277</v>
      </c>
      <c r="D195" s="646">
        <v>1241.7602445189061</v>
      </c>
    </row>
    <row r="196" spans="1:4" ht="16.5" thickTop="1" thickBot="1">
      <c r="A196" s="663" t="s">
        <v>484</v>
      </c>
      <c r="B196" s="663" t="s">
        <v>92</v>
      </c>
      <c r="C196" s="664" t="s">
        <v>485</v>
      </c>
      <c r="D196" s="646">
        <v>37217.470067403941</v>
      </c>
    </row>
    <row r="197" spans="1:4" ht="16.5" thickTop="1" thickBot="1">
      <c r="A197" s="663" t="s">
        <v>486</v>
      </c>
      <c r="B197" s="663" t="s">
        <v>144</v>
      </c>
      <c r="C197" s="664" t="s">
        <v>487</v>
      </c>
      <c r="D197" s="646">
        <v>1633.9152826226857</v>
      </c>
    </row>
    <row r="198" spans="1:4" ht="16.5" thickTop="1" thickBot="1">
      <c r="A198" s="663" t="s">
        <v>494</v>
      </c>
      <c r="B198" s="663" t="s">
        <v>92</v>
      </c>
      <c r="C198" s="664" t="s">
        <v>495</v>
      </c>
      <c r="D198" s="646">
        <v>21177.188320249337</v>
      </c>
    </row>
    <row r="199" spans="1:4" ht="16.5" thickTop="1" thickBot="1">
      <c r="A199" s="663" t="s">
        <v>925</v>
      </c>
      <c r="B199" s="663" t="s">
        <v>92</v>
      </c>
      <c r="C199" s="664" t="s">
        <v>926</v>
      </c>
      <c r="D199" s="646">
        <v>187210.88599775344</v>
      </c>
    </row>
    <row r="200" spans="1:4" ht="31.5" thickTop="1" thickBot="1">
      <c r="A200" s="663" t="s">
        <v>929</v>
      </c>
      <c r="B200" s="663" t="s">
        <v>92</v>
      </c>
      <c r="C200" s="664" t="s">
        <v>930</v>
      </c>
      <c r="D200" s="646">
        <v>196808.82484060401</v>
      </c>
    </row>
    <row r="201" spans="1:4" ht="16.5" thickTop="1" thickBot="1">
      <c r="A201" s="663" t="s">
        <v>927</v>
      </c>
      <c r="B201" s="663" t="s">
        <v>92</v>
      </c>
      <c r="C201" s="664" t="s">
        <v>928</v>
      </c>
      <c r="D201" s="646">
        <v>199741.98886765182</v>
      </c>
    </row>
    <row r="202" spans="1:4" ht="16.5" thickTop="1" thickBot="1">
      <c r="A202" s="663" t="s">
        <v>931</v>
      </c>
      <c r="B202" s="663" t="s">
        <v>233</v>
      </c>
      <c r="C202" s="664" t="s">
        <v>932</v>
      </c>
      <c r="D202" s="646">
        <v>5286.8008956831818</v>
      </c>
    </row>
    <row r="203" spans="1:4" ht="16.5" thickTop="1" thickBot="1">
      <c r="A203" s="663" t="s">
        <v>920</v>
      </c>
      <c r="B203" s="663" t="s">
        <v>233</v>
      </c>
      <c r="C203" s="664" t="s">
        <v>2278</v>
      </c>
      <c r="D203" s="646">
        <v>19414.694100516834</v>
      </c>
    </row>
    <row r="204" spans="1:4" ht="16.5" thickTop="1" thickBot="1">
      <c r="A204" s="663" t="s">
        <v>923</v>
      </c>
      <c r="B204" s="663" t="s">
        <v>92</v>
      </c>
      <c r="C204" s="664" t="s">
        <v>924</v>
      </c>
      <c r="D204" s="646">
        <v>151458.49393422526</v>
      </c>
    </row>
    <row r="205" spans="1:4" ht="16.5" thickTop="1" thickBot="1">
      <c r="A205" s="663" t="s">
        <v>921</v>
      </c>
      <c r="B205" s="663" t="s">
        <v>92</v>
      </c>
      <c r="C205" s="664" t="s">
        <v>922</v>
      </c>
      <c r="D205" s="646">
        <v>155195.92271018322</v>
      </c>
    </row>
    <row r="206" spans="1:4" ht="16.5" thickTop="1" thickBot="1">
      <c r="A206" s="663" t="s">
        <v>496</v>
      </c>
      <c r="B206" s="663" t="s">
        <v>144</v>
      </c>
      <c r="C206" s="664" t="s">
        <v>1916</v>
      </c>
      <c r="D206" s="646">
        <v>144519.21719500504</v>
      </c>
    </row>
    <row r="207" spans="1:4" ht="16.5" thickTop="1" thickBot="1">
      <c r="A207" s="663" t="s">
        <v>505</v>
      </c>
      <c r="B207" s="663" t="s">
        <v>144</v>
      </c>
      <c r="C207" s="664" t="s">
        <v>506</v>
      </c>
      <c r="D207" s="646">
        <v>144519.21719500504</v>
      </c>
    </row>
    <row r="208" spans="1:4" ht="16.5" thickTop="1" thickBot="1">
      <c r="A208" s="663" t="s">
        <v>507</v>
      </c>
      <c r="B208" s="663" t="s">
        <v>144</v>
      </c>
      <c r="C208" s="664" t="s">
        <v>508</v>
      </c>
      <c r="D208" s="646">
        <v>13808.752119368561</v>
      </c>
    </row>
    <row r="209" spans="1:4" ht="16.5" thickTop="1" thickBot="1">
      <c r="A209" s="663" t="s">
        <v>509</v>
      </c>
      <c r="B209" s="663" t="s">
        <v>233</v>
      </c>
      <c r="C209" s="664" t="s">
        <v>510</v>
      </c>
      <c r="D209" s="646">
        <v>18075.070512411145</v>
      </c>
    </row>
    <row r="210" spans="1:4" ht="16.5" thickTop="1" thickBot="1">
      <c r="A210" s="663" t="s">
        <v>512</v>
      </c>
      <c r="B210" s="663" t="s">
        <v>233</v>
      </c>
      <c r="C210" s="664" t="s">
        <v>1918</v>
      </c>
      <c r="D210" s="646">
        <v>13586.017744832217</v>
      </c>
    </row>
    <row r="211" spans="1:4" ht="16.5" thickTop="1" thickBot="1">
      <c r="A211" s="663" t="s">
        <v>511</v>
      </c>
      <c r="B211" s="663" t="s">
        <v>233</v>
      </c>
      <c r="C211" s="664" t="s">
        <v>1917</v>
      </c>
      <c r="D211" s="646">
        <v>5960.5766601100386</v>
      </c>
    </row>
    <row r="212" spans="1:4" ht="16.5" thickTop="1" thickBot="1">
      <c r="A212" s="663" t="s">
        <v>519</v>
      </c>
      <c r="B212" s="663" t="s">
        <v>387</v>
      </c>
      <c r="C212" s="664" t="s">
        <v>520</v>
      </c>
      <c r="D212" s="646">
        <v>22291.042199014657</v>
      </c>
    </row>
    <row r="213" spans="1:4" ht="16.5" thickTop="1" thickBot="1">
      <c r="A213" s="663" t="s">
        <v>515</v>
      </c>
      <c r="B213" s="663" t="s">
        <v>387</v>
      </c>
      <c r="C213" s="664" t="s">
        <v>516</v>
      </c>
      <c r="D213" s="646">
        <v>35417.358710286528</v>
      </c>
    </row>
    <row r="214" spans="1:4" ht="16.5" thickTop="1" thickBot="1">
      <c r="A214" s="663" t="s">
        <v>513</v>
      </c>
      <c r="B214" s="663" t="s">
        <v>387</v>
      </c>
      <c r="C214" s="664" t="s">
        <v>514</v>
      </c>
      <c r="D214" s="646">
        <v>23435.939225769718</v>
      </c>
    </row>
    <row r="215" spans="1:4" ht="16.5" thickTop="1" thickBot="1">
      <c r="A215" s="663" t="s">
        <v>521</v>
      </c>
      <c r="B215" s="663" t="s">
        <v>387</v>
      </c>
      <c r="C215" s="664" t="s">
        <v>522</v>
      </c>
      <c r="D215" s="646">
        <v>35807.32635701188</v>
      </c>
    </row>
    <row r="216" spans="1:4" ht="16.5" thickTop="1" thickBot="1">
      <c r="A216" s="663" t="s">
        <v>525</v>
      </c>
      <c r="B216" s="663" t="s">
        <v>387</v>
      </c>
      <c r="C216" s="664" t="s">
        <v>526</v>
      </c>
      <c r="D216" s="646">
        <v>38692.729683599966</v>
      </c>
    </row>
    <row r="217" spans="1:4" ht="16.5" thickTop="1" thickBot="1">
      <c r="A217" s="663" t="s">
        <v>527</v>
      </c>
      <c r="B217" s="663" t="s">
        <v>387</v>
      </c>
      <c r="C217" s="664" t="s">
        <v>528</v>
      </c>
      <c r="D217" s="646">
        <v>40982.523737110096</v>
      </c>
    </row>
    <row r="218" spans="1:4" ht="16.5" thickTop="1" thickBot="1">
      <c r="A218" s="663" t="s">
        <v>529</v>
      </c>
      <c r="B218" s="663" t="s">
        <v>387</v>
      </c>
      <c r="C218" s="664" t="s">
        <v>530</v>
      </c>
      <c r="D218" s="646">
        <v>42699.86927724268</v>
      </c>
    </row>
    <row r="219" spans="1:4" ht="16.5" thickTop="1" thickBot="1">
      <c r="A219" s="663" t="s">
        <v>531</v>
      </c>
      <c r="B219" s="663" t="s">
        <v>387</v>
      </c>
      <c r="C219" s="664" t="s">
        <v>532</v>
      </c>
      <c r="D219" s="646">
        <v>39265.178196977497</v>
      </c>
    </row>
    <row r="220" spans="1:4" ht="16.5" thickTop="1" thickBot="1">
      <c r="A220" s="663" t="s">
        <v>523</v>
      </c>
      <c r="B220" s="663" t="s">
        <v>387</v>
      </c>
      <c r="C220" s="664" t="s">
        <v>524</v>
      </c>
      <c r="D220" s="646">
        <v>30982.754066030961</v>
      </c>
    </row>
    <row r="221" spans="1:4" ht="16.5" thickTop="1" thickBot="1">
      <c r="A221" s="663" t="s">
        <v>533</v>
      </c>
      <c r="B221" s="663" t="s">
        <v>387</v>
      </c>
      <c r="C221" s="664" t="s">
        <v>534</v>
      </c>
      <c r="D221" s="646">
        <v>26439.734231129565</v>
      </c>
    </row>
    <row r="222" spans="1:4" ht="16.5" thickTop="1" thickBot="1">
      <c r="A222" s="663" t="s">
        <v>540</v>
      </c>
      <c r="B222" s="663" t="s">
        <v>387</v>
      </c>
      <c r="C222" s="664" t="s">
        <v>541</v>
      </c>
      <c r="D222" s="646">
        <v>28537.584911686594</v>
      </c>
    </row>
    <row r="223" spans="1:4" ht="16.5" thickTop="1" thickBot="1">
      <c r="A223" s="663" t="s">
        <v>551</v>
      </c>
      <c r="B223" s="663" t="s">
        <v>387</v>
      </c>
      <c r="C223" s="664" t="s">
        <v>1856</v>
      </c>
      <c r="D223" s="646">
        <v>18254.682588172673</v>
      </c>
    </row>
    <row r="224" spans="1:4" ht="16.5" thickTop="1" thickBot="1">
      <c r="A224" s="663" t="s">
        <v>535</v>
      </c>
      <c r="B224" s="663" t="s">
        <v>387</v>
      </c>
      <c r="C224" s="664" t="s">
        <v>2279</v>
      </c>
      <c r="D224" s="646">
        <v>33355.365800172811</v>
      </c>
    </row>
    <row r="225" spans="1:4" ht="16.5" thickTop="1" thickBot="1">
      <c r="A225" s="663" t="s">
        <v>536</v>
      </c>
      <c r="B225" s="663" t="s">
        <v>387</v>
      </c>
      <c r="C225" s="664" t="s">
        <v>2280</v>
      </c>
      <c r="D225" s="646">
        <v>33355.365800172811</v>
      </c>
    </row>
    <row r="226" spans="1:4" ht="16.5" thickTop="1" thickBot="1">
      <c r="A226" s="663" t="s">
        <v>537</v>
      </c>
      <c r="B226" s="663" t="s">
        <v>387</v>
      </c>
      <c r="C226" s="664" t="s">
        <v>1919</v>
      </c>
      <c r="D226" s="646">
        <v>33355.365800172811</v>
      </c>
    </row>
    <row r="227" spans="1:4" ht="16.5" thickTop="1" thickBot="1">
      <c r="A227" s="663" t="s">
        <v>538</v>
      </c>
      <c r="B227" s="663" t="s">
        <v>387</v>
      </c>
      <c r="C227" s="664" t="s">
        <v>2281</v>
      </c>
      <c r="D227" s="646">
        <v>33355.365800172811</v>
      </c>
    </row>
    <row r="228" spans="1:4" ht="16.5" thickTop="1" thickBot="1">
      <c r="A228" s="663" t="s">
        <v>539</v>
      </c>
      <c r="B228" s="663" t="s">
        <v>387</v>
      </c>
      <c r="C228" s="664" t="s">
        <v>2282</v>
      </c>
      <c r="D228" s="646">
        <v>33355.365800172811</v>
      </c>
    </row>
    <row r="229" spans="1:4" ht="16.5" thickTop="1" thickBot="1">
      <c r="A229" s="663" t="s">
        <v>542</v>
      </c>
      <c r="B229" s="663" t="s">
        <v>387</v>
      </c>
      <c r="C229" s="664" t="s">
        <v>543</v>
      </c>
      <c r="D229" s="646">
        <v>40409.29278313242</v>
      </c>
    </row>
    <row r="230" spans="1:4" ht="16.5" thickTop="1" thickBot="1">
      <c r="A230" s="663" t="s">
        <v>544</v>
      </c>
      <c r="B230" s="663" t="s">
        <v>387</v>
      </c>
      <c r="C230" s="664" t="s">
        <v>545</v>
      </c>
      <c r="D230" s="646">
        <v>40409.29278313242</v>
      </c>
    </row>
    <row r="231" spans="1:4" ht="16.5" thickTop="1" thickBot="1">
      <c r="A231" s="663" t="s">
        <v>517</v>
      </c>
      <c r="B231" s="663" t="s">
        <v>387</v>
      </c>
      <c r="C231" s="664" t="s">
        <v>518</v>
      </c>
      <c r="D231" s="646">
        <v>39558.618191229842</v>
      </c>
    </row>
    <row r="232" spans="1:4" ht="16.5" thickTop="1" thickBot="1">
      <c r="A232" s="663" t="s">
        <v>546</v>
      </c>
      <c r="B232" s="663" t="s">
        <v>387</v>
      </c>
      <c r="C232" s="664" t="s">
        <v>547</v>
      </c>
      <c r="D232" s="646">
        <v>32995.59735178695</v>
      </c>
    </row>
    <row r="233" spans="1:4" ht="16.5" thickTop="1" thickBot="1">
      <c r="A233" s="663" t="s">
        <v>548</v>
      </c>
      <c r="B233" s="663" t="s">
        <v>387</v>
      </c>
      <c r="C233" s="664" t="s">
        <v>549</v>
      </c>
      <c r="D233" s="646">
        <v>36419.294692150819</v>
      </c>
    </row>
    <row r="234" spans="1:4" ht="16.5" thickTop="1" thickBot="1">
      <c r="A234" s="663" t="s">
        <v>550</v>
      </c>
      <c r="B234" s="663" t="s">
        <v>387</v>
      </c>
      <c r="C234" s="664" t="s">
        <v>2283</v>
      </c>
      <c r="D234" s="646">
        <v>26143.888991022686</v>
      </c>
    </row>
    <row r="235" spans="1:4" ht="16.5" thickTop="1" thickBot="1">
      <c r="A235" s="663" t="s">
        <v>552</v>
      </c>
      <c r="B235" s="663" t="s">
        <v>144</v>
      </c>
      <c r="C235" s="664" t="s">
        <v>553</v>
      </c>
      <c r="D235" s="646">
        <v>1477.2335511818185</v>
      </c>
    </row>
    <row r="236" spans="1:4" ht="16.5" thickTop="1" thickBot="1">
      <c r="A236" s="663" t="s">
        <v>556</v>
      </c>
      <c r="B236" s="663" t="s">
        <v>387</v>
      </c>
      <c r="C236" s="664" t="s">
        <v>2284</v>
      </c>
      <c r="D236" s="646">
        <v>418749.78147599893</v>
      </c>
    </row>
    <row r="237" spans="1:4" ht="16.5" thickTop="1" thickBot="1">
      <c r="A237" s="663" t="s">
        <v>557</v>
      </c>
      <c r="B237" s="663" t="s">
        <v>387</v>
      </c>
      <c r="C237" s="664" t="s">
        <v>2285</v>
      </c>
      <c r="D237" s="646">
        <v>418749.78147599893</v>
      </c>
    </row>
    <row r="238" spans="1:4" ht="16.5" thickTop="1" thickBot="1">
      <c r="A238" s="663" t="s">
        <v>558</v>
      </c>
      <c r="B238" s="663" t="s">
        <v>387</v>
      </c>
      <c r="C238" s="664" t="s">
        <v>2286</v>
      </c>
      <c r="D238" s="646">
        <v>418749.78147599893</v>
      </c>
    </row>
    <row r="239" spans="1:4" ht="16.5" thickTop="1" thickBot="1">
      <c r="A239" s="663" t="s">
        <v>570</v>
      </c>
      <c r="B239" s="663" t="s">
        <v>571</v>
      </c>
      <c r="C239" s="664" t="s">
        <v>572</v>
      </c>
      <c r="D239" s="646">
        <v>418749.78147599893</v>
      </c>
    </row>
    <row r="240" spans="1:4" ht="16.5" thickTop="1" thickBot="1">
      <c r="A240" s="663" t="s">
        <v>559</v>
      </c>
      <c r="B240" s="663" t="s">
        <v>387</v>
      </c>
      <c r="C240" s="664" t="s">
        <v>1920</v>
      </c>
      <c r="D240" s="646">
        <v>418749.78147599893</v>
      </c>
    </row>
    <row r="241" spans="1:4" ht="16.5" thickTop="1" thickBot="1">
      <c r="A241" s="663" t="s">
        <v>560</v>
      </c>
      <c r="B241" s="663" t="s">
        <v>387</v>
      </c>
      <c r="C241" s="664" t="s">
        <v>2011</v>
      </c>
      <c r="D241" s="646">
        <v>418749.78147599893</v>
      </c>
    </row>
    <row r="242" spans="1:4" ht="16.5" thickTop="1" thickBot="1">
      <c r="A242" s="665" t="s">
        <v>2013</v>
      </c>
      <c r="B242" s="663" t="s">
        <v>387</v>
      </c>
      <c r="C242" s="664" t="s">
        <v>2012</v>
      </c>
      <c r="D242" s="647">
        <v>442641.13522518036</v>
      </c>
    </row>
    <row r="243" spans="1:4" ht="16.5" thickTop="1" thickBot="1">
      <c r="A243" s="663" t="s">
        <v>561</v>
      </c>
      <c r="B243" s="663" t="s">
        <v>387</v>
      </c>
      <c r="C243" s="664" t="s">
        <v>562</v>
      </c>
      <c r="D243" s="646">
        <v>444069.15462795936</v>
      </c>
    </row>
    <row r="244" spans="1:4" ht="16.5" thickTop="1" thickBot="1">
      <c r="A244" s="663" t="s">
        <v>563</v>
      </c>
      <c r="B244" s="663" t="s">
        <v>387</v>
      </c>
      <c r="C244" s="664" t="s">
        <v>564</v>
      </c>
      <c r="D244" s="646">
        <v>429642.84269172384</v>
      </c>
    </row>
    <row r="245" spans="1:4" ht="16.5" thickTop="1" thickBot="1">
      <c r="A245" s="663" t="s">
        <v>565</v>
      </c>
      <c r="B245" s="663" t="s">
        <v>387</v>
      </c>
      <c r="C245" s="664" t="s">
        <v>566</v>
      </c>
      <c r="D245" s="646">
        <v>437564.74992315151</v>
      </c>
    </row>
    <row r="246" spans="1:4" ht="16.5" thickTop="1" thickBot="1">
      <c r="A246" s="663" t="s">
        <v>567</v>
      </c>
      <c r="B246" s="663" t="s">
        <v>387</v>
      </c>
      <c r="C246" s="664" t="s">
        <v>2014</v>
      </c>
      <c r="D246" s="646">
        <v>418749.78147599893</v>
      </c>
    </row>
    <row r="247" spans="1:4" ht="16.5" thickTop="1" thickBot="1">
      <c r="A247" s="663" t="s">
        <v>568</v>
      </c>
      <c r="B247" s="663" t="s">
        <v>387</v>
      </c>
      <c r="C247" s="664" t="s">
        <v>569</v>
      </c>
      <c r="D247" s="646">
        <v>418749.78147599893</v>
      </c>
    </row>
    <row r="248" spans="1:4" ht="16.5" thickTop="1" thickBot="1">
      <c r="A248" s="663" t="s">
        <v>573</v>
      </c>
      <c r="B248" s="663" t="s">
        <v>387</v>
      </c>
      <c r="C248" s="664" t="s">
        <v>574</v>
      </c>
      <c r="D248" s="646">
        <v>418749.78147599893</v>
      </c>
    </row>
    <row r="249" spans="1:4" ht="16.5" thickTop="1" thickBot="1">
      <c r="A249" s="663" t="s">
        <v>575</v>
      </c>
      <c r="B249" s="663" t="s">
        <v>387</v>
      </c>
      <c r="C249" s="664" t="s">
        <v>576</v>
      </c>
      <c r="D249" s="646">
        <v>418749.78147599893</v>
      </c>
    </row>
    <row r="250" spans="1:4" ht="16.5" thickTop="1" thickBot="1">
      <c r="A250" s="663" t="s">
        <v>577</v>
      </c>
      <c r="B250" s="663" t="s">
        <v>387</v>
      </c>
      <c r="C250" s="664" t="s">
        <v>578</v>
      </c>
      <c r="D250" s="646">
        <v>418749.78147599893</v>
      </c>
    </row>
    <row r="251" spans="1:4" ht="16.5" thickTop="1" thickBot="1">
      <c r="A251" s="663" t="s">
        <v>579</v>
      </c>
      <c r="B251" s="663" t="s">
        <v>387</v>
      </c>
      <c r="C251" s="664" t="s">
        <v>580</v>
      </c>
      <c r="D251" s="646">
        <v>418749.78147599893</v>
      </c>
    </row>
    <row r="252" spans="1:4" ht="16.5" thickTop="1" thickBot="1">
      <c r="A252" s="663" t="s">
        <v>581</v>
      </c>
      <c r="B252" s="663" t="s">
        <v>387</v>
      </c>
      <c r="C252" s="664" t="s">
        <v>2287</v>
      </c>
      <c r="D252" s="646">
        <v>418749.78147599893</v>
      </c>
    </row>
    <row r="253" spans="1:4" ht="16.5" thickTop="1" thickBot="1">
      <c r="A253" s="663" t="s">
        <v>582</v>
      </c>
      <c r="B253" s="663" t="s">
        <v>387</v>
      </c>
      <c r="C253" s="664" t="s">
        <v>2288</v>
      </c>
      <c r="D253" s="646">
        <v>418749.78147599893</v>
      </c>
    </row>
    <row r="254" spans="1:4" ht="16.5" thickTop="1" thickBot="1">
      <c r="A254" s="663" t="s">
        <v>584</v>
      </c>
      <c r="B254" s="663" t="s">
        <v>233</v>
      </c>
      <c r="C254" s="664" t="s">
        <v>1921</v>
      </c>
      <c r="D254" s="646">
        <v>0</v>
      </c>
    </row>
    <row r="255" spans="1:4" ht="16.5" thickTop="1" thickBot="1">
      <c r="A255" s="663" t="s">
        <v>583</v>
      </c>
      <c r="B255" s="663" t="s">
        <v>387</v>
      </c>
      <c r="C255" s="664" t="s">
        <v>2289</v>
      </c>
      <c r="D255" s="646">
        <v>302625.8924952597</v>
      </c>
    </row>
    <row r="256" spans="1:4" ht="16.5" thickTop="1" thickBot="1">
      <c r="A256" s="663" t="s">
        <v>554</v>
      </c>
      <c r="B256" s="663" t="s">
        <v>387</v>
      </c>
      <c r="C256" s="664" t="s">
        <v>555</v>
      </c>
      <c r="D256" s="646">
        <v>418749.78147599893</v>
      </c>
    </row>
    <row r="257" spans="1:4" ht="16.5" thickTop="1" thickBot="1">
      <c r="A257" s="663" t="s">
        <v>585</v>
      </c>
      <c r="B257" s="663" t="s">
        <v>387</v>
      </c>
      <c r="C257" s="664" t="s">
        <v>586</v>
      </c>
      <c r="D257" s="646">
        <v>493956.44659359532</v>
      </c>
    </row>
    <row r="258" spans="1:4" ht="16.5" thickTop="1" thickBot="1">
      <c r="A258" s="663" t="s">
        <v>587</v>
      </c>
      <c r="B258" s="663" t="s">
        <v>387</v>
      </c>
      <c r="C258" s="664" t="s">
        <v>588</v>
      </c>
      <c r="D258" s="646">
        <v>493956.44659359532</v>
      </c>
    </row>
    <row r="259" spans="1:4" ht="16.5" thickTop="1" thickBot="1">
      <c r="A259" s="663" t="s">
        <v>497</v>
      </c>
      <c r="B259" s="663" t="s">
        <v>387</v>
      </c>
      <c r="C259" s="664" t="s">
        <v>498</v>
      </c>
      <c r="D259" s="646">
        <v>479542.28923658328</v>
      </c>
    </row>
    <row r="260" spans="1:4" ht="16.5" thickTop="1" thickBot="1">
      <c r="A260" s="663" t="s">
        <v>1669</v>
      </c>
      <c r="B260" s="663" t="s">
        <v>387</v>
      </c>
      <c r="C260" s="664" t="s">
        <v>1670</v>
      </c>
      <c r="D260" s="646">
        <v>368303.66126800585</v>
      </c>
    </row>
    <row r="261" spans="1:4" ht="16.5" thickTop="1" thickBot="1">
      <c r="A261" s="663" t="s">
        <v>499</v>
      </c>
      <c r="B261" s="663" t="s">
        <v>377</v>
      </c>
      <c r="C261" s="664" t="s">
        <v>500</v>
      </c>
      <c r="D261" s="646">
        <v>3959.0035531242497</v>
      </c>
    </row>
    <row r="262" spans="1:4" ht="31.5" thickTop="1" thickBot="1">
      <c r="A262" s="663" t="s">
        <v>589</v>
      </c>
      <c r="B262" s="663" t="s">
        <v>377</v>
      </c>
      <c r="C262" s="664" t="s">
        <v>2290</v>
      </c>
      <c r="D262" s="646">
        <v>2537.9098447357537</v>
      </c>
    </row>
    <row r="263" spans="1:4" ht="16.5" thickTop="1" thickBot="1">
      <c r="A263" s="663" t="s">
        <v>590</v>
      </c>
      <c r="B263" s="663" t="s">
        <v>233</v>
      </c>
      <c r="C263" s="664" t="s">
        <v>2291</v>
      </c>
      <c r="D263" s="646">
        <v>20485.134137763082</v>
      </c>
    </row>
    <row r="264" spans="1:4" ht="16.5" thickTop="1" thickBot="1">
      <c r="A264" s="663" t="s">
        <v>591</v>
      </c>
      <c r="B264" s="663" t="s">
        <v>377</v>
      </c>
      <c r="C264" s="664" t="s">
        <v>2292</v>
      </c>
      <c r="D264" s="646">
        <v>14639.342323508989</v>
      </c>
    </row>
    <row r="265" spans="1:4" ht="16.5" thickTop="1" thickBot="1">
      <c r="A265" s="663" t="s">
        <v>592</v>
      </c>
      <c r="B265" s="663" t="s">
        <v>144</v>
      </c>
      <c r="C265" s="664" t="s">
        <v>2293</v>
      </c>
      <c r="D265" s="646">
        <v>6863.8031973254729</v>
      </c>
    </row>
    <row r="266" spans="1:4" ht="16.5" thickTop="1" thickBot="1">
      <c r="A266" s="663" t="s">
        <v>593</v>
      </c>
      <c r="B266" s="663" t="s">
        <v>92</v>
      </c>
      <c r="C266" s="664" t="s">
        <v>2294</v>
      </c>
      <c r="D266" s="646">
        <v>38072.91174786722</v>
      </c>
    </row>
    <row r="267" spans="1:4" ht="16.5" thickTop="1" thickBot="1">
      <c r="A267" s="663" t="s">
        <v>594</v>
      </c>
      <c r="B267" s="663" t="s">
        <v>92</v>
      </c>
      <c r="C267" s="664" t="s">
        <v>2295</v>
      </c>
      <c r="D267" s="646">
        <v>48086.85274814118</v>
      </c>
    </row>
    <row r="268" spans="1:4" ht="16.5" thickTop="1" thickBot="1">
      <c r="A268" s="663" t="s">
        <v>595</v>
      </c>
      <c r="B268" s="663" t="s">
        <v>92</v>
      </c>
      <c r="C268" s="664" t="s">
        <v>2296</v>
      </c>
      <c r="D268" s="646">
        <v>63999.400755919931</v>
      </c>
    </row>
    <row r="269" spans="1:4" ht="16.5" thickTop="1" thickBot="1">
      <c r="A269" s="663" t="s">
        <v>596</v>
      </c>
      <c r="B269" s="663" t="s">
        <v>377</v>
      </c>
      <c r="C269" s="664" t="s">
        <v>597</v>
      </c>
      <c r="D269" s="646">
        <v>37023.675097579333</v>
      </c>
    </row>
    <row r="270" spans="1:4" ht="16.5" thickTop="1" thickBot="1">
      <c r="A270" s="663" t="s">
        <v>599</v>
      </c>
      <c r="B270" s="663" t="s">
        <v>144</v>
      </c>
      <c r="C270" s="664" t="s">
        <v>600</v>
      </c>
      <c r="D270" s="646">
        <v>177855.12364844169</v>
      </c>
    </row>
    <row r="271" spans="1:4" ht="16.5" thickTop="1" thickBot="1">
      <c r="A271" s="663" t="s">
        <v>601</v>
      </c>
      <c r="B271" s="663" t="s">
        <v>387</v>
      </c>
      <c r="C271" s="664" t="s">
        <v>1922</v>
      </c>
      <c r="D271" s="646">
        <v>42977.472501552358</v>
      </c>
    </row>
    <row r="272" spans="1:4" ht="16.5" thickTop="1" thickBot="1">
      <c r="A272" s="663" t="s">
        <v>598</v>
      </c>
      <c r="B272" s="663" t="s">
        <v>387</v>
      </c>
      <c r="C272" s="664" t="s">
        <v>2297</v>
      </c>
      <c r="D272" s="646">
        <v>42977.472501552358</v>
      </c>
    </row>
    <row r="273" spans="1:4" ht="16.5" thickTop="1" thickBot="1">
      <c r="A273" s="663" t="s">
        <v>602</v>
      </c>
      <c r="B273" s="663" t="s">
        <v>387</v>
      </c>
      <c r="C273" s="664" t="s">
        <v>2298</v>
      </c>
      <c r="D273" s="646">
        <v>43121.389411035074</v>
      </c>
    </row>
    <row r="274" spans="1:4" ht="16.5" thickTop="1" thickBot="1">
      <c r="A274" s="663" t="s">
        <v>603</v>
      </c>
      <c r="B274" s="663" t="s">
        <v>144</v>
      </c>
      <c r="C274" s="664" t="s">
        <v>2299</v>
      </c>
      <c r="D274" s="646">
        <v>34056.443055663476</v>
      </c>
    </row>
    <row r="275" spans="1:4" ht="16.5" thickTop="1" thickBot="1">
      <c r="A275" s="663" t="s">
        <v>604</v>
      </c>
      <c r="B275" s="663" t="s">
        <v>144</v>
      </c>
      <c r="C275" s="664" t="s">
        <v>2300</v>
      </c>
      <c r="D275" s="646">
        <v>53597.725141799601</v>
      </c>
    </row>
    <row r="276" spans="1:4" ht="16.5" thickTop="1" thickBot="1">
      <c r="A276" s="663" t="s">
        <v>605</v>
      </c>
      <c r="B276" s="663" t="s">
        <v>606</v>
      </c>
      <c r="C276" s="664" t="s">
        <v>2301</v>
      </c>
      <c r="D276" s="646">
        <v>80356.44753221357</v>
      </c>
    </row>
    <row r="277" spans="1:4" ht="16.5" thickTop="1" thickBot="1">
      <c r="A277" s="663" t="s">
        <v>607</v>
      </c>
      <c r="B277" s="663" t="s">
        <v>606</v>
      </c>
      <c r="C277" s="664" t="s">
        <v>1923</v>
      </c>
      <c r="D277" s="646">
        <v>52305.532650183239</v>
      </c>
    </row>
    <row r="278" spans="1:4" ht="16.5" thickTop="1" thickBot="1">
      <c r="A278" s="663" t="s">
        <v>608</v>
      </c>
      <c r="B278" s="663" t="s">
        <v>606</v>
      </c>
      <c r="C278" s="664" t="s">
        <v>609</v>
      </c>
      <c r="D278" s="646">
        <v>39918.667107803172</v>
      </c>
    </row>
    <row r="279" spans="1:4" ht="16.5" thickTop="1" thickBot="1">
      <c r="A279" s="663" t="s">
        <v>501</v>
      </c>
      <c r="B279" s="663" t="s">
        <v>141</v>
      </c>
      <c r="C279" s="664" t="s">
        <v>502</v>
      </c>
      <c r="D279" s="646">
        <v>89419.398158976735</v>
      </c>
    </row>
    <row r="280" spans="1:4" ht="16.5" thickTop="1" thickBot="1">
      <c r="A280" s="663" t="s">
        <v>503</v>
      </c>
      <c r="B280" s="663" t="s">
        <v>141</v>
      </c>
      <c r="C280" s="664" t="s">
        <v>504</v>
      </c>
      <c r="D280" s="646">
        <v>89305.556716108447</v>
      </c>
    </row>
    <row r="281" spans="1:4" ht="16.5" thickTop="1" thickBot="1">
      <c r="A281" s="663" t="s">
        <v>610</v>
      </c>
      <c r="B281" s="663" t="s">
        <v>92</v>
      </c>
      <c r="C281" s="664" t="s">
        <v>2302</v>
      </c>
      <c r="D281" s="646">
        <v>51798.382612056615</v>
      </c>
    </row>
    <row r="282" spans="1:4" ht="16.5" thickTop="1" thickBot="1">
      <c r="A282" s="663" t="s">
        <v>611</v>
      </c>
      <c r="B282" s="663" t="s">
        <v>377</v>
      </c>
      <c r="C282" s="664" t="s">
        <v>2303</v>
      </c>
      <c r="D282" s="646">
        <v>6412.6064779893577</v>
      </c>
    </row>
    <row r="283" spans="1:4" ht="16.5" thickTop="1" thickBot="1">
      <c r="A283" s="663" t="s">
        <v>612</v>
      </c>
      <c r="B283" s="663" t="s">
        <v>144</v>
      </c>
      <c r="C283" s="664" t="s">
        <v>2304</v>
      </c>
      <c r="D283" s="646">
        <v>15841.745190980473</v>
      </c>
    </row>
    <row r="284" spans="1:4" ht="16.5" thickTop="1" thickBot="1">
      <c r="A284" s="663" t="s">
        <v>613</v>
      </c>
      <c r="B284" s="663" t="s">
        <v>92</v>
      </c>
      <c r="C284" s="664" t="s">
        <v>614</v>
      </c>
      <c r="D284" s="646">
        <v>8585.266990710983</v>
      </c>
    </row>
    <row r="285" spans="1:4" ht="16.5" thickTop="1" thickBot="1">
      <c r="A285" s="663" t="s">
        <v>615</v>
      </c>
      <c r="B285" s="663" t="s">
        <v>92</v>
      </c>
      <c r="C285" s="664" t="s">
        <v>2305</v>
      </c>
      <c r="D285" s="646">
        <v>128016.95105127033</v>
      </c>
    </row>
    <row r="286" spans="1:4" ht="16.5" thickTop="1" thickBot="1">
      <c r="A286" s="663" t="s">
        <v>616</v>
      </c>
      <c r="B286" s="663" t="s">
        <v>92</v>
      </c>
      <c r="C286" s="664" t="s">
        <v>617</v>
      </c>
      <c r="D286" s="646">
        <v>218440.24760937007</v>
      </c>
    </row>
    <row r="287" spans="1:4" ht="16.5" thickTop="1" thickBot="1">
      <c r="A287" s="663" t="s">
        <v>620</v>
      </c>
      <c r="B287" s="663" t="s">
        <v>92</v>
      </c>
      <c r="C287" s="664" t="s">
        <v>621</v>
      </c>
      <c r="D287" s="646">
        <v>34659.281529461237</v>
      </c>
    </row>
    <row r="288" spans="1:4" ht="16.5" thickTop="1" thickBot="1">
      <c r="A288" s="663" t="s">
        <v>618</v>
      </c>
      <c r="B288" s="663" t="s">
        <v>92</v>
      </c>
      <c r="C288" s="664" t="s">
        <v>2306</v>
      </c>
      <c r="D288" s="646">
        <v>34659.281529461237</v>
      </c>
    </row>
    <row r="289" spans="1:4" ht="16.5" thickTop="1" thickBot="1">
      <c r="A289" s="663" t="s">
        <v>619</v>
      </c>
      <c r="B289" s="663" t="s">
        <v>92</v>
      </c>
      <c r="C289" s="664" t="s">
        <v>2307</v>
      </c>
      <c r="D289" s="646">
        <v>132582.8483389538</v>
      </c>
    </row>
    <row r="290" spans="1:4" ht="16.5" thickTop="1" thickBot="1">
      <c r="A290" s="663" t="s">
        <v>622</v>
      </c>
      <c r="B290" s="663" t="s">
        <v>454</v>
      </c>
      <c r="C290" s="664" t="s">
        <v>623</v>
      </c>
      <c r="D290" s="646">
        <v>2718.5020215134077</v>
      </c>
    </row>
    <row r="291" spans="1:4" ht="16.5" thickTop="1" thickBot="1">
      <c r="A291" s="663" t="s">
        <v>624</v>
      </c>
      <c r="B291" s="663" t="s">
        <v>422</v>
      </c>
      <c r="C291" s="664" t="s">
        <v>1924</v>
      </c>
      <c r="D291" s="646">
        <v>55804.235439621407</v>
      </c>
    </row>
    <row r="292" spans="1:4" ht="16.5" thickTop="1" thickBot="1">
      <c r="A292" s="663" t="s">
        <v>625</v>
      </c>
      <c r="B292" s="663" t="s">
        <v>377</v>
      </c>
      <c r="C292" s="664" t="s">
        <v>2308</v>
      </c>
      <c r="D292" s="646">
        <v>3216.6437121680551</v>
      </c>
    </row>
    <row r="293" spans="1:4" ht="16.5" thickTop="1" thickBot="1">
      <c r="A293" s="663" t="s">
        <v>626</v>
      </c>
      <c r="B293" s="663" t="s">
        <v>377</v>
      </c>
      <c r="C293" s="664" t="s">
        <v>1925</v>
      </c>
      <c r="D293" s="646">
        <v>6902.1444946929305</v>
      </c>
    </row>
    <row r="294" spans="1:4" ht="16.5" thickTop="1" thickBot="1">
      <c r="A294" s="663" t="s">
        <v>627</v>
      </c>
      <c r="B294" s="663" t="s">
        <v>92</v>
      </c>
      <c r="C294" s="664" t="s">
        <v>628</v>
      </c>
      <c r="D294" s="646">
        <v>1957.3735147004729</v>
      </c>
    </row>
    <row r="295" spans="1:4" ht="16.5" thickTop="1" thickBot="1">
      <c r="A295" s="663" t="s">
        <v>633</v>
      </c>
      <c r="B295" s="663" t="s">
        <v>92</v>
      </c>
      <c r="C295" s="664" t="s">
        <v>1926</v>
      </c>
      <c r="D295" s="646">
        <v>54736.445435232905</v>
      </c>
    </row>
    <row r="296" spans="1:4" ht="16.5" thickTop="1" thickBot="1">
      <c r="A296" s="663" t="s">
        <v>629</v>
      </c>
      <c r="B296" s="663" t="s">
        <v>92</v>
      </c>
      <c r="C296" s="664" t="s">
        <v>630</v>
      </c>
      <c r="D296" s="646">
        <v>59067.812170065932</v>
      </c>
    </row>
    <row r="297" spans="1:4" ht="16.5" thickTop="1" thickBot="1">
      <c r="A297" s="663" t="s">
        <v>631</v>
      </c>
      <c r="B297" s="663" t="s">
        <v>92</v>
      </c>
      <c r="C297" s="664" t="s">
        <v>632</v>
      </c>
      <c r="D297" s="646">
        <v>54736.445435232905</v>
      </c>
    </row>
    <row r="298" spans="1:4" ht="16.5" thickTop="1" thickBot="1">
      <c r="A298" s="663" t="s">
        <v>646</v>
      </c>
      <c r="B298" s="663" t="s">
        <v>144</v>
      </c>
      <c r="C298" s="664" t="s">
        <v>647</v>
      </c>
      <c r="D298" s="646">
        <v>7720.1096679245184</v>
      </c>
    </row>
    <row r="299" spans="1:4" ht="16.5" thickTop="1" thickBot="1">
      <c r="A299" s="663" t="s">
        <v>634</v>
      </c>
      <c r="B299" s="663" t="s">
        <v>377</v>
      </c>
      <c r="C299" s="664" t="s">
        <v>635</v>
      </c>
      <c r="D299" s="646">
        <v>33039.728685457638</v>
      </c>
    </row>
    <row r="300" spans="1:4" ht="16.5" thickTop="1" thickBot="1">
      <c r="A300" s="663" t="s">
        <v>650</v>
      </c>
      <c r="B300" s="663" t="s">
        <v>377</v>
      </c>
      <c r="C300" s="664" t="s">
        <v>651</v>
      </c>
      <c r="D300" s="646">
        <v>37181.080997782992</v>
      </c>
    </row>
    <row r="301" spans="1:4" ht="31.5" thickTop="1" thickBot="1">
      <c r="A301" s="663" t="s">
        <v>652</v>
      </c>
      <c r="B301" s="663" t="s">
        <v>92</v>
      </c>
      <c r="C301" s="664" t="s">
        <v>2309</v>
      </c>
      <c r="D301" s="646">
        <v>387011.66822743148</v>
      </c>
    </row>
    <row r="302" spans="1:4" ht="31.5" thickTop="1" thickBot="1">
      <c r="A302" s="663" t="s">
        <v>653</v>
      </c>
      <c r="B302" s="663" t="s">
        <v>92</v>
      </c>
      <c r="C302" s="664" t="s">
        <v>2310</v>
      </c>
      <c r="D302" s="646">
        <v>294483.37075761193</v>
      </c>
    </row>
    <row r="303" spans="1:4" ht="31.5" thickTop="1" thickBot="1">
      <c r="A303" s="663" t="s">
        <v>654</v>
      </c>
      <c r="B303" s="663" t="s">
        <v>92</v>
      </c>
      <c r="C303" s="664" t="s">
        <v>2311</v>
      </c>
      <c r="D303" s="646">
        <v>292861.74285858887</v>
      </c>
    </row>
    <row r="304" spans="1:4" ht="31.5" thickTop="1" thickBot="1">
      <c r="A304" s="663" t="s">
        <v>655</v>
      </c>
      <c r="B304" s="663" t="s">
        <v>92</v>
      </c>
      <c r="C304" s="664" t="s">
        <v>2312</v>
      </c>
      <c r="D304" s="646">
        <v>366038.85618922242</v>
      </c>
    </row>
    <row r="305" spans="1:4" ht="31.5" thickTop="1" thickBot="1">
      <c r="A305" s="663" t="s">
        <v>656</v>
      </c>
      <c r="B305" s="663" t="s">
        <v>92</v>
      </c>
      <c r="C305" s="664" t="s">
        <v>2313</v>
      </c>
      <c r="D305" s="646">
        <v>287310.38167468499</v>
      </c>
    </row>
    <row r="306" spans="1:4" ht="31.5" thickTop="1" thickBot="1">
      <c r="A306" s="663" t="s">
        <v>657</v>
      </c>
      <c r="B306" s="663" t="s">
        <v>233</v>
      </c>
      <c r="C306" s="664" t="s">
        <v>2314</v>
      </c>
      <c r="D306" s="646">
        <v>399838.81278276903</v>
      </c>
    </row>
    <row r="307" spans="1:4" ht="16.5" thickTop="1" thickBot="1">
      <c r="A307" s="663" t="s">
        <v>658</v>
      </c>
      <c r="B307" s="663" t="s">
        <v>92</v>
      </c>
      <c r="C307" s="664" t="s">
        <v>659</v>
      </c>
      <c r="D307" s="646">
        <v>236530.35934760433</v>
      </c>
    </row>
    <row r="308" spans="1:4" ht="16.5" thickTop="1" thickBot="1">
      <c r="A308" s="663" t="s">
        <v>636</v>
      </c>
      <c r="B308" s="663" t="s">
        <v>377</v>
      </c>
      <c r="C308" s="664" t="s">
        <v>637</v>
      </c>
      <c r="D308" s="646">
        <v>105393.03686087484</v>
      </c>
    </row>
    <row r="309" spans="1:4" ht="16.5" thickTop="1" thickBot="1">
      <c r="A309" s="663" t="s">
        <v>642</v>
      </c>
      <c r="B309" s="663" t="s">
        <v>377</v>
      </c>
      <c r="C309" s="664" t="s">
        <v>643</v>
      </c>
      <c r="D309" s="646">
        <v>66323.378069073966</v>
      </c>
    </row>
    <row r="310" spans="1:4" ht="16.5" thickTop="1" thickBot="1">
      <c r="A310" s="663" t="s">
        <v>640</v>
      </c>
      <c r="B310" s="663" t="s">
        <v>377</v>
      </c>
      <c r="C310" s="664" t="s">
        <v>641</v>
      </c>
      <c r="D310" s="646">
        <v>53243.730844520447</v>
      </c>
    </row>
    <row r="311" spans="1:4" ht="16.5" thickTop="1" thickBot="1">
      <c r="A311" s="663" t="s">
        <v>638</v>
      </c>
      <c r="B311" s="663" t="s">
        <v>377</v>
      </c>
      <c r="C311" s="664" t="s">
        <v>639</v>
      </c>
      <c r="D311" s="646">
        <v>98606.741594322171</v>
      </c>
    </row>
    <row r="312" spans="1:4" ht="16.5" thickTop="1" thickBot="1">
      <c r="A312" s="663" t="s">
        <v>644</v>
      </c>
      <c r="B312" s="663" t="s">
        <v>377</v>
      </c>
      <c r="C312" s="664" t="s">
        <v>645</v>
      </c>
      <c r="D312" s="646">
        <v>14935.958655814144</v>
      </c>
    </row>
    <row r="313" spans="1:4" ht="16.5" thickTop="1" thickBot="1">
      <c r="A313" s="663" t="s">
        <v>660</v>
      </c>
      <c r="B313" s="663" t="s">
        <v>377</v>
      </c>
      <c r="C313" s="664" t="s">
        <v>661</v>
      </c>
      <c r="D313" s="646">
        <v>6774.3621880391511</v>
      </c>
    </row>
    <row r="314" spans="1:4" ht="16.5" thickTop="1" thickBot="1">
      <c r="A314" s="663" t="s">
        <v>662</v>
      </c>
      <c r="B314" s="663" t="s">
        <v>377</v>
      </c>
      <c r="C314" s="664" t="s">
        <v>663</v>
      </c>
      <c r="D314" s="646">
        <v>7127.0690807775627</v>
      </c>
    </row>
    <row r="315" spans="1:4" ht="16.5" thickTop="1" thickBot="1">
      <c r="A315" s="663" t="s">
        <v>667</v>
      </c>
      <c r="B315" s="663" t="s">
        <v>377</v>
      </c>
      <c r="C315" s="664" t="s">
        <v>2315</v>
      </c>
      <c r="D315" s="646">
        <v>7440.3550931790587</v>
      </c>
    </row>
    <row r="316" spans="1:4" ht="16.5" thickTop="1" thickBot="1">
      <c r="A316" s="663" t="s">
        <v>664</v>
      </c>
      <c r="B316" s="663" t="s">
        <v>92</v>
      </c>
      <c r="C316" s="664" t="s">
        <v>2316</v>
      </c>
      <c r="D316" s="646">
        <v>47005.273850306279</v>
      </c>
    </row>
    <row r="317" spans="1:4" ht="16.5" thickTop="1" thickBot="1">
      <c r="A317" s="663" t="s">
        <v>665</v>
      </c>
      <c r="B317" s="663" t="s">
        <v>377</v>
      </c>
      <c r="C317" s="664" t="s">
        <v>666</v>
      </c>
      <c r="D317" s="646">
        <v>19587.182771489581</v>
      </c>
    </row>
    <row r="318" spans="1:4" ht="16.5" thickTop="1" thickBot="1">
      <c r="A318" s="663" t="s">
        <v>668</v>
      </c>
      <c r="B318" s="663" t="s">
        <v>606</v>
      </c>
      <c r="C318" s="664" t="s">
        <v>2317</v>
      </c>
      <c r="D318" s="646">
        <v>21645.624474966364</v>
      </c>
    </row>
    <row r="319" spans="1:4" ht="16.5" thickTop="1" thickBot="1">
      <c r="A319" s="663" t="s">
        <v>669</v>
      </c>
      <c r="B319" s="663" t="s">
        <v>92</v>
      </c>
      <c r="C319" s="664" t="s">
        <v>2318</v>
      </c>
      <c r="D319" s="646">
        <v>24183.43277345804</v>
      </c>
    </row>
    <row r="320" spans="1:4" ht="16.5" thickTop="1" thickBot="1">
      <c r="A320" s="663" t="s">
        <v>673</v>
      </c>
      <c r="B320" s="663" t="s">
        <v>92</v>
      </c>
      <c r="C320" s="664" t="s">
        <v>2319</v>
      </c>
      <c r="D320" s="646">
        <v>160844.96219198062</v>
      </c>
    </row>
    <row r="321" spans="1:4" ht="16.5" thickTop="1" thickBot="1">
      <c r="A321" s="663" t="s">
        <v>674</v>
      </c>
      <c r="B321" s="663" t="s">
        <v>92</v>
      </c>
      <c r="C321" s="664" t="s">
        <v>2320</v>
      </c>
      <c r="D321" s="646">
        <v>231411.54369017816</v>
      </c>
    </row>
    <row r="322" spans="1:4" ht="16.5" thickTop="1" thickBot="1">
      <c r="A322" s="663" t="s">
        <v>672</v>
      </c>
      <c r="B322" s="663" t="s">
        <v>92</v>
      </c>
      <c r="C322" s="664" t="s">
        <v>2321</v>
      </c>
      <c r="D322" s="646">
        <v>178830.86699922479</v>
      </c>
    </row>
    <row r="323" spans="1:4" ht="31.5" thickTop="1" thickBot="1">
      <c r="A323" s="663" t="s">
        <v>671</v>
      </c>
      <c r="B323" s="663" t="s">
        <v>92</v>
      </c>
      <c r="C323" s="664" t="s">
        <v>2322</v>
      </c>
      <c r="D323" s="646">
        <v>230977.81818306629</v>
      </c>
    </row>
    <row r="324" spans="1:4" ht="16.5" thickTop="1" thickBot="1">
      <c r="A324" s="663" t="s">
        <v>675</v>
      </c>
      <c r="B324" s="663" t="s">
        <v>92</v>
      </c>
      <c r="C324" s="664" t="s">
        <v>676</v>
      </c>
      <c r="D324" s="646">
        <v>227384.58641715106</v>
      </c>
    </row>
    <row r="325" spans="1:4" ht="16.5" thickTop="1" thickBot="1">
      <c r="A325" s="663" t="s">
        <v>678</v>
      </c>
      <c r="B325" s="663" t="s">
        <v>92</v>
      </c>
      <c r="C325" s="664" t="s">
        <v>679</v>
      </c>
      <c r="D325" s="646">
        <v>24200.604876790345</v>
      </c>
    </row>
    <row r="326" spans="1:4" ht="16.5" thickTop="1" thickBot="1">
      <c r="A326" s="663" t="s">
        <v>670</v>
      </c>
      <c r="B326" s="663" t="s">
        <v>92</v>
      </c>
      <c r="C326" s="664" t="s">
        <v>2323</v>
      </c>
      <c r="D326" s="646">
        <v>37163.514817280127</v>
      </c>
    </row>
    <row r="327" spans="1:4" ht="16.5" thickTop="1" thickBot="1">
      <c r="A327" s="663" t="s">
        <v>677</v>
      </c>
      <c r="B327" s="663" t="s">
        <v>92</v>
      </c>
      <c r="C327" s="664" t="s">
        <v>2324</v>
      </c>
      <c r="D327" s="646">
        <v>22594.49149856166</v>
      </c>
    </row>
    <row r="328" spans="1:4" ht="16.5" thickTop="1" thickBot="1">
      <c r="A328" s="663" t="s">
        <v>680</v>
      </c>
      <c r="B328" s="663" t="s">
        <v>92</v>
      </c>
      <c r="C328" s="664" t="s">
        <v>2325</v>
      </c>
      <c r="D328" s="646">
        <v>102043.34425187219</v>
      </c>
    </row>
    <row r="329" spans="1:4" ht="16.5" thickTop="1" thickBot="1">
      <c r="A329" s="663" t="s">
        <v>681</v>
      </c>
      <c r="B329" s="663" t="s">
        <v>92</v>
      </c>
      <c r="C329" s="664" t="s">
        <v>682</v>
      </c>
      <c r="D329" s="646">
        <v>7068.150241427189</v>
      </c>
    </row>
    <row r="330" spans="1:4" ht="16.5" thickTop="1" thickBot="1">
      <c r="A330" s="663" t="s">
        <v>683</v>
      </c>
      <c r="B330" s="663" t="s">
        <v>92</v>
      </c>
      <c r="C330" s="664" t="s">
        <v>2326</v>
      </c>
      <c r="D330" s="646">
        <v>34780.985164097765</v>
      </c>
    </row>
    <row r="331" spans="1:4" ht="16.5" thickTop="1" thickBot="1">
      <c r="A331" s="663" t="s">
        <v>684</v>
      </c>
      <c r="B331" s="663" t="s">
        <v>92</v>
      </c>
      <c r="C331" s="664" t="s">
        <v>2327</v>
      </c>
      <c r="D331" s="646">
        <v>1193.2977517338845</v>
      </c>
    </row>
    <row r="332" spans="1:4" ht="16.5" thickTop="1" thickBot="1">
      <c r="A332" s="663" t="s">
        <v>686</v>
      </c>
      <c r="B332" s="663" t="s">
        <v>387</v>
      </c>
      <c r="C332" s="664" t="s">
        <v>687</v>
      </c>
      <c r="D332" s="646">
        <v>34590.868278362133</v>
      </c>
    </row>
    <row r="333" spans="1:4" ht="16.5" thickTop="1" thickBot="1">
      <c r="A333" s="663" t="s">
        <v>685</v>
      </c>
      <c r="B333" s="663" t="s">
        <v>387</v>
      </c>
      <c r="C333" s="664" t="s">
        <v>2328</v>
      </c>
      <c r="D333" s="646">
        <v>15265.293690067518</v>
      </c>
    </row>
    <row r="334" spans="1:4" ht="16.5" thickTop="1" thickBot="1">
      <c r="A334" s="663" t="s">
        <v>690</v>
      </c>
      <c r="B334" s="663" t="s">
        <v>92</v>
      </c>
      <c r="C334" s="664" t="s">
        <v>1929</v>
      </c>
      <c r="D334" s="646">
        <v>686.82135925687874</v>
      </c>
    </row>
    <row r="335" spans="1:4" ht="16.5" thickTop="1" thickBot="1">
      <c r="A335" s="663" t="s">
        <v>688</v>
      </c>
      <c r="B335" s="663" t="s">
        <v>92</v>
      </c>
      <c r="C335" s="664" t="s">
        <v>689</v>
      </c>
      <c r="D335" s="646">
        <v>2799.6492468976212</v>
      </c>
    </row>
    <row r="336" spans="1:4" ht="16.5" thickTop="1" thickBot="1">
      <c r="A336" s="663" t="s">
        <v>691</v>
      </c>
      <c r="B336" s="663" t="s">
        <v>377</v>
      </c>
      <c r="C336" s="664" t="s">
        <v>692</v>
      </c>
      <c r="D336" s="646">
        <v>2575.5800972132956</v>
      </c>
    </row>
    <row r="337" spans="1:4" ht="16.5" thickTop="1" thickBot="1">
      <c r="A337" s="663" t="s">
        <v>696</v>
      </c>
      <c r="B337" s="663" t="s">
        <v>92</v>
      </c>
      <c r="C337" s="664" t="s">
        <v>697</v>
      </c>
      <c r="D337" s="646">
        <v>331457.12084738456</v>
      </c>
    </row>
    <row r="338" spans="1:4" ht="16.5" thickTop="1" thickBot="1">
      <c r="A338" s="663" t="s">
        <v>694</v>
      </c>
      <c r="B338" s="663" t="s">
        <v>92</v>
      </c>
      <c r="C338" s="664" t="s">
        <v>695</v>
      </c>
      <c r="D338" s="646">
        <v>255340.13127539441</v>
      </c>
    </row>
    <row r="339" spans="1:4" ht="16.5" thickTop="1" thickBot="1">
      <c r="A339" s="663" t="s">
        <v>693</v>
      </c>
      <c r="B339" s="663" t="s">
        <v>144</v>
      </c>
      <c r="C339" s="664" t="s">
        <v>2329</v>
      </c>
      <c r="D339" s="646">
        <v>80673.999089820703</v>
      </c>
    </row>
    <row r="340" spans="1:4" ht="31.5" thickTop="1" thickBot="1">
      <c r="A340" s="663" t="s">
        <v>648</v>
      </c>
      <c r="B340" s="663" t="s">
        <v>92</v>
      </c>
      <c r="C340" s="664" t="s">
        <v>1927</v>
      </c>
      <c r="D340" s="646">
        <v>900677.63736607949</v>
      </c>
    </row>
    <row r="341" spans="1:4" ht="31.5" thickTop="1" thickBot="1">
      <c r="A341" s="663" t="s">
        <v>698</v>
      </c>
      <c r="B341" s="663" t="s">
        <v>92</v>
      </c>
      <c r="C341" s="664" t="s">
        <v>699</v>
      </c>
      <c r="D341" s="646">
        <v>1533711.6177106739</v>
      </c>
    </row>
    <row r="342" spans="1:4" ht="31.5" thickTop="1" thickBot="1">
      <c r="A342" s="663" t="s">
        <v>649</v>
      </c>
      <c r="B342" s="663" t="s">
        <v>92</v>
      </c>
      <c r="C342" s="664" t="s">
        <v>1928</v>
      </c>
      <c r="D342" s="646">
        <v>1198826.9444015855</v>
      </c>
    </row>
    <row r="343" spans="1:4" ht="31.5" thickTop="1" thickBot="1">
      <c r="A343" s="663" t="s">
        <v>700</v>
      </c>
      <c r="B343" s="663" t="s">
        <v>92</v>
      </c>
      <c r="C343" s="664" t="s">
        <v>701</v>
      </c>
      <c r="D343" s="646">
        <v>1201843.9234404061</v>
      </c>
    </row>
    <row r="344" spans="1:4" ht="16.5" thickTop="1" thickBot="1">
      <c r="A344" s="663" t="s">
        <v>737</v>
      </c>
      <c r="B344" s="663" t="s">
        <v>387</v>
      </c>
      <c r="C344" s="664" t="s">
        <v>2330</v>
      </c>
      <c r="D344" s="646">
        <v>50867.796996683173</v>
      </c>
    </row>
    <row r="345" spans="1:4" ht="16.5" thickTop="1" thickBot="1">
      <c r="A345" s="663" t="s">
        <v>702</v>
      </c>
      <c r="B345" s="663" t="s">
        <v>377</v>
      </c>
      <c r="C345" s="664" t="s">
        <v>2331</v>
      </c>
      <c r="D345" s="646">
        <v>81464.947436004484</v>
      </c>
    </row>
    <row r="346" spans="1:4" ht="16.5" thickTop="1" thickBot="1">
      <c r="A346" s="663" t="s">
        <v>703</v>
      </c>
      <c r="B346" s="663" t="s">
        <v>144</v>
      </c>
      <c r="C346" s="664" t="s">
        <v>2332</v>
      </c>
      <c r="D346" s="646">
        <v>38543.486321040386</v>
      </c>
    </row>
    <row r="347" spans="1:4" ht="16.5" thickTop="1" thickBot="1">
      <c r="A347" s="663" t="s">
        <v>708</v>
      </c>
      <c r="B347" s="663" t="s">
        <v>92</v>
      </c>
      <c r="C347" s="664" t="s">
        <v>2333</v>
      </c>
      <c r="D347" s="646">
        <v>74725.303483224518</v>
      </c>
    </row>
    <row r="348" spans="1:4" ht="16.5" thickTop="1" thickBot="1">
      <c r="A348" s="663" t="s">
        <v>713</v>
      </c>
      <c r="B348" s="663" t="s">
        <v>144</v>
      </c>
      <c r="C348" s="664" t="s">
        <v>1931</v>
      </c>
      <c r="D348" s="646">
        <v>20865.007367884242</v>
      </c>
    </row>
    <row r="349" spans="1:4" ht="16.5" thickTop="1" thickBot="1">
      <c r="A349" s="663" t="s">
        <v>704</v>
      </c>
      <c r="B349" s="663" t="s">
        <v>144</v>
      </c>
      <c r="C349" s="664" t="s">
        <v>2334</v>
      </c>
      <c r="D349" s="646">
        <v>50837.274676339664</v>
      </c>
    </row>
    <row r="350" spans="1:4" ht="16.5" thickTop="1" thickBot="1">
      <c r="A350" s="663" t="s">
        <v>705</v>
      </c>
      <c r="B350" s="663" t="s">
        <v>144</v>
      </c>
      <c r="C350" s="664" t="s">
        <v>2335</v>
      </c>
      <c r="D350" s="646">
        <v>21506.000905029574</v>
      </c>
    </row>
    <row r="351" spans="1:4" ht="16.5" thickTop="1" thickBot="1">
      <c r="A351" s="663" t="s">
        <v>736</v>
      </c>
      <c r="B351" s="663" t="s">
        <v>144</v>
      </c>
      <c r="C351" s="664" t="s">
        <v>1933</v>
      </c>
      <c r="D351" s="646">
        <v>223119.40730590161</v>
      </c>
    </row>
    <row r="352" spans="1:4" ht="16.5" thickTop="1" thickBot="1">
      <c r="A352" s="663" t="s">
        <v>709</v>
      </c>
      <c r="B352" s="663" t="s">
        <v>144</v>
      </c>
      <c r="C352" s="664" t="s">
        <v>710</v>
      </c>
      <c r="D352" s="646">
        <v>381906.90683972446</v>
      </c>
    </row>
    <row r="353" spans="1:4" ht="16.5" thickTop="1" thickBot="1">
      <c r="A353" s="663" t="s">
        <v>711</v>
      </c>
      <c r="B353" s="663" t="s">
        <v>144</v>
      </c>
      <c r="C353" s="664" t="s">
        <v>712</v>
      </c>
      <c r="D353" s="646">
        <v>1059206.3806014671</v>
      </c>
    </row>
    <row r="354" spans="1:4" ht="16.5" thickTop="1" thickBot="1">
      <c r="A354" s="663" t="s">
        <v>707</v>
      </c>
      <c r="B354" s="663" t="s">
        <v>144</v>
      </c>
      <c r="C354" s="664" t="s">
        <v>2336</v>
      </c>
      <c r="D354" s="646">
        <v>6093.9307265354937</v>
      </c>
    </row>
    <row r="355" spans="1:4" ht="16.5" thickTop="1" thickBot="1">
      <c r="A355" s="663" t="s">
        <v>706</v>
      </c>
      <c r="B355" s="663" t="s">
        <v>144</v>
      </c>
      <c r="C355" s="664" t="s">
        <v>1930</v>
      </c>
      <c r="D355" s="646">
        <v>5627.7708226047516</v>
      </c>
    </row>
    <row r="356" spans="1:4" ht="16.5" thickTop="1" thickBot="1">
      <c r="A356" s="663" t="s">
        <v>716</v>
      </c>
      <c r="B356" s="663" t="s">
        <v>144</v>
      </c>
      <c r="C356" s="664" t="s">
        <v>717</v>
      </c>
      <c r="D356" s="646">
        <v>51511.601944265909</v>
      </c>
    </row>
    <row r="357" spans="1:4" ht="16.5" thickTop="1" thickBot="1">
      <c r="A357" s="663" t="s">
        <v>714</v>
      </c>
      <c r="B357" s="663" t="s">
        <v>144</v>
      </c>
      <c r="C357" s="664" t="s">
        <v>2337</v>
      </c>
      <c r="D357" s="646">
        <v>427449.95394047361</v>
      </c>
    </row>
    <row r="358" spans="1:4" ht="16.5" thickTop="1" thickBot="1">
      <c r="A358" s="663" t="s">
        <v>715</v>
      </c>
      <c r="B358" s="663" t="s">
        <v>144</v>
      </c>
      <c r="C358" s="664" t="s">
        <v>2338</v>
      </c>
      <c r="D358" s="646">
        <v>427449.95394047361</v>
      </c>
    </row>
    <row r="359" spans="1:4" ht="16.5" thickTop="1" thickBot="1">
      <c r="A359" s="663" t="s">
        <v>718</v>
      </c>
      <c r="B359" s="663" t="s">
        <v>144</v>
      </c>
      <c r="C359" s="664" t="s">
        <v>719</v>
      </c>
      <c r="D359" s="646">
        <v>137645.9088481307</v>
      </c>
    </row>
    <row r="360" spans="1:4" ht="16.5" thickTop="1" thickBot="1">
      <c r="A360" s="663" t="s">
        <v>720</v>
      </c>
      <c r="B360" s="663" t="s">
        <v>144</v>
      </c>
      <c r="C360" s="664" t="s">
        <v>721</v>
      </c>
      <c r="D360" s="646">
        <v>144863.92881697632</v>
      </c>
    </row>
    <row r="361" spans="1:4" ht="16.5" thickTop="1" thickBot="1">
      <c r="A361" s="663" t="s">
        <v>722</v>
      </c>
      <c r="B361" s="663" t="s">
        <v>144</v>
      </c>
      <c r="C361" s="664" t="s">
        <v>723</v>
      </c>
      <c r="D361" s="646">
        <v>225391.9354867225</v>
      </c>
    </row>
    <row r="362" spans="1:4" ht="16.5" thickTop="1" thickBot="1">
      <c r="A362" s="663" t="s">
        <v>724</v>
      </c>
      <c r="B362" s="663" t="s">
        <v>144</v>
      </c>
      <c r="C362" s="664" t="s">
        <v>725</v>
      </c>
      <c r="D362" s="646">
        <v>298350.58018641378</v>
      </c>
    </row>
    <row r="363" spans="1:4" ht="16.5" thickTop="1" thickBot="1">
      <c r="A363" s="663" t="s">
        <v>726</v>
      </c>
      <c r="B363" s="663" t="s">
        <v>144</v>
      </c>
      <c r="C363" s="664" t="s">
        <v>2339</v>
      </c>
      <c r="D363" s="646">
        <v>201367.33344332009</v>
      </c>
    </row>
    <row r="364" spans="1:4" ht="16.5" thickTop="1" thickBot="1">
      <c r="A364" s="663" t="s">
        <v>738</v>
      </c>
      <c r="B364" s="663" t="s">
        <v>144</v>
      </c>
      <c r="C364" s="664" t="s">
        <v>2340</v>
      </c>
      <c r="D364" s="646">
        <v>275484.64141089516</v>
      </c>
    </row>
    <row r="365" spans="1:4" ht="16.5" thickTop="1" thickBot="1">
      <c r="A365" s="663" t="s">
        <v>727</v>
      </c>
      <c r="B365" s="663" t="s">
        <v>144</v>
      </c>
      <c r="C365" s="664" t="s">
        <v>728</v>
      </c>
      <c r="D365" s="646">
        <v>113175.48175258246</v>
      </c>
    </row>
    <row r="366" spans="1:4" ht="16.5" thickTop="1" thickBot="1">
      <c r="A366" s="663" t="s">
        <v>729</v>
      </c>
      <c r="B366" s="663" t="s">
        <v>144</v>
      </c>
      <c r="C366" s="664" t="s">
        <v>1932</v>
      </c>
      <c r="D366" s="646">
        <v>88594.316512275065</v>
      </c>
    </row>
    <row r="367" spans="1:4" ht="16.5" thickTop="1" thickBot="1">
      <c r="A367" s="663" t="s">
        <v>730</v>
      </c>
      <c r="B367" s="663" t="s">
        <v>92</v>
      </c>
      <c r="C367" s="664" t="s">
        <v>2341</v>
      </c>
      <c r="D367" s="646">
        <v>64692.96489886316</v>
      </c>
    </row>
    <row r="368" spans="1:4" ht="16.5" thickTop="1" thickBot="1">
      <c r="A368" s="663" t="s">
        <v>732</v>
      </c>
      <c r="B368" s="663" t="s">
        <v>92</v>
      </c>
      <c r="C368" s="664" t="s">
        <v>733</v>
      </c>
      <c r="D368" s="646">
        <v>4359.0205266735138</v>
      </c>
    </row>
    <row r="369" spans="1:4" ht="16.5" thickTop="1" thickBot="1">
      <c r="A369" s="663" t="s">
        <v>731</v>
      </c>
      <c r="B369" s="663" t="s">
        <v>92</v>
      </c>
      <c r="C369" s="664" t="s">
        <v>2342</v>
      </c>
      <c r="D369" s="646">
        <v>1323.9334045272492</v>
      </c>
    </row>
    <row r="370" spans="1:4" ht="16.5" thickTop="1" thickBot="1">
      <c r="A370" s="663" t="s">
        <v>734</v>
      </c>
      <c r="B370" s="663" t="s">
        <v>92</v>
      </c>
      <c r="C370" s="664" t="s">
        <v>735</v>
      </c>
      <c r="D370" s="646">
        <v>20752.286480131934</v>
      </c>
    </row>
    <row r="371" spans="1:4" ht="16.5" thickTop="1" thickBot="1">
      <c r="A371" s="663" t="s">
        <v>741</v>
      </c>
      <c r="B371" s="663" t="s">
        <v>92</v>
      </c>
      <c r="C371" s="664" t="s">
        <v>1934</v>
      </c>
      <c r="D371" s="646">
        <v>20752.286480131934</v>
      </c>
    </row>
    <row r="372" spans="1:4" ht="16.5" thickTop="1" thickBot="1">
      <c r="A372" s="663" t="s">
        <v>739</v>
      </c>
      <c r="B372" s="663" t="s">
        <v>377</v>
      </c>
      <c r="C372" s="664" t="s">
        <v>740</v>
      </c>
      <c r="D372" s="646">
        <v>3113.8845971334272</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8554687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980.98336086329368</v>
      </c>
    </row>
    <row r="7" spans="1:5" ht="30" customHeight="1" thickTop="1" thickBot="1">
      <c r="A7" s="200" t="s">
        <v>1352</v>
      </c>
      <c r="B7" s="100" t="s">
        <v>339</v>
      </c>
      <c r="C7" s="102" t="s">
        <v>2025</v>
      </c>
      <c r="D7" s="649">
        <v>974.56343163631527</v>
      </c>
      <c r="E7" s="103"/>
    </row>
    <row r="8" spans="1:5" ht="30" customHeight="1" thickTop="1" thickBot="1">
      <c r="A8" s="200" t="s">
        <v>1364</v>
      </c>
      <c r="B8" s="100" t="s">
        <v>339</v>
      </c>
      <c r="C8" s="102" t="s">
        <v>2027</v>
      </c>
      <c r="D8" s="649">
        <v>974.56343163631527</v>
      </c>
    </row>
    <row r="9" spans="1:5" ht="30" customHeight="1" thickTop="1" thickBot="1">
      <c r="A9" s="200" t="s">
        <v>1225</v>
      </c>
      <c r="B9" s="100" t="s">
        <v>1223</v>
      </c>
      <c r="C9" s="102" t="s">
        <v>1226</v>
      </c>
      <c r="D9" s="649">
        <v>804.29212029373434</v>
      </c>
    </row>
    <row r="10" spans="1:5" ht="30" customHeight="1" thickTop="1" thickBot="1">
      <c r="A10" s="200" t="s">
        <v>1388</v>
      </c>
      <c r="B10" s="100" t="s">
        <v>339</v>
      </c>
      <c r="C10" s="102" t="s">
        <v>1389</v>
      </c>
      <c r="D10" s="649">
        <v>942.46378550142276</v>
      </c>
    </row>
    <row r="11" spans="1:5" ht="30" customHeight="1" thickTop="1" thickBot="1">
      <c r="A11" s="200" t="s">
        <v>1329</v>
      </c>
      <c r="B11" s="100" t="s">
        <v>339</v>
      </c>
      <c r="C11" s="102" t="s">
        <v>1330</v>
      </c>
      <c r="D11" s="649">
        <v>942.46378550142276</v>
      </c>
    </row>
    <row r="12" spans="1:5" ht="30" customHeight="1" thickTop="1" thickBot="1">
      <c r="A12" s="200" t="s">
        <v>1331</v>
      </c>
      <c r="B12" s="100" t="s">
        <v>339</v>
      </c>
      <c r="C12" s="102" t="s">
        <v>1332</v>
      </c>
      <c r="D12" s="649">
        <v>942.46378550142276</v>
      </c>
    </row>
    <row r="13" spans="1:5" ht="30" customHeight="1" thickTop="1" thickBot="1">
      <c r="A13" s="200" t="s">
        <v>1333</v>
      </c>
      <c r="B13" s="100" t="s">
        <v>339</v>
      </c>
      <c r="C13" s="102" t="s">
        <v>1334</v>
      </c>
      <c r="D13" s="649">
        <v>942.46378550142276</v>
      </c>
    </row>
    <row r="14" spans="1:5" ht="30" customHeight="1" thickTop="1" thickBot="1">
      <c r="A14" s="200" t="s">
        <v>1335</v>
      </c>
      <c r="B14" s="100" t="s">
        <v>339</v>
      </c>
      <c r="C14" s="102" t="s">
        <v>1336</v>
      </c>
      <c r="D14" s="649">
        <v>942.46378550142276</v>
      </c>
    </row>
    <row r="15" spans="1:5" ht="30" customHeight="1" thickTop="1" thickBot="1">
      <c r="A15" s="200" t="s">
        <v>1317</v>
      </c>
      <c r="B15" s="100" t="s">
        <v>339</v>
      </c>
      <c r="C15" s="102" t="s">
        <v>1860</v>
      </c>
      <c r="D15" s="649">
        <v>942.46378550142276</v>
      </c>
    </row>
    <row r="16" spans="1:5" ht="30" customHeight="1" thickTop="1" thickBot="1">
      <c r="A16" s="200" t="s">
        <v>1227</v>
      </c>
      <c r="B16" s="100" t="s">
        <v>339</v>
      </c>
      <c r="C16" s="102" t="s">
        <v>1228</v>
      </c>
      <c r="D16" s="649">
        <v>942.46378550142276</v>
      </c>
    </row>
    <row r="17" spans="1:4" ht="30" customHeight="1" thickTop="1" thickBot="1">
      <c r="A17" s="200" t="s">
        <v>1229</v>
      </c>
      <c r="B17" s="100" t="s">
        <v>339</v>
      </c>
      <c r="C17" s="102" t="s">
        <v>1230</v>
      </c>
      <c r="D17" s="649">
        <v>942.46378550142276</v>
      </c>
    </row>
    <row r="18" spans="1:4" ht="30" customHeight="1" thickTop="1" thickBot="1">
      <c r="A18" s="200" t="s">
        <v>1231</v>
      </c>
      <c r="B18" s="100" t="s">
        <v>339</v>
      </c>
      <c r="C18" s="102" t="s">
        <v>1232</v>
      </c>
      <c r="D18" s="649">
        <v>942.46378550142276</v>
      </c>
    </row>
    <row r="19" spans="1:4" ht="30" customHeight="1" thickTop="1" thickBot="1">
      <c r="A19" s="200" t="s">
        <v>1235</v>
      </c>
      <c r="B19" s="100" t="s">
        <v>339</v>
      </c>
      <c r="C19" s="102" t="s">
        <v>1236</v>
      </c>
      <c r="D19" s="649">
        <v>942.46378550142276</v>
      </c>
    </row>
    <row r="20" spans="1:4" ht="30" customHeight="1" thickTop="1" thickBot="1">
      <c r="A20" s="200" t="s">
        <v>1407</v>
      </c>
      <c r="B20" s="100" t="s">
        <v>339</v>
      </c>
      <c r="C20" s="102" t="s">
        <v>1869</v>
      </c>
      <c r="D20" s="649">
        <v>850.53444595330427</v>
      </c>
    </row>
    <row r="21" spans="1:4" ht="30" customHeight="1" thickTop="1" thickBot="1">
      <c r="A21" s="200" t="s">
        <v>1239</v>
      </c>
      <c r="B21" s="100" t="s">
        <v>339</v>
      </c>
      <c r="C21" s="102" t="s">
        <v>1240</v>
      </c>
      <c r="D21" s="649">
        <v>1176.1074574444656</v>
      </c>
    </row>
    <row r="22" spans="1:4" ht="30" customHeight="1" thickTop="1" thickBot="1">
      <c r="A22" s="200" t="s">
        <v>1390</v>
      </c>
      <c r="B22" s="100" t="s">
        <v>339</v>
      </c>
      <c r="C22" s="102" t="s">
        <v>1391</v>
      </c>
      <c r="D22" s="649">
        <v>1176.1074574444656</v>
      </c>
    </row>
    <row r="23" spans="1:4" ht="30" customHeight="1" thickTop="1" thickBot="1">
      <c r="A23" s="200" t="s">
        <v>1247</v>
      </c>
      <c r="B23" s="100" t="s">
        <v>339</v>
      </c>
      <c r="C23" s="102" t="s">
        <v>1248</v>
      </c>
      <c r="D23" s="649">
        <v>1019.5029362251647</v>
      </c>
    </row>
    <row r="24" spans="1:4" ht="30" customHeight="1" thickTop="1" thickBot="1">
      <c r="A24" s="200" t="s">
        <v>1269</v>
      </c>
      <c r="B24" s="100" t="s">
        <v>339</v>
      </c>
      <c r="C24" s="102" t="s">
        <v>1270</v>
      </c>
      <c r="D24" s="649">
        <v>1019.5029362251647</v>
      </c>
    </row>
    <row r="25" spans="1:4" ht="30" customHeight="1" thickTop="1" thickBot="1">
      <c r="A25" s="200" t="s">
        <v>1241</v>
      </c>
      <c r="B25" s="100" t="s">
        <v>339</v>
      </c>
      <c r="C25" s="102" t="s">
        <v>1242</v>
      </c>
      <c r="D25" s="649">
        <v>942.46378550142276</v>
      </c>
    </row>
    <row r="26" spans="1:4" ht="30" customHeight="1" thickTop="1" thickBot="1">
      <c r="A26" s="200" t="s">
        <v>1246</v>
      </c>
      <c r="B26" s="100" t="s">
        <v>339</v>
      </c>
      <c r="C26" s="102" t="s">
        <v>1242</v>
      </c>
      <c r="D26" s="649">
        <v>942.46378550142276</v>
      </c>
    </row>
    <row r="27" spans="1:4" ht="30" customHeight="1" thickTop="1" thickBot="1">
      <c r="A27" s="200" t="s">
        <v>1303</v>
      </c>
      <c r="B27" s="100" t="s">
        <v>339</v>
      </c>
      <c r="C27" s="102" t="s">
        <v>1304</v>
      </c>
      <c r="D27" s="649">
        <v>942.46378550142276</v>
      </c>
    </row>
    <row r="28" spans="1:4" ht="30" customHeight="1" thickTop="1" thickBot="1">
      <c r="A28" s="200" t="s">
        <v>1249</v>
      </c>
      <c r="B28" s="100" t="s">
        <v>339</v>
      </c>
      <c r="C28" s="102" t="s">
        <v>1250</v>
      </c>
      <c r="D28" s="649">
        <v>942.46378550142276</v>
      </c>
    </row>
    <row r="29" spans="1:4" ht="30" customHeight="1" thickTop="1" thickBot="1">
      <c r="A29" s="200" t="s">
        <v>1254</v>
      </c>
      <c r="B29" s="100" t="s">
        <v>339</v>
      </c>
      <c r="C29" s="102" t="s">
        <v>1255</v>
      </c>
      <c r="D29" s="649">
        <v>942.46378550142276</v>
      </c>
    </row>
    <row r="30" spans="1:4" ht="30" customHeight="1" thickTop="1" thickBot="1">
      <c r="A30" s="200" t="s">
        <v>1252</v>
      </c>
      <c r="B30" s="100" t="s">
        <v>339</v>
      </c>
      <c r="C30" s="102" t="s">
        <v>1253</v>
      </c>
      <c r="D30" s="649">
        <v>1013.0830069981863</v>
      </c>
    </row>
    <row r="31" spans="1:4" ht="30" customHeight="1" thickTop="1" thickBot="1">
      <c r="A31" s="200" t="s">
        <v>1267</v>
      </c>
      <c r="B31" s="100" t="s">
        <v>339</v>
      </c>
      <c r="C31" s="102" t="s">
        <v>1268</v>
      </c>
      <c r="D31" s="649">
        <v>1013.0830069981863</v>
      </c>
    </row>
    <row r="32" spans="1:4" ht="30" customHeight="1" thickTop="1" thickBot="1">
      <c r="A32" s="200" t="s">
        <v>1256</v>
      </c>
      <c r="B32" s="100" t="s">
        <v>339</v>
      </c>
      <c r="C32" s="102" t="s">
        <v>1257</v>
      </c>
      <c r="D32" s="649">
        <v>1013.0830069981863</v>
      </c>
    </row>
    <row r="33" spans="1:4" ht="30" customHeight="1" thickTop="1" thickBot="1">
      <c r="A33" s="200" t="s">
        <v>1272</v>
      </c>
      <c r="B33" s="100" t="s">
        <v>339</v>
      </c>
      <c r="C33" s="102" t="s">
        <v>1257</v>
      </c>
      <c r="D33" s="649">
        <v>1013.0830069981863</v>
      </c>
    </row>
    <row r="34" spans="1:4" ht="30" customHeight="1" thickTop="1" thickBot="1">
      <c r="A34" s="200" t="s">
        <v>1273</v>
      </c>
      <c r="B34" s="100" t="s">
        <v>339</v>
      </c>
      <c r="C34" s="102" t="s">
        <v>1274</v>
      </c>
      <c r="D34" s="649">
        <v>1013.0830069981863</v>
      </c>
    </row>
    <row r="35" spans="1:4" ht="30" customHeight="1" thickTop="1" thickBot="1">
      <c r="A35" s="200" t="s">
        <v>1323</v>
      </c>
      <c r="B35" s="100" t="s">
        <v>339</v>
      </c>
      <c r="C35" s="102" t="s">
        <v>1864</v>
      </c>
      <c r="D35" s="649">
        <v>1013.0830069981863</v>
      </c>
    </row>
    <row r="36" spans="1:4" ht="30" customHeight="1" thickTop="1" thickBot="1">
      <c r="A36" s="200" t="s">
        <v>1404</v>
      </c>
      <c r="B36" s="100" t="s">
        <v>339</v>
      </c>
      <c r="C36" s="102" t="s">
        <v>1405</v>
      </c>
      <c r="D36" s="649">
        <v>1013.0830069981863</v>
      </c>
    </row>
    <row r="37" spans="1:4" ht="30" customHeight="1" thickTop="1" thickBot="1">
      <c r="A37" s="200" t="s">
        <v>1385</v>
      </c>
      <c r="B37" s="100" t="s">
        <v>339</v>
      </c>
      <c r="C37" s="102" t="s">
        <v>1386</v>
      </c>
      <c r="D37" s="649">
        <v>999.82121158942414</v>
      </c>
    </row>
    <row r="38" spans="1:4" ht="30" customHeight="1" thickTop="1" thickBot="1">
      <c r="A38" s="200" t="s">
        <v>1264</v>
      </c>
      <c r="B38" s="100" t="s">
        <v>339</v>
      </c>
      <c r="C38" s="102" t="s">
        <v>1265</v>
      </c>
      <c r="D38" s="649">
        <v>942.46378550142276</v>
      </c>
    </row>
    <row r="39" spans="1:4" ht="30" customHeight="1" thickTop="1" thickBot="1">
      <c r="A39" s="200" t="s">
        <v>1221</v>
      </c>
      <c r="B39" s="100" t="s">
        <v>1223</v>
      </c>
      <c r="C39" s="102" t="s">
        <v>1280</v>
      </c>
      <c r="D39" s="649">
        <v>939.88915819941633</v>
      </c>
    </row>
    <row r="40" spans="1:4" ht="30" customHeight="1" thickTop="1" thickBot="1">
      <c r="A40" s="200" t="s">
        <v>1261</v>
      </c>
      <c r="B40" s="100" t="s">
        <v>339</v>
      </c>
      <c r="C40" s="102" t="s">
        <v>1262</v>
      </c>
      <c r="D40" s="649">
        <v>942.46378550142276</v>
      </c>
    </row>
    <row r="41" spans="1:4" ht="30" customHeight="1" thickTop="1" thickBot="1">
      <c r="A41" s="200" t="s">
        <v>1259</v>
      </c>
      <c r="B41" s="100" t="s">
        <v>339</v>
      </c>
      <c r="C41" s="102" t="s">
        <v>1260</v>
      </c>
      <c r="D41" s="649">
        <v>942.46378550142276</v>
      </c>
    </row>
    <row r="42" spans="1:4" ht="30" customHeight="1" thickTop="1" thickBot="1">
      <c r="A42" s="200" t="s">
        <v>1392</v>
      </c>
      <c r="B42" s="100" t="s">
        <v>339</v>
      </c>
      <c r="C42" s="102" t="s">
        <v>1260</v>
      </c>
      <c r="D42" s="649">
        <v>942.46378550142276</v>
      </c>
    </row>
    <row r="43" spans="1:4" ht="30" customHeight="1" thickTop="1" thickBot="1">
      <c r="A43" s="200" t="s">
        <v>1233</v>
      </c>
      <c r="B43" s="100" t="s">
        <v>339</v>
      </c>
      <c r="C43" s="102" t="s">
        <v>1234</v>
      </c>
      <c r="D43" s="649">
        <v>942.46378550142276</v>
      </c>
    </row>
    <row r="44" spans="1:4" ht="30" customHeight="1" thickTop="1" thickBot="1">
      <c r="A44" s="200" t="s">
        <v>1387</v>
      </c>
      <c r="B44" s="100" t="s">
        <v>339</v>
      </c>
      <c r="C44" s="102" t="s">
        <v>1234</v>
      </c>
      <c r="D44" s="649">
        <v>942.46378550142276</v>
      </c>
    </row>
    <row r="45" spans="1:4" ht="30" customHeight="1" thickTop="1" thickBot="1">
      <c r="A45" s="200" t="s">
        <v>1278</v>
      </c>
      <c r="B45" s="100" t="s">
        <v>339</v>
      </c>
      <c r="C45" s="102" t="s">
        <v>1279</v>
      </c>
      <c r="D45" s="649">
        <v>942.46378550142276</v>
      </c>
    </row>
    <row r="46" spans="1:4" ht="30" customHeight="1" thickTop="1" thickBot="1">
      <c r="A46" s="200" t="s">
        <v>1287</v>
      </c>
      <c r="B46" s="100" t="s">
        <v>339</v>
      </c>
      <c r="C46" s="102" t="s">
        <v>1288</v>
      </c>
      <c r="D46" s="649">
        <v>942.46378550142276</v>
      </c>
    </row>
    <row r="47" spans="1:4" ht="30" customHeight="1" thickTop="1" thickBot="1">
      <c r="A47" s="200" t="s">
        <v>1291</v>
      </c>
      <c r="B47" s="100" t="s">
        <v>339</v>
      </c>
      <c r="C47" s="102" t="s">
        <v>1292</v>
      </c>
      <c r="D47" s="649">
        <v>942.46378550142276</v>
      </c>
    </row>
    <row r="48" spans="1:4" ht="30" customHeight="1" thickTop="1" thickBot="1">
      <c r="A48" s="200" t="s">
        <v>1283</v>
      </c>
      <c r="B48" s="100" t="s">
        <v>1223</v>
      </c>
      <c r="C48" s="102" t="s">
        <v>1284</v>
      </c>
      <c r="D48" s="649">
        <v>835.38957947091262</v>
      </c>
    </row>
    <row r="49" spans="1:4" ht="30" customHeight="1" thickTop="1" thickBot="1">
      <c r="A49" s="200" t="s">
        <v>1281</v>
      </c>
      <c r="B49" s="100" t="s">
        <v>339</v>
      </c>
      <c r="C49" s="102" t="s">
        <v>1282</v>
      </c>
      <c r="D49" s="649">
        <v>942.46378550142276</v>
      </c>
    </row>
    <row r="50" spans="1:4" ht="30" customHeight="1" thickTop="1" thickBot="1">
      <c r="A50" s="200" t="s">
        <v>1285</v>
      </c>
      <c r="B50" s="100" t="s">
        <v>339</v>
      </c>
      <c r="C50" s="102" t="s">
        <v>1286</v>
      </c>
      <c r="D50" s="649">
        <v>942.46378550142276</v>
      </c>
    </row>
    <row r="51" spans="1:4" ht="30" customHeight="1" thickTop="1" thickBot="1">
      <c r="A51" s="200" t="s">
        <v>1314</v>
      </c>
      <c r="B51" s="100" t="s">
        <v>1306</v>
      </c>
      <c r="C51" s="102" t="s">
        <v>1315</v>
      </c>
      <c r="D51" s="649">
        <v>942.46378550142276</v>
      </c>
    </row>
    <row r="52" spans="1:4" ht="30" customHeight="1" thickTop="1" thickBot="1">
      <c r="A52" s="200" t="s">
        <v>1316</v>
      </c>
      <c r="B52" s="100" t="s">
        <v>1306</v>
      </c>
      <c r="C52" s="102" t="s">
        <v>1315</v>
      </c>
      <c r="D52" s="649">
        <v>942.46378550142276</v>
      </c>
    </row>
    <row r="53" spans="1:4" ht="30" customHeight="1" thickTop="1" thickBot="1">
      <c r="A53" s="200" t="s">
        <v>1289</v>
      </c>
      <c r="B53" s="100" t="s">
        <v>339</v>
      </c>
      <c r="C53" s="102" t="s">
        <v>1290</v>
      </c>
      <c r="D53" s="649">
        <v>942.46378550142276</v>
      </c>
    </row>
    <row r="54" spans="1:4" ht="30" customHeight="1" thickTop="1" thickBot="1">
      <c r="A54" s="200" t="s">
        <v>1293</v>
      </c>
      <c r="B54" s="100" t="s">
        <v>339</v>
      </c>
      <c r="C54" s="102" t="s">
        <v>1294</v>
      </c>
      <c r="D54" s="649">
        <v>974.56343163631527</v>
      </c>
    </row>
    <row r="55" spans="1:4" ht="30" customHeight="1" thickTop="1" thickBot="1">
      <c r="A55" s="200" t="s">
        <v>1378</v>
      </c>
      <c r="B55" s="100" t="s">
        <v>339</v>
      </c>
      <c r="C55" s="102" t="s">
        <v>2029</v>
      </c>
      <c r="D55" s="649">
        <v>974.56343163631527</v>
      </c>
    </row>
    <row r="56" spans="1:4" ht="30" customHeight="1" thickTop="1" thickBot="1">
      <c r="A56" s="200" t="s">
        <v>1379</v>
      </c>
      <c r="B56" s="100" t="s">
        <v>339</v>
      </c>
      <c r="C56" s="102" t="s">
        <v>2030</v>
      </c>
      <c r="D56" s="649">
        <v>974.56343163631527</v>
      </c>
    </row>
    <row r="57" spans="1:4" ht="30" customHeight="1" thickTop="1" thickBot="1">
      <c r="A57" s="200" t="s">
        <v>1380</v>
      </c>
      <c r="B57" s="100" t="s">
        <v>339</v>
      </c>
      <c r="C57" s="102" t="s">
        <v>2031</v>
      </c>
      <c r="D57" s="649">
        <v>974.56343163631527</v>
      </c>
    </row>
    <row r="58" spans="1:4" ht="30" customHeight="1" thickTop="1" thickBot="1">
      <c r="A58" s="200" t="s">
        <v>1357</v>
      </c>
      <c r="B58" s="100" t="s">
        <v>339</v>
      </c>
      <c r="C58" s="102" t="s">
        <v>1867</v>
      </c>
      <c r="D58" s="649">
        <v>974.56343163631527</v>
      </c>
    </row>
    <row r="59" spans="1:4" ht="30" customHeight="1" thickTop="1" thickBot="1">
      <c r="A59" s="200" t="s">
        <v>1295</v>
      </c>
      <c r="B59" s="100" t="s">
        <v>339</v>
      </c>
      <c r="C59" s="102" t="s">
        <v>1296</v>
      </c>
      <c r="D59" s="649">
        <v>974.56343163631527</v>
      </c>
    </row>
    <row r="60" spans="1:4" ht="30" customHeight="1" thickTop="1" thickBot="1">
      <c r="A60" s="200" t="s">
        <v>1376</v>
      </c>
      <c r="B60" s="100" t="s">
        <v>339</v>
      </c>
      <c r="C60" s="102" t="s">
        <v>1377</v>
      </c>
      <c r="D60" s="649">
        <v>974.56343163631527</v>
      </c>
    </row>
    <row r="61" spans="1:4" ht="30" customHeight="1" thickTop="1" thickBot="1">
      <c r="A61" s="200" t="s">
        <v>1362</v>
      </c>
      <c r="B61" s="100" t="s">
        <v>339</v>
      </c>
      <c r="C61" s="102" t="s">
        <v>1363</v>
      </c>
      <c r="D61" s="649">
        <v>974.56343163631527</v>
      </c>
    </row>
    <row r="62" spans="1:4" ht="30" customHeight="1" thickTop="1" thickBot="1">
      <c r="A62" s="200" t="s">
        <v>1369</v>
      </c>
      <c r="B62" s="100" t="s">
        <v>339</v>
      </c>
      <c r="C62" s="102" t="s">
        <v>1370</v>
      </c>
      <c r="D62" s="649">
        <v>974.56343163631527</v>
      </c>
    </row>
    <row r="63" spans="1:4" ht="30" customHeight="1" thickTop="1" thickBot="1">
      <c r="A63" s="200" t="s">
        <v>1373</v>
      </c>
      <c r="B63" s="100" t="s">
        <v>339</v>
      </c>
      <c r="C63" s="102" t="s">
        <v>1374</v>
      </c>
      <c r="D63" s="649">
        <v>974.56343163631527</v>
      </c>
    </row>
    <row r="64" spans="1:4" ht="30" customHeight="1" thickTop="1" thickBot="1">
      <c r="A64" s="200" t="s">
        <v>1360</v>
      </c>
      <c r="B64" s="100" t="s">
        <v>339</v>
      </c>
      <c r="C64" s="102" t="s">
        <v>1361</v>
      </c>
      <c r="D64" s="649">
        <v>974.56343163631527</v>
      </c>
    </row>
    <row r="65" spans="1:4" ht="30" customHeight="1" thickTop="1" thickBot="1">
      <c r="A65" s="200" t="s">
        <v>1297</v>
      </c>
      <c r="B65" s="100" t="s">
        <v>339</v>
      </c>
      <c r="C65" s="102" t="s">
        <v>1298</v>
      </c>
      <c r="D65" s="649">
        <v>974.56343163631527</v>
      </c>
    </row>
    <row r="66" spans="1:4" ht="30" customHeight="1" thickTop="1" thickBot="1">
      <c r="A66" s="200" t="s">
        <v>1367</v>
      </c>
      <c r="B66" s="100" t="s">
        <v>339</v>
      </c>
      <c r="C66" s="102" t="s">
        <v>1368</v>
      </c>
      <c r="D66" s="649">
        <v>974.56343163631527</v>
      </c>
    </row>
    <row r="67" spans="1:4" ht="30" customHeight="1" thickTop="1" thickBot="1">
      <c r="A67" s="200" t="s">
        <v>1371</v>
      </c>
      <c r="B67" s="100" t="s">
        <v>339</v>
      </c>
      <c r="C67" s="102" t="s">
        <v>1372</v>
      </c>
      <c r="D67" s="649">
        <v>974.56343163631527</v>
      </c>
    </row>
    <row r="68" spans="1:4" ht="30" customHeight="1" thickTop="1" thickBot="1">
      <c r="A68" s="200" t="s">
        <v>1343</v>
      </c>
      <c r="B68" s="100" t="s">
        <v>339</v>
      </c>
      <c r="C68" s="102" t="s">
        <v>1344</v>
      </c>
      <c r="D68" s="649">
        <v>974.56343163631527</v>
      </c>
    </row>
    <row r="69" spans="1:4" ht="30" customHeight="1" thickTop="1" thickBot="1">
      <c r="A69" s="200" t="s">
        <v>1383</v>
      </c>
      <c r="B69" s="100" t="s">
        <v>339</v>
      </c>
      <c r="C69" s="102" t="s">
        <v>2033</v>
      </c>
      <c r="D69" s="649">
        <v>974.56343163631527</v>
      </c>
    </row>
    <row r="70" spans="1:4" ht="30" customHeight="1" thickTop="1" thickBot="1">
      <c r="A70" s="200" t="s">
        <v>1384</v>
      </c>
      <c r="B70" s="100" t="s">
        <v>339</v>
      </c>
      <c r="C70" s="102" t="s">
        <v>2034</v>
      </c>
      <c r="D70" s="649">
        <v>974.56343163631527</v>
      </c>
    </row>
    <row r="71" spans="1:4" ht="30" customHeight="1" thickTop="1" thickBot="1">
      <c r="A71" s="200" t="s">
        <v>1381</v>
      </c>
      <c r="B71" s="100" t="s">
        <v>339</v>
      </c>
      <c r="C71" s="102" t="s">
        <v>2035</v>
      </c>
      <c r="D71" s="649">
        <v>974.56343163631527</v>
      </c>
    </row>
    <row r="72" spans="1:4" ht="30" customHeight="1" thickTop="1" thickBot="1">
      <c r="A72" s="200" t="s">
        <v>1382</v>
      </c>
      <c r="B72" s="100" t="s">
        <v>339</v>
      </c>
      <c r="C72" s="102" t="s">
        <v>2036</v>
      </c>
      <c r="D72" s="649">
        <v>974.56343163631527</v>
      </c>
    </row>
    <row r="73" spans="1:4" ht="30" customHeight="1" thickTop="1" thickBot="1">
      <c r="A73" s="200" t="s">
        <v>1350</v>
      </c>
      <c r="B73" s="100" t="s">
        <v>339</v>
      </c>
      <c r="C73" s="102" t="s">
        <v>1351</v>
      </c>
      <c r="D73" s="649">
        <v>974.56343163631527</v>
      </c>
    </row>
    <row r="74" spans="1:4" ht="30" customHeight="1" thickTop="1" thickBot="1">
      <c r="A74" s="200" t="s">
        <v>1349</v>
      </c>
      <c r="B74" s="100" t="s">
        <v>339</v>
      </c>
      <c r="C74" s="102" t="s">
        <v>1866</v>
      </c>
      <c r="D74" s="649">
        <v>974.56343163631527</v>
      </c>
    </row>
    <row r="75" spans="1:4" ht="30" customHeight="1" thickTop="1" thickBot="1">
      <c r="A75" s="200" t="s">
        <v>1347</v>
      </c>
      <c r="B75" s="100" t="s">
        <v>339</v>
      </c>
      <c r="C75" s="102" t="s">
        <v>1348</v>
      </c>
      <c r="D75" s="649">
        <v>974.56343163631527</v>
      </c>
    </row>
    <row r="76" spans="1:4" ht="30" customHeight="1" thickTop="1" thickBot="1">
      <c r="A76" s="200" t="s">
        <v>1375</v>
      </c>
      <c r="B76" s="100" t="s">
        <v>339</v>
      </c>
      <c r="C76" s="102" t="s">
        <v>2028</v>
      </c>
      <c r="D76" s="649">
        <v>974.56343163631527</v>
      </c>
    </row>
    <row r="77" spans="1:4" ht="30" customHeight="1" thickTop="1" thickBot="1">
      <c r="A77" s="200" t="s">
        <v>1353</v>
      </c>
      <c r="B77" s="100" t="s">
        <v>339</v>
      </c>
      <c r="C77" s="102" t="s">
        <v>1354</v>
      </c>
      <c r="D77" s="649">
        <v>974.56343163631527</v>
      </c>
    </row>
    <row r="78" spans="1:4" ht="30" customHeight="1" thickTop="1" thickBot="1">
      <c r="A78" s="200" t="s">
        <v>1355</v>
      </c>
      <c r="B78" s="100" t="s">
        <v>339</v>
      </c>
      <c r="C78" s="102" t="s">
        <v>1356</v>
      </c>
      <c r="D78" s="649">
        <v>974.56343163631527</v>
      </c>
    </row>
    <row r="79" spans="1:4" ht="30" customHeight="1" thickTop="1" thickBot="1">
      <c r="A79" s="200" t="s">
        <v>1358</v>
      </c>
      <c r="B79" s="100" t="s">
        <v>339</v>
      </c>
      <c r="C79" s="102" t="s">
        <v>1359</v>
      </c>
      <c r="D79" s="649">
        <v>974.56343163631527</v>
      </c>
    </row>
    <row r="80" spans="1:4" ht="30" customHeight="1" thickTop="1" thickBot="1">
      <c r="A80" s="200" t="s">
        <v>1337</v>
      </c>
      <c r="B80" s="100" t="s">
        <v>339</v>
      </c>
      <c r="C80" s="102" t="s">
        <v>1338</v>
      </c>
      <c r="D80" s="649">
        <v>974.56343163631527</v>
      </c>
    </row>
    <row r="81" spans="1:4" ht="30" customHeight="1" thickTop="1" thickBot="1">
      <c r="A81" s="200" t="s">
        <v>1341</v>
      </c>
      <c r="B81" s="100" t="s">
        <v>339</v>
      </c>
      <c r="C81" s="102" t="s">
        <v>1342</v>
      </c>
      <c r="D81" s="649">
        <v>974.56343163631527</v>
      </c>
    </row>
    <row r="82" spans="1:4" ht="30" customHeight="1" thickTop="1" thickBot="1">
      <c r="A82" s="200" t="s">
        <v>1345</v>
      </c>
      <c r="B82" s="100" t="s">
        <v>339</v>
      </c>
      <c r="C82" s="102" t="s">
        <v>1346</v>
      </c>
      <c r="D82" s="649">
        <v>974.56343163631527</v>
      </c>
    </row>
    <row r="83" spans="1:4" ht="30" customHeight="1" thickTop="1" thickBot="1">
      <c r="A83" s="200" t="s">
        <v>1339</v>
      </c>
      <c r="B83" s="100" t="s">
        <v>339</v>
      </c>
      <c r="C83" s="102" t="s">
        <v>1340</v>
      </c>
      <c r="D83" s="649">
        <v>974.56343163631527</v>
      </c>
    </row>
    <row r="84" spans="1:4" ht="30" customHeight="1" thickTop="1" thickBot="1">
      <c r="A84" s="200" t="s">
        <v>1305</v>
      </c>
      <c r="B84" s="100" t="s">
        <v>339</v>
      </c>
      <c r="C84" s="102" t="s">
        <v>1307</v>
      </c>
      <c r="D84" s="649">
        <v>1019.5029362251647</v>
      </c>
    </row>
    <row r="85" spans="1:4" ht="30" customHeight="1" thickTop="1" thickBot="1">
      <c r="A85" s="200" t="s">
        <v>1308</v>
      </c>
      <c r="B85" s="100" t="s">
        <v>339</v>
      </c>
      <c r="C85" s="102" t="s">
        <v>1859</v>
      </c>
      <c r="D85" s="649">
        <v>1019.5029362251647</v>
      </c>
    </row>
    <row r="86" spans="1:4" ht="30" customHeight="1" thickTop="1" thickBot="1">
      <c r="A86" s="200" t="s">
        <v>1309</v>
      </c>
      <c r="B86" s="100" t="s">
        <v>1306</v>
      </c>
      <c r="C86" s="102" t="s">
        <v>1310</v>
      </c>
      <c r="D86" s="649">
        <v>1019.5029362251647</v>
      </c>
    </row>
    <row r="87" spans="1:4" ht="30" customHeight="1" thickTop="1" thickBot="1">
      <c r="A87" s="200" t="s">
        <v>1311</v>
      </c>
      <c r="B87" s="100" t="s">
        <v>339</v>
      </c>
      <c r="C87" s="102" t="s">
        <v>1312</v>
      </c>
      <c r="D87" s="649">
        <v>1019.5029362251647</v>
      </c>
    </row>
    <row r="88" spans="1:4" ht="30" customHeight="1" thickTop="1" thickBot="1">
      <c r="A88" s="200" t="s">
        <v>1313</v>
      </c>
      <c r="B88" s="100" t="s">
        <v>339</v>
      </c>
      <c r="C88" s="102" t="s">
        <v>1312</v>
      </c>
      <c r="D88" s="649">
        <v>1019.5029362251647</v>
      </c>
    </row>
    <row r="89" spans="1:4" ht="30" customHeight="1" thickTop="1" thickBot="1">
      <c r="A89" s="200" t="s">
        <v>1243</v>
      </c>
      <c r="B89" s="100" t="s">
        <v>339</v>
      </c>
      <c r="C89" s="102" t="s">
        <v>1852</v>
      </c>
      <c r="D89" s="649">
        <v>1019.5029362251647</v>
      </c>
    </row>
    <row r="90" spans="1:4" ht="30" customHeight="1" thickTop="1" thickBot="1">
      <c r="A90" s="200" t="s">
        <v>1365</v>
      </c>
      <c r="B90" s="100" t="s">
        <v>339</v>
      </c>
      <c r="C90" s="102" t="s">
        <v>1366</v>
      </c>
      <c r="D90" s="649">
        <v>942.46378550142276</v>
      </c>
    </row>
    <row r="91" spans="1:4" ht="30" customHeight="1" thickTop="1" thickBot="1">
      <c r="A91" s="200" t="s">
        <v>1244</v>
      </c>
      <c r="B91" s="100" t="s">
        <v>339</v>
      </c>
      <c r="C91" s="102" t="s">
        <v>1245</v>
      </c>
      <c r="D91" s="649">
        <v>942.46378550142276</v>
      </c>
    </row>
    <row r="92" spans="1:4" ht="30" customHeight="1" thickTop="1" thickBot="1">
      <c r="A92" s="200" t="s">
        <v>1277</v>
      </c>
      <c r="B92" s="100" t="s">
        <v>339</v>
      </c>
      <c r="C92" s="102" t="s">
        <v>1858</v>
      </c>
      <c r="D92" s="649">
        <v>1019.5029362251647</v>
      </c>
    </row>
    <row r="93" spans="1:4" ht="30" customHeight="1" thickTop="1" thickBot="1">
      <c r="A93" s="200" t="s">
        <v>1408</v>
      </c>
      <c r="B93" s="100" t="s">
        <v>1406</v>
      </c>
      <c r="C93" s="102" t="s">
        <v>1870</v>
      </c>
      <c r="D93" s="649">
        <v>83134.055941729137</v>
      </c>
    </row>
    <row r="94" spans="1:4" ht="30" customHeight="1" thickTop="1" thickBot="1">
      <c r="A94" s="200" t="s">
        <v>1399</v>
      </c>
      <c r="B94" s="100" t="s">
        <v>92</v>
      </c>
      <c r="C94" s="102" t="s">
        <v>1868</v>
      </c>
      <c r="D94" s="649">
        <v>320232.36876701255</v>
      </c>
    </row>
    <row r="95" spans="1:4" ht="30" customHeight="1" thickTop="1" thickBot="1">
      <c r="A95" s="200" t="s">
        <v>1222</v>
      </c>
      <c r="B95" s="100" t="s">
        <v>1223</v>
      </c>
      <c r="C95" s="102" t="s">
        <v>1224</v>
      </c>
      <c r="D95" s="649">
        <v>129.96315194393719</v>
      </c>
    </row>
    <row r="96" spans="1:4" ht="30" customHeight="1" thickTop="1" thickBot="1">
      <c r="A96" s="200" t="s">
        <v>1631</v>
      </c>
      <c r="B96" s="100" t="s">
        <v>339</v>
      </c>
      <c r="C96" s="102" t="s">
        <v>1851</v>
      </c>
      <c r="D96" s="649">
        <v>1071.3050130691686</v>
      </c>
    </row>
    <row r="97" spans="1:4" ht="30" customHeight="1" thickTop="1" thickBot="1">
      <c r="A97" s="200" t="s">
        <v>1412</v>
      </c>
      <c r="B97" s="100" t="s">
        <v>339</v>
      </c>
      <c r="C97" s="102" t="s">
        <v>1411</v>
      </c>
      <c r="D97" s="649">
        <v>1077.3404445333679</v>
      </c>
    </row>
    <row r="98" spans="1:4" ht="30" customHeight="1" thickTop="1" thickBot="1">
      <c r="A98" s="200" t="s">
        <v>1237</v>
      </c>
      <c r="B98" s="100" t="s">
        <v>92</v>
      </c>
      <c r="C98" s="102" t="s">
        <v>1238</v>
      </c>
      <c r="D98" s="649">
        <v>51958.784963580692</v>
      </c>
    </row>
    <row r="99" spans="1:4" ht="30" customHeight="1" thickTop="1" thickBot="1">
      <c r="A99" s="200" t="s">
        <v>1251</v>
      </c>
      <c r="B99" s="100" t="s">
        <v>339</v>
      </c>
      <c r="C99" s="102" t="s">
        <v>1853</v>
      </c>
      <c r="D99" s="649">
        <v>1077.3404445333679</v>
      </c>
    </row>
    <row r="100" spans="1:4" ht="30" customHeight="1" thickTop="1" thickBot="1">
      <c r="A100" s="200" t="s">
        <v>1320</v>
      </c>
      <c r="B100" s="100" t="s">
        <v>1306</v>
      </c>
      <c r="C100" s="102" t="s">
        <v>1863</v>
      </c>
      <c r="D100" s="649">
        <v>1020.210742759907</v>
      </c>
    </row>
    <row r="101" spans="1:4" ht="30" customHeight="1" thickTop="1" thickBot="1">
      <c r="A101" s="200" t="s">
        <v>1393</v>
      </c>
      <c r="B101" s="100" t="s">
        <v>339</v>
      </c>
      <c r="C101" s="102" t="s">
        <v>1394</v>
      </c>
      <c r="D101" s="649">
        <v>1554.7072922471896</v>
      </c>
    </row>
    <row r="102" spans="1:4" ht="30" customHeight="1" thickTop="1" thickBot="1">
      <c r="A102" s="200" t="s">
        <v>1395</v>
      </c>
      <c r="B102" s="100" t="s">
        <v>141</v>
      </c>
      <c r="C102" s="102" t="s">
        <v>1396</v>
      </c>
      <c r="D102" s="649">
        <v>1558.763548907421</v>
      </c>
    </row>
    <row r="103" spans="1:4" ht="30" customHeight="1" thickTop="1" thickBot="1">
      <c r="A103" s="200" t="s">
        <v>1327</v>
      </c>
      <c r="B103" s="100" t="s">
        <v>344</v>
      </c>
      <c r="C103" s="102" t="s">
        <v>1328</v>
      </c>
      <c r="D103" s="649">
        <v>1558.763548907421</v>
      </c>
    </row>
    <row r="104" spans="1:4" ht="30" customHeight="1" thickTop="1" thickBot="1">
      <c r="A104" s="200" t="s">
        <v>1325</v>
      </c>
      <c r="B104" s="100" t="s">
        <v>344</v>
      </c>
      <c r="C104" s="102" t="s">
        <v>1326</v>
      </c>
      <c r="D104" s="649">
        <v>1558.763548907421</v>
      </c>
    </row>
    <row r="105" spans="1:4" ht="30" customHeight="1" thickTop="1" thickBot="1">
      <c r="A105" s="200" t="s">
        <v>1275</v>
      </c>
      <c r="B105" s="100" t="s">
        <v>339</v>
      </c>
      <c r="C105" s="102" t="s">
        <v>1276</v>
      </c>
      <c r="D105" s="649">
        <v>1070.9205153063892</v>
      </c>
    </row>
    <row r="106" spans="1:4" ht="30" customHeight="1" thickTop="1" thickBot="1">
      <c r="A106" s="200" t="s">
        <v>1402</v>
      </c>
      <c r="B106" s="100" t="s">
        <v>92</v>
      </c>
      <c r="C106" s="102" t="s">
        <v>1403</v>
      </c>
      <c r="D106" s="649">
        <v>33808.282248155716</v>
      </c>
    </row>
    <row r="107" spans="1:4" ht="30" customHeight="1" thickTop="1" thickBot="1">
      <c r="A107" s="200" t="s">
        <v>1301</v>
      </c>
      <c r="B107" s="100" t="s">
        <v>339</v>
      </c>
      <c r="C107" s="102" t="s">
        <v>1302</v>
      </c>
      <c r="D107" s="649">
        <v>1126.6248398168898</v>
      </c>
    </row>
    <row r="108" spans="1:4" ht="30" customHeight="1" thickTop="1" thickBot="1">
      <c r="A108" s="200" t="s">
        <v>1263</v>
      </c>
      <c r="B108" s="100" t="s">
        <v>339</v>
      </c>
      <c r="C108" s="102" t="s">
        <v>1855</v>
      </c>
      <c r="D108" s="649">
        <v>1020.210742759907</v>
      </c>
    </row>
    <row r="109" spans="1:4" ht="30" customHeight="1" thickTop="1" thickBot="1">
      <c r="A109" s="200" t="s">
        <v>1258</v>
      </c>
      <c r="B109" s="100" t="s">
        <v>339</v>
      </c>
      <c r="C109" s="102" t="s">
        <v>1854</v>
      </c>
      <c r="D109" s="649">
        <v>1020.210742759907</v>
      </c>
    </row>
    <row r="110" spans="1:4" ht="30" customHeight="1" thickTop="1" thickBot="1">
      <c r="A110" s="200" t="s">
        <v>1397</v>
      </c>
      <c r="B110" s="100" t="s">
        <v>339</v>
      </c>
      <c r="C110" s="102" t="s">
        <v>1398</v>
      </c>
      <c r="D110" s="649">
        <v>1126.6248398168898</v>
      </c>
    </row>
    <row r="111" spans="1:4" ht="30" customHeight="1" thickTop="1" thickBot="1">
      <c r="A111" s="200" t="s">
        <v>1318</v>
      </c>
      <c r="B111" s="100" t="s">
        <v>1306</v>
      </c>
      <c r="C111" s="102" t="s">
        <v>1861</v>
      </c>
      <c r="D111" s="649">
        <v>1039.1756992716141</v>
      </c>
    </row>
    <row r="112" spans="1:4" ht="30" customHeight="1" thickTop="1" thickBot="1">
      <c r="A112" s="200" t="s">
        <v>1319</v>
      </c>
      <c r="B112" s="100" t="s">
        <v>344</v>
      </c>
      <c r="C112" s="102" t="s">
        <v>1862</v>
      </c>
      <c r="D112" s="649">
        <v>1039.1756992716141</v>
      </c>
    </row>
    <row r="113" spans="1:4" ht="30" customHeight="1" thickTop="1" thickBot="1">
      <c r="A113" s="200" t="s">
        <v>1324</v>
      </c>
      <c r="B113" s="100" t="s">
        <v>1306</v>
      </c>
      <c r="C113" s="102" t="s">
        <v>1865</v>
      </c>
      <c r="D113" s="649">
        <v>1039.1756992716141</v>
      </c>
    </row>
    <row r="114" spans="1:4" ht="30" customHeight="1" thickTop="1" thickBot="1">
      <c r="A114" s="200" t="s">
        <v>1400</v>
      </c>
      <c r="B114" s="100" t="s">
        <v>92</v>
      </c>
      <c r="C114" s="102" t="s">
        <v>1401</v>
      </c>
      <c r="D114" s="649">
        <v>288357.39774693461</v>
      </c>
    </row>
    <row r="115" spans="1:4" ht="30" customHeight="1" thickTop="1" thickBot="1">
      <c r="A115" s="200" t="s">
        <v>1321</v>
      </c>
      <c r="B115" s="100" t="s">
        <v>92</v>
      </c>
      <c r="C115" s="102" t="s">
        <v>1322</v>
      </c>
      <c r="D115" s="649">
        <v>29032.025276777251</v>
      </c>
    </row>
    <row r="116" spans="1:4" ht="30" customHeight="1" thickTop="1" thickBot="1">
      <c r="A116" s="200" t="s">
        <v>1271</v>
      </c>
      <c r="B116" s="100" t="s">
        <v>339</v>
      </c>
      <c r="C116" s="102" t="s">
        <v>1857</v>
      </c>
      <c r="D116" s="649">
        <v>1020.210742759907</v>
      </c>
    </row>
    <row r="117" spans="1:4" ht="30" customHeight="1" thickTop="1" thickBot="1">
      <c r="A117" s="200" t="s">
        <v>1299</v>
      </c>
      <c r="B117" s="100" t="s">
        <v>92</v>
      </c>
      <c r="C117" s="102" t="s">
        <v>1300</v>
      </c>
      <c r="D117" s="649">
        <v>575887.32226934284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163759.16750365772</v>
      </c>
      <c r="L36" s="270"/>
      <c r="M36" s="271">
        <v>0.15</v>
      </c>
      <c r="N36" s="272">
        <f>K36/M36</f>
        <v>1091727.7833577183</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161467.33422045983</v>
      </c>
      <c r="L37" s="270"/>
      <c r="M37" s="271">
        <v>0.15</v>
      </c>
      <c r="N37" s="272">
        <f>K37/M37</f>
        <v>1076448.8948030656</v>
      </c>
    </row>
    <row r="38" spans="1:14">
      <c r="A38" t="s">
        <v>273</v>
      </c>
      <c r="B38" s="837" t="str">
        <f>VLOOKUP(A38,EQUIPOS!A8:D154,3,FALSE)</f>
        <v>Motosierra, 93.6 cm3 - 7.1 HP, 45-90 cm - 7.9 kg</v>
      </c>
      <c r="C38" s="838"/>
      <c r="D38" s="838"/>
      <c r="E38" s="838"/>
      <c r="F38" s="838"/>
      <c r="G38" s="838"/>
      <c r="H38" s="839"/>
      <c r="I38" s="267"/>
      <c r="J38" s="268"/>
      <c r="K38" s="269">
        <f>VLOOKUP(A38,EQUIPOS!A8:D163,4,FALSE)</f>
        <v>7354.6560088891792</v>
      </c>
      <c r="L38" s="270"/>
      <c r="M38" s="271">
        <v>0.15</v>
      </c>
      <c r="N38" s="273">
        <f>K38/M38</f>
        <v>49031.040059261199</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10431.749166666668</v>
      </c>
    </row>
    <row r="43" spans="1:14" ht="15.75" thickBot="1">
      <c r="B43" s="824" t="s">
        <v>953</v>
      </c>
      <c r="C43" s="825"/>
      <c r="D43" s="825"/>
      <c r="E43" s="825"/>
      <c r="F43" s="825"/>
      <c r="G43" s="825"/>
      <c r="H43" s="825"/>
      <c r="I43" s="825"/>
      <c r="J43" s="825"/>
      <c r="K43" s="825"/>
      <c r="L43" s="825"/>
      <c r="M43" s="826"/>
      <c r="N43" s="99">
        <f>SUM(N36:N42)</f>
        <v>2227639.4673867114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2470698.3507200447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494139.67014400894</v>
      </c>
      <c r="M83" s="859"/>
      <c r="N83" s="51"/>
    </row>
    <row r="84" spans="1:14">
      <c r="B84" s="89" t="s">
        <v>973</v>
      </c>
      <c r="C84" s="90"/>
      <c r="D84" s="90"/>
      <c r="E84" s="90"/>
      <c r="F84" s="90"/>
      <c r="G84" s="90"/>
      <c r="H84" s="90"/>
      <c r="I84" s="87"/>
      <c r="J84" s="88"/>
      <c r="K84" s="304">
        <v>0.05</v>
      </c>
      <c r="L84" s="858">
        <f>N78*K84</f>
        <v>123534.91753600223</v>
      </c>
      <c r="M84" s="859"/>
      <c r="N84" s="51"/>
    </row>
    <row r="85" spans="1:14" ht="15.75" thickBot="1">
      <c r="B85" s="91" t="s">
        <v>974</v>
      </c>
      <c r="C85" s="92"/>
      <c r="D85" s="92"/>
      <c r="E85" s="92"/>
      <c r="F85" s="92"/>
      <c r="G85" s="92"/>
      <c r="H85" s="92"/>
      <c r="I85" s="93"/>
      <c r="J85" s="94"/>
      <c r="K85" s="305">
        <v>0.05</v>
      </c>
      <c r="L85" s="860">
        <f>N78*K85</f>
        <v>123534.91753600223</v>
      </c>
      <c r="M85" s="861"/>
      <c r="N85" s="51"/>
    </row>
    <row r="86" spans="1:14" ht="15.75" thickBot="1">
      <c r="B86" s="824" t="s">
        <v>953</v>
      </c>
      <c r="C86" s="825"/>
      <c r="D86" s="825"/>
      <c r="E86" s="825"/>
      <c r="F86" s="825"/>
      <c r="G86" s="825"/>
      <c r="H86" s="825"/>
      <c r="I86" s="825"/>
      <c r="J86" s="825"/>
      <c r="K86" s="825"/>
      <c r="L86" s="825"/>
      <c r="M86" s="826"/>
      <c r="N86" s="52">
        <f>L83+L84+L85</f>
        <v>741209.50521601341</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3211907.8559360579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6466.8885373167013</v>
      </c>
      <c r="L36" s="270"/>
      <c r="M36" s="271">
        <v>0.36</v>
      </c>
      <c r="N36" s="272">
        <f>K36/M36</f>
        <v>17963.579270324171</v>
      </c>
    </row>
    <row r="37" spans="1:14">
      <c r="A37" t="s">
        <v>273</v>
      </c>
      <c r="B37" s="837" t="str">
        <f>VLOOKUP(A37,EQUIPOS!A7:D154,3,FALSE)</f>
        <v>Motosierra, 93.6 cm3 - 7.1 HP, 45-90 cm - 7.9 kg</v>
      </c>
      <c r="C37" s="838"/>
      <c r="D37" s="838"/>
      <c r="E37" s="838"/>
      <c r="F37" s="838"/>
      <c r="G37" s="838"/>
      <c r="H37" s="839"/>
      <c r="I37" s="267"/>
      <c r="J37" s="268"/>
      <c r="K37" s="269">
        <f>VLOOKUP(A37,EQUIPOS!A7:D162,4,FALSE)</f>
        <v>7354.6560088891792</v>
      </c>
      <c r="L37" s="270"/>
      <c r="M37" s="271">
        <v>0.10299999999999999</v>
      </c>
      <c r="N37" s="272">
        <f>K37/M37</f>
        <v>71404.427270768734</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2173.2810763888888</v>
      </c>
    </row>
    <row r="43" spans="1:14" ht="15.75" thickBot="1">
      <c r="B43" s="824" t="s">
        <v>953</v>
      </c>
      <c r="C43" s="825"/>
      <c r="D43" s="825"/>
      <c r="E43" s="825"/>
      <c r="F43" s="825"/>
      <c r="G43" s="825"/>
      <c r="H43" s="825"/>
      <c r="I43" s="825"/>
      <c r="J43" s="825"/>
      <c r="K43" s="825"/>
      <c r="L43" s="825"/>
      <c r="M43" s="826"/>
      <c r="N43" s="99">
        <f>SUM(N36:N42)</f>
        <v>91541.287617481794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805.37423796821417</v>
      </c>
      <c r="M59" s="829"/>
      <c r="N59" s="287">
        <f>K59*L59</f>
        <v>40268.711898410707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40268.711898410707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175275.62104367028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35055.124208734058</v>
      </c>
      <c r="M83" s="859"/>
      <c r="N83" s="51"/>
    </row>
    <row r="84" spans="1:14">
      <c r="B84" s="89" t="s">
        <v>973</v>
      </c>
      <c r="C84" s="90"/>
      <c r="D84" s="90"/>
      <c r="E84" s="90"/>
      <c r="F84" s="90"/>
      <c r="G84" s="90"/>
      <c r="H84" s="90"/>
      <c r="I84" s="87"/>
      <c r="J84" s="88"/>
      <c r="K84" s="304">
        <v>0.05</v>
      </c>
      <c r="L84" s="858">
        <f>N78*K84</f>
        <v>8763.7810521835145</v>
      </c>
      <c r="M84" s="859"/>
      <c r="N84" s="51"/>
    </row>
    <row r="85" spans="1:14" ht="15.75" thickBot="1">
      <c r="B85" s="91" t="s">
        <v>974</v>
      </c>
      <c r="C85" s="92"/>
      <c r="D85" s="92"/>
      <c r="E85" s="92"/>
      <c r="F85" s="92"/>
      <c r="G85" s="92"/>
      <c r="H85" s="92"/>
      <c r="I85" s="93"/>
      <c r="J85" s="94"/>
      <c r="K85" s="305">
        <v>0.05</v>
      </c>
      <c r="L85" s="860">
        <f>N78*K85</f>
        <v>8763.7810521835145</v>
      </c>
      <c r="M85" s="861"/>
      <c r="N85" s="51"/>
    </row>
    <row r="86" spans="1:14" ht="15.75" thickBot="1">
      <c r="B86" s="824" t="s">
        <v>953</v>
      </c>
      <c r="C86" s="825"/>
      <c r="D86" s="825"/>
      <c r="E86" s="825"/>
      <c r="F86" s="825"/>
      <c r="G86" s="825"/>
      <c r="H86" s="825"/>
      <c r="I86" s="825"/>
      <c r="J86" s="825"/>
      <c r="K86" s="825"/>
      <c r="L86" s="825"/>
      <c r="M86" s="826"/>
      <c r="N86" s="52">
        <f>L83+L84+L85</f>
        <v>52582.686313101083</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227858.30735677137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161467.33422045983</v>
      </c>
      <c r="L36" s="270"/>
      <c r="M36" s="271">
        <v>2.375</v>
      </c>
      <c r="N36" s="272">
        <f>K36/M36</f>
        <v>67986.245987562041</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2.375</v>
      </c>
      <c r="N37" s="272">
        <f>K37/M37</f>
        <v>28245.290237785452</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15098.129667656063</v>
      </c>
      <c r="L38" s="270"/>
      <c r="M38" s="271">
        <v>2.375</v>
      </c>
      <c r="N38" s="273">
        <f>K38/M38</f>
        <v>6357.1072284867632</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1549.7775190231998</v>
      </c>
    </row>
    <row r="43" spans="1:14" ht="15.75" thickBot="1">
      <c r="B43" s="824" t="s">
        <v>953</v>
      </c>
      <c r="C43" s="825"/>
      <c r="D43" s="825"/>
      <c r="E43" s="825"/>
      <c r="F43" s="825"/>
      <c r="G43" s="825"/>
      <c r="H43" s="825"/>
      <c r="I43" s="825"/>
      <c r="J43" s="825"/>
      <c r="K43" s="825"/>
      <c r="L43" s="825"/>
      <c r="M43" s="826"/>
      <c r="N43" s="99">
        <f>SUM(N36:N42)</f>
        <v>104138.42097285746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805.37423796821417</v>
      </c>
      <c r="M59" s="829"/>
      <c r="N59" s="287">
        <f>K59*L59</f>
        <v>805.37423796821417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805.37423796821417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120441.57040105767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24088.314080211538</v>
      </c>
      <c r="M83" s="859"/>
      <c r="N83" s="51"/>
    </row>
    <row r="84" spans="1:14">
      <c r="B84" s="89" t="s">
        <v>973</v>
      </c>
      <c r="C84" s="90"/>
      <c r="D84" s="90"/>
      <c r="E84" s="90"/>
      <c r="F84" s="90"/>
      <c r="G84" s="90"/>
      <c r="H84" s="90"/>
      <c r="I84" s="87"/>
      <c r="J84" s="88"/>
      <c r="K84" s="304">
        <v>0.05</v>
      </c>
      <c r="L84" s="858">
        <f>N78*K84</f>
        <v>6022.0785200528844</v>
      </c>
      <c r="M84" s="859"/>
      <c r="N84" s="51"/>
    </row>
    <row r="85" spans="1:14" ht="15.75" thickBot="1">
      <c r="B85" s="91" t="s">
        <v>974</v>
      </c>
      <c r="C85" s="92"/>
      <c r="D85" s="92"/>
      <c r="E85" s="92"/>
      <c r="F85" s="92"/>
      <c r="G85" s="92"/>
      <c r="H85" s="92"/>
      <c r="I85" s="93"/>
      <c r="J85" s="94"/>
      <c r="K85" s="305">
        <v>0.05</v>
      </c>
      <c r="L85" s="860">
        <f>N78*K85</f>
        <v>6022.0785200528844</v>
      </c>
      <c r="M85" s="861"/>
      <c r="N85" s="51"/>
    </row>
    <row r="86" spans="1:14" ht="15.75" thickBot="1">
      <c r="B86" s="824" t="s">
        <v>953</v>
      </c>
      <c r="C86" s="825"/>
      <c r="D86" s="825"/>
      <c r="E86" s="825"/>
      <c r="F86" s="825"/>
      <c r="G86" s="825"/>
      <c r="H86" s="825"/>
      <c r="I86" s="825"/>
      <c r="J86" s="825"/>
      <c r="K86" s="825"/>
      <c r="L86" s="825"/>
      <c r="M86" s="826"/>
      <c r="N86" s="52">
        <f>L83+L84+L85</f>
        <v>36132.471120317306</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156574.04152137498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201126.32078665134</v>
      </c>
      <c r="L36" s="270"/>
      <c r="M36" s="271">
        <v>2.5</v>
      </c>
      <c r="N36" s="272">
        <f>K36/M36</f>
        <v>80450.528314660536</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2.5</v>
      </c>
      <c r="N37" s="272">
        <f>K37/M37</f>
        <v>26833.025725896179</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15098.129667656063</v>
      </c>
      <c r="L38" s="270"/>
      <c r="M38" s="271">
        <v>2.5</v>
      </c>
      <c r="N38" s="272">
        <f>K38/M38</f>
        <v>6039.2518670624249</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294.45772861440798</v>
      </c>
    </row>
    <row r="43" spans="1:14" ht="15.75" thickBot="1">
      <c r="B43" s="824" t="s">
        <v>953</v>
      </c>
      <c r="C43" s="825"/>
      <c r="D43" s="825"/>
      <c r="E43" s="825"/>
      <c r="F43" s="825"/>
      <c r="G43" s="825"/>
      <c r="H43" s="825"/>
      <c r="I43" s="825"/>
      <c r="J43" s="825"/>
      <c r="K43" s="825"/>
      <c r="L43" s="825"/>
      <c r="M43" s="826"/>
      <c r="N43" s="99">
        <f>SUM(N36:N42)</f>
        <v>113617.26363623355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805.37423796821417</v>
      </c>
      <c r="M59" s="829"/>
      <c r="N59" s="287">
        <f>K59*L59</f>
        <v>805.37423796821417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805.37423796821417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129145.52430492215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25829.104860984429</v>
      </c>
      <c r="M83" s="859"/>
      <c r="N83" s="51"/>
    </row>
    <row r="84" spans="1:14">
      <c r="B84" s="89" t="s">
        <v>973</v>
      </c>
      <c r="C84" s="90"/>
      <c r="D84" s="90"/>
      <c r="E84" s="90"/>
      <c r="F84" s="90"/>
      <c r="G84" s="90"/>
      <c r="H84" s="90"/>
      <c r="I84" s="87"/>
      <c r="J84" s="88"/>
      <c r="K84" s="304">
        <v>0.05</v>
      </c>
      <c r="L84" s="858">
        <f>N78*K84</f>
        <v>6457.2762152461073</v>
      </c>
      <c r="M84" s="859"/>
      <c r="N84" s="51"/>
    </row>
    <row r="85" spans="1:14" ht="15.75" thickBot="1">
      <c r="B85" s="91" t="s">
        <v>974</v>
      </c>
      <c r="C85" s="92"/>
      <c r="D85" s="92"/>
      <c r="E85" s="92"/>
      <c r="F85" s="92"/>
      <c r="G85" s="92"/>
      <c r="H85" s="92"/>
      <c r="I85" s="93"/>
      <c r="J85" s="94"/>
      <c r="K85" s="305">
        <v>0.05</v>
      </c>
      <c r="L85" s="860">
        <f>N78*K85</f>
        <v>6457.2762152461073</v>
      </c>
      <c r="M85" s="861"/>
      <c r="N85" s="51"/>
    </row>
    <row r="86" spans="1:14" ht="15.75" thickBot="1">
      <c r="B86" s="824" t="s">
        <v>953</v>
      </c>
      <c r="C86" s="825"/>
      <c r="D86" s="825"/>
      <c r="E86" s="825"/>
      <c r="F86" s="825"/>
      <c r="G86" s="825"/>
      <c r="H86" s="825"/>
      <c r="I86" s="825"/>
      <c r="J86" s="825"/>
      <c r="K86" s="825"/>
      <c r="L86" s="825"/>
      <c r="M86" s="826"/>
      <c r="N86" s="52">
        <f>L83+L84+L85</f>
        <v>38743.657291476644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167889.18159639879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161467.33422045983</v>
      </c>
      <c r="L36" s="270"/>
      <c r="M36" s="271">
        <v>9.25</v>
      </c>
      <c r="N36" s="272">
        <f>K36/M36</f>
        <v>17455.928023833494</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9.25</v>
      </c>
      <c r="N37" s="272">
        <f>K37/M37</f>
        <v>7252.1691151070754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62.666819895785942</v>
      </c>
    </row>
    <row r="43" spans="1:14" ht="15.75" thickBot="1">
      <c r="B43" s="824" t="s">
        <v>953</v>
      </c>
      <c r="C43" s="825"/>
      <c r="D43" s="825"/>
      <c r="E43" s="825"/>
      <c r="F43" s="825"/>
      <c r="G43" s="825"/>
      <c r="H43" s="825"/>
      <c r="I43" s="825"/>
      <c r="J43" s="825"/>
      <c r="K43" s="825"/>
      <c r="L43" s="825"/>
      <c r="M43" s="826"/>
      <c r="N43" s="99">
        <f>SUM(N36:N42)</f>
        <v>24770.763958836353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805.37423796821417</v>
      </c>
      <c r="M59" s="829"/>
      <c r="N59" s="287">
        <f>K59*L59</f>
        <v>805.37423796821417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805.37423796821417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28709.479191593866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5741.8958383187737</v>
      </c>
      <c r="M83" s="859"/>
      <c r="N83" s="51"/>
    </row>
    <row r="84" spans="1:14">
      <c r="B84" s="89" t="s">
        <v>973</v>
      </c>
      <c r="C84" s="90"/>
      <c r="D84" s="90"/>
      <c r="E84" s="90"/>
      <c r="F84" s="90"/>
      <c r="G84" s="90"/>
      <c r="H84" s="90"/>
      <c r="I84" s="87"/>
      <c r="J84" s="88"/>
      <c r="K84" s="304">
        <v>0.05</v>
      </c>
      <c r="L84" s="858">
        <f>N78*K84</f>
        <v>1435.4739595796934</v>
      </c>
      <c r="M84" s="859"/>
      <c r="N84" s="51"/>
    </row>
    <row r="85" spans="1:14" ht="15.75" thickBot="1">
      <c r="B85" s="91" t="s">
        <v>974</v>
      </c>
      <c r="C85" s="92"/>
      <c r="D85" s="92"/>
      <c r="E85" s="92"/>
      <c r="F85" s="92"/>
      <c r="G85" s="92"/>
      <c r="H85" s="92"/>
      <c r="I85" s="93"/>
      <c r="J85" s="94"/>
      <c r="K85" s="305">
        <v>0.05</v>
      </c>
      <c r="L85" s="860">
        <f>N78*K85</f>
        <v>1435.4739595796934</v>
      </c>
      <c r="M85" s="861"/>
      <c r="N85" s="51"/>
    </row>
    <row r="86" spans="1:14" ht="15.75" thickBot="1">
      <c r="B86" s="824" t="s">
        <v>953</v>
      </c>
      <c r="C86" s="825"/>
      <c r="D86" s="825"/>
      <c r="E86" s="825"/>
      <c r="F86" s="825"/>
      <c r="G86" s="825"/>
      <c r="H86" s="825"/>
      <c r="I86" s="825"/>
      <c r="J86" s="825"/>
      <c r="K86" s="825"/>
      <c r="L86" s="825"/>
      <c r="M86" s="826"/>
      <c r="N86" s="52">
        <f>L83+L84+L85</f>
        <v>8612.8437574781601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37322.322949072026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67082.564314740448</v>
      </c>
      <c r="L36" s="270"/>
      <c r="M36" s="271">
        <v>2.5</v>
      </c>
      <c r="N36" s="272">
        <f>K36/M36</f>
        <v>26833.025725896179</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1251.8099</v>
      </c>
    </row>
    <row r="43" spans="1:14" ht="15.75" thickBot="1">
      <c r="B43" s="824" t="s">
        <v>953</v>
      </c>
      <c r="C43" s="825"/>
      <c r="D43" s="825"/>
      <c r="E43" s="825"/>
      <c r="F43" s="825"/>
      <c r="G43" s="825"/>
      <c r="H43" s="825"/>
      <c r="I43" s="825"/>
      <c r="J43" s="825"/>
      <c r="K43" s="825"/>
      <c r="L43" s="825"/>
      <c r="M43" s="826"/>
      <c r="N43" s="99">
        <f>SUM(N36:N42)</f>
        <v>28084.835625896179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805.37423796821417</v>
      </c>
      <c r="M59" s="829"/>
      <c r="N59" s="287">
        <f>K59*L59</f>
        <v>805.37423796821417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805.37423796821417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41408.308863864397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8281.661772772879</v>
      </c>
      <c r="M83" s="859"/>
      <c r="N83" s="51"/>
    </row>
    <row r="84" spans="1:14">
      <c r="B84" s="89" t="s">
        <v>973</v>
      </c>
      <c r="C84" s="90"/>
      <c r="D84" s="90"/>
      <c r="E84" s="90"/>
      <c r="F84" s="90"/>
      <c r="G84" s="90"/>
      <c r="H84" s="90"/>
      <c r="I84" s="87"/>
      <c r="J84" s="88"/>
      <c r="K84" s="304">
        <v>0.05</v>
      </c>
      <c r="L84" s="858">
        <f>N78*K84</f>
        <v>2070.4154431932197</v>
      </c>
      <c r="M84" s="859"/>
      <c r="N84" s="51"/>
    </row>
    <row r="85" spans="1:14" ht="15.75" thickBot="1">
      <c r="B85" s="91" t="s">
        <v>974</v>
      </c>
      <c r="C85" s="92"/>
      <c r="D85" s="92"/>
      <c r="E85" s="92"/>
      <c r="F85" s="92"/>
      <c r="G85" s="92"/>
      <c r="H85" s="92"/>
      <c r="I85" s="93"/>
      <c r="J85" s="94"/>
      <c r="K85" s="305">
        <v>0.05</v>
      </c>
      <c r="L85" s="860">
        <f>N78*K85</f>
        <v>2070.4154431932197</v>
      </c>
      <c r="M85" s="861"/>
      <c r="N85" s="51"/>
    </row>
    <row r="86" spans="1:14" ht="15.75" thickBot="1">
      <c r="B86" s="824" t="s">
        <v>953</v>
      </c>
      <c r="C86" s="825"/>
      <c r="D86" s="825"/>
      <c r="E86" s="825"/>
      <c r="F86" s="825"/>
      <c r="G86" s="825"/>
      <c r="H86" s="825"/>
      <c r="I86" s="825"/>
      <c r="J86" s="825"/>
      <c r="K86" s="825"/>
      <c r="L86" s="825"/>
      <c r="M86" s="826"/>
      <c r="N86" s="52">
        <f>L83+L84+L85</f>
        <v>12422.492659159319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53830.801523023714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161467.33422045983</v>
      </c>
      <c r="L36" s="270"/>
      <c r="M36" s="271">
        <v>2.375</v>
      </c>
      <c r="N36" s="272">
        <f>K36/M36</f>
        <v>67986.245987562041</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2.375</v>
      </c>
      <c r="N37" s="272">
        <f>K37/M37</f>
        <v>28245.290237785452</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15098.129667656063</v>
      </c>
      <c r="L38" s="270"/>
      <c r="M38" s="271">
        <v>2.375</v>
      </c>
      <c r="N38" s="272">
        <f>K38/M38</f>
        <v>6357.1072284867632</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1549.7775190231998</v>
      </c>
    </row>
    <row r="43" spans="1:14" ht="15.75" thickBot="1">
      <c r="B43" s="824" t="s">
        <v>953</v>
      </c>
      <c r="C43" s="825"/>
      <c r="D43" s="825"/>
      <c r="E43" s="825"/>
      <c r="F43" s="825"/>
      <c r="G43" s="825"/>
      <c r="H43" s="825"/>
      <c r="I43" s="825"/>
      <c r="J43" s="825"/>
      <c r="K43" s="825"/>
      <c r="L43" s="825"/>
      <c r="M43" s="826"/>
      <c r="N43" s="99">
        <f>SUM(N36:N42)</f>
        <v>104138.42097285746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805.37423796821417</v>
      </c>
      <c r="M59" s="829"/>
      <c r="N59" s="287">
        <f>K59*L59</f>
        <v>805.37423796821417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805.37423796821417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120441.57040105767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24088.314080211538</v>
      </c>
      <c r="M83" s="859"/>
      <c r="N83" s="51"/>
    </row>
    <row r="84" spans="1:14">
      <c r="B84" s="89" t="s">
        <v>973</v>
      </c>
      <c r="C84" s="90"/>
      <c r="D84" s="90"/>
      <c r="E84" s="90"/>
      <c r="F84" s="90"/>
      <c r="G84" s="90"/>
      <c r="H84" s="90"/>
      <c r="I84" s="87"/>
      <c r="J84" s="88"/>
      <c r="K84" s="304">
        <v>0.05</v>
      </c>
      <c r="L84" s="858">
        <f>N78*K84</f>
        <v>6022.0785200528844</v>
      </c>
      <c r="M84" s="859"/>
      <c r="N84" s="51"/>
    </row>
    <row r="85" spans="1:14" ht="15.75" thickBot="1">
      <c r="B85" s="91" t="s">
        <v>974</v>
      </c>
      <c r="C85" s="92"/>
      <c r="D85" s="92"/>
      <c r="E85" s="92"/>
      <c r="F85" s="92"/>
      <c r="G85" s="92"/>
      <c r="H85" s="92"/>
      <c r="I85" s="93"/>
      <c r="J85" s="94"/>
      <c r="K85" s="305">
        <v>0.05</v>
      </c>
      <c r="L85" s="860">
        <f>N78*K85</f>
        <v>6022.0785200528844</v>
      </c>
      <c r="M85" s="861"/>
      <c r="N85" s="51"/>
    </row>
    <row r="86" spans="1:14" ht="15.75" thickBot="1">
      <c r="B86" s="824" t="s">
        <v>953</v>
      </c>
      <c r="C86" s="825"/>
      <c r="D86" s="825"/>
      <c r="E86" s="825"/>
      <c r="F86" s="825"/>
      <c r="G86" s="825"/>
      <c r="H86" s="825"/>
      <c r="I86" s="825"/>
      <c r="J86" s="825"/>
      <c r="K86" s="825"/>
      <c r="L86" s="825"/>
      <c r="M86" s="826"/>
      <c r="N86" s="52">
        <f>L83+L84+L85</f>
        <v>36132.471120317306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156574.04152137498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201126.32078665134</v>
      </c>
      <c r="L36" s="270"/>
      <c r="M36" s="271">
        <v>2.5</v>
      </c>
      <c r="N36" s="272">
        <f>K36/M36</f>
        <v>80450.528314660536</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2.5</v>
      </c>
      <c r="N37" s="272">
        <f>K37/M37</f>
        <v>26833.025725896179</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15098.129667656063</v>
      </c>
      <c r="L38" s="270"/>
      <c r="M38" s="271">
        <v>2.5</v>
      </c>
      <c r="N38" s="272">
        <f>K38/M38</f>
        <v>6039.2518670624249</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294.45772861440798</v>
      </c>
    </row>
    <row r="43" spans="1:14" ht="15.75" thickBot="1">
      <c r="B43" s="824" t="s">
        <v>953</v>
      </c>
      <c r="C43" s="825"/>
      <c r="D43" s="825"/>
      <c r="E43" s="825"/>
      <c r="F43" s="825"/>
      <c r="G43" s="825"/>
      <c r="H43" s="825"/>
      <c r="I43" s="825"/>
      <c r="J43" s="825"/>
      <c r="K43" s="825"/>
      <c r="L43" s="825"/>
      <c r="M43" s="826"/>
      <c r="N43" s="99">
        <f>SUM(N36:N42)</f>
        <v>113617.26363623355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805.37423796821417</v>
      </c>
      <c r="M59" s="829"/>
      <c r="N59" s="287">
        <f>K59*L59</f>
        <v>805.37423796821417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805.37423796821417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14722.886430720398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129145.52430492215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25829.104860984429</v>
      </c>
      <c r="M83" s="859"/>
      <c r="N83" s="51"/>
    </row>
    <row r="84" spans="1:14">
      <c r="B84" s="89" t="s">
        <v>973</v>
      </c>
      <c r="C84" s="90"/>
      <c r="D84" s="90"/>
      <c r="E84" s="90"/>
      <c r="F84" s="90"/>
      <c r="G84" s="90"/>
      <c r="H84" s="90"/>
      <c r="I84" s="87"/>
      <c r="J84" s="88"/>
      <c r="K84" s="304">
        <v>0.05</v>
      </c>
      <c r="L84" s="858">
        <f>N78*K84</f>
        <v>6457.2762152461073</v>
      </c>
      <c r="M84" s="859"/>
      <c r="N84" s="51"/>
    </row>
    <row r="85" spans="1:14" ht="15.75" thickBot="1">
      <c r="B85" s="91" t="s">
        <v>974</v>
      </c>
      <c r="C85" s="92"/>
      <c r="D85" s="92"/>
      <c r="E85" s="92"/>
      <c r="F85" s="92"/>
      <c r="G85" s="92"/>
      <c r="H85" s="92"/>
      <c r="I85" s="93"/>
      <c r="J85" s="94"/>
      <c r="K85" s="305">
        <v>0.05</v>
      </c>
      <c r="L85" s="860">
        <f>N78*K85</f>
        <v>6457.2762152461073</v>
      </c>
      <c r="M85" s="861"/>
      <c r="N85" s="51"/>
    </row>
    <row r="86" spans="1:14" ht="15.75" thickBot="1">
      <c r="B86" s="824" t="s">
        <v>953</v>
      </c>
      <c r="C86" s="825"/>
      <c r="D86" s="825"/>
      <c r="E86" s="825"/>
      <c r="F86" s="825"/>
      <c r="G86" s="825"/>
      <c r="H86" s="825"/>
      <c r="I86" s="825"/>
      <c r="J86" s="825"/>
      <c r="K86" s="825"/>
      <c r="L86" s="825"/>
      <c r="M86" s="826"/>
      <c r="N86" s="52">
        <f>L83+L84+L85</f>
        <v>38743.657291476644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167889.18159639879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201126.32078665134</v>
      </c>
      <c r="L36" s="270"/>
      <c r="M36" s="271">
        <v>2.5</v>
      </c>
      <c r="N36" s="272">
        <f>K36/M36</f>
        <v>80450.528314660536</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2.5</v>
      </c>
      <c r="N37" s="272">
        <f>K37/M37</f>
        <v>26833.025725896179</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15098.129667656063</v>
      </c>
      <c r="L38" s="270"/>
      <c r="M38" s="271">
        <v>2.5</v>
      </c>
      <c r="N38" s="272">
        <f>K38/M38</f>
        <v>6039.2518670624249</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231.86723361440795</v>
      </c>
    </row>
    <row r="43" spans="1:14" ht="15.75" thickBot="1">
      <c r="B43" s="824" t="s">
        <v>953</v>
      </c>
      <c r="C43" s="825"/>
      <c r="D43" s="825"/>
      <c r="E43" s="825"/>
      <c r="F43" s="825"/>
      <c r="G43" s="825"/>
      <c r="H43" s="825"/>
      <c r="I43" s="825"/>
      <c r="J43" s="825"/>
      <c r="K43" s="825"/>
      <c r="L43" s="825"/>
      <c r="M43" s="826"/>
      <c r="N43" s="99">
        <f>SUM(N36:N42)</f>
        <v>113554.67314123355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805.37423796821417</v>
      </c>
      <c r="M59" s="829"/>
      <c r="N59" s="287">
        <f>K59*L59</f>
        <v>1127.5239331554997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1127.5239331554997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11593.361680720398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126275.55875510945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25255.11175102189</v>
      </c>
      <c r="M83" s="859"/>
      <c r="N83" s="51"/>
    </row>
    <row r="84" spans="1:14">
      <c r="B84" s="89" t="s">
        <v>973</v>
      </c>
      <c r="C84" s="90"/>
      <c r="D84" s="90"/>
      <c r="E84" s="90"/>
      <c r="F84" s="90"/>
      <c r="G84" s="90"/>
      <c r="H84" s="90"/>
      <c r="I84" s="87"/>
      <c r="J84" s="88"/>
      <c r="K84" s="304">
        <v>0.05</v>
      </c>
      <c r="L84" s="858">
        <f>N78*K84</f>
        <v>6313.7779377554725</v>
      </c>
      <c r="M84" s="859"/>
      <c r="N84" s="51"/>
    </row>
    <row r="85" spans="1:14" ht="15.75" thickBot="1">
      <c r="B85" s="91" t="s">
        <v>974</v>
      </c>
      <c r="C85" s="92"/>
      <c r="D85" s="92"/>
      <c r="E85" s="92"/>
      <c r="F85" s="92"/>
      <c r="G85" s="92"/>
      <c r="H85" s="92"/>
      <c r="I85" s="93"/>
      <c r="J85" s="94"/>
      <c r="K85" s="305">
        <v>0.05</v>
      </c>
      <c r="L85" s="860">
        <f>N78*K85</f>
        <v>6313.7779377554725</v>
      </c>
      <c r="M85" s="861"/>
      <c r="N85" s="51"/>
    </row>
    <row r="86" spans="1:14" ht="15.75" thickBot="1">
      <c r="B86" s="824" t="s">
        <v>953</v>
      </c>
      <c r="C86" s="825"/>
      <c r="D86" s="825"/>
      <c r="E86" s="825"/>
      <c r="F86" s="825"/>
      <c r="G86" s="825"/>
      <c r="H86" s="825"/>
      <c r="I86" s="825"/>
      <c r="J86" s="825"/>
      <c r="K86" s="825"/>
      <c r="L86" s="825"/>
      <c r="M86" s="826"/>
      <c r="N86" s="52">
        <f>L83+L84+L85</f>
        <v>37882.667626532835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164158.22638164228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161467.33422045983</v>
      </c>
      <c r="L36" s="270"/>
      <c r="M36" s="271">
        <v>22</v>
      </c>
      <c r="N36" s="272">
        <f>K36/M36</f>
        <v>7339.4242827481739</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22</v>
      </c>
      <c r="N37" s="272">
        <f>K37/M37</f>
        <v>3049.2074688518387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26.34854927436454</v>
      </c>
    </row>
    <row r="43" spans="1:14" ht="15.75" thickBot="1">
      <c r="B43" s="824" t="s">
        <v>953</v>
      </c>
      <c r="C43" s="825"/>
      <c r="D43" s="825"/>
      <c r="E43" s="825"/>
      <c r="F43" s="825"/>
      <c r="G43" s="825"/>
      <c r="H43" s="825"/>
      <c r="I43" s="825"/>
      <c r="J43" s="825"/>
      <c r="K43" s="825"/>
      <c r="L43" s="825"/>
      <c r="M43" s="826"/>
      <c r="N43" s="99">
        <f>SUM(N36:N42)</f>
        <v>10414.980300874377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805.37423796821417</v>
      </c>
      <c r="M59" s="829"/>
      <c r="N59" s="287">
        <f>K59*L59</f>
        <v>338.25717994664996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338.25717994664996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1317.427463718227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12070.664944539254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2414.1329889078511</v>
      </c>
      <c r="M83" s="859"/>
      <c r="N83" s="51"/>
    </row>
    <row r="84" spans="1:14">
      <c r="B84" s="89" t="s">
        <v>973</v>
      </c>
      <c r="C84" s="90"/>
      <c r="D84" s="90"/>
      <c r="E84" s="90"/>
      <c r="F84" s="90"/>
      <c r="G84" s="90"/>
      <c r="H84" s="90"/>
      <c r="I84" s="87"/>
      <c r="J84" s="88"/>
      <c r="K84" s="304">
        <v>0.05</v>
      </c>
      <c r="L84" s="858">
        <f>N78*K84</f>
        <v>603.53324722696277</v>
      </c>
      <c r="M84" s="859"/>
      <c r="N84" s="51"/>
    </row>
    <row r="85" spans="1:14" ht="15.75" thickBot="1">
      <c r="B85" s="91" t="s">
        <v>974</v>
      </c>
      <c r="C85" s="92"/>
      <c r="D85" s="92"/>
      <c r="E85" s="92"/>
      <c r="F85" s="92"/>
      <c r="G85" s="92"/>
      <c r="H85" s="92"/>
      <c r="I85" s="93"/>
      <c r="J85" s="94"/>
      <c r="K85" s="305">
        <v>0.05</v>
      </c>
      <c r="L85" s="860">
        <f>N78*K85</f>
        <v>603.53324722696277</v>
      </c>
      <c r="M85" s="861"/>
      <c r="N85" s="51"/>
    </row>
    <row r="86" spans="1:14" ht="15.75" thickBot="1">
      <c r="B86" s="824" t="s">
        <v>953</v>
      </c>
      <c r="C86" s="825"/>
      <c r="D86" s="825"/>
      <c r="E86" s="825"/>
      <c r="F86" s="825"/>
      <c r="G86" s="825"/>
      <c r="H86" s="825"/>
      <c r="I86" s="825"/>
      <c r="J86" s="825"/>
      <c r="K86" s="825"/>
      <c r="L86" s="825"/>
      <c r="M86" s="826"/>
      <c r="N86" s="52">
        <f>L83+L84+L85</f>
        <v>3621.1994833617769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15691.864427901031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161467.33422045983</v>
      </c>
      <c r="L36" s="270"/>
      <c r="M36" s="271">
        <v>22</v>
      </c>
      <c r="N36" s="272">
        <f>K36/M36</f>
        <v>7339.4242827481739</v>
      </c>
    </row>
    <row r="37" spans="1:14">
      <c r="A37" t="s">
        <v>180</v>
      </c>
      <c r="B37" s="837" t="str">
        <f>VLOOKUP(A37,EQUIPOS!A7:D154,3,FALSE)</f>
        <v>Compresor 120 HP, con martillo.</v>
      </c>
      <c r="C37" s="838"/>
      <c r="D37" s="838"/>
      <c r="E37" s="838"/>
      <c r="F37" s="838"/>
      <c r="G37" s="838"/>
      <c r="H37" s="839"/>
      <c r="I37" s="267"/>
      <c r="J37" s="268"/>
      <c r="K37" s="269">
        <f>VLOOKUP(A37,EQUIPOS!A7:D162,4,FALSE)</f>
        <v>67082.564314740448</v>
      </c>
      <c r="L37" s="270"/>
      <c r="M37" s="271">
        <v>22</v>
      </c>
      <c r="N37" s="272">
        <f>K37/M37</f>
        <v>3049.2074688518387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26.34854927436454</v>
      </c>
    </row>
    <row r="43" spans="1:14" ht="15.75" thickBot="1">
      <c r="B43" s="824" t="s">
        <v>953</v>
      </c>
      <c r="C43" s="825"/>
      <c r="D43" s="825"/>
      <c r="E43" s="825"/>
      <c r="F43" s="825"/>
      <c r="G43" s="825"/>
      <c r="H43" s="825"/>
      <c r="I43" s="825"/>
      <c r="J43" s="825"/>
      <c r="K43" s="825"/>
      <c r="L43" s="825"/>
      <c r="M43" s="826"/>
      <c r="N43" s="99">
        <f>SUM(N36:N42)</f>
        <v>10414.980300874377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805.37423796821417</v>
      </c>
      <c r="M59" s="829"/>
      <c r="N59" s="287">
        <f>K59*L59</f>
        <v>169.12858997332498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169.12858997332498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1317.427463718227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11901.536354565927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2380.3072709131857</v>
      </c>
      <c r="M83" s="859"/>
      <c r="N83" s="51"/>
    </row>
    <row r="84" spans="1:14">
      <c r="B84" s="89" t="s">
        <v>973</v>
      </c>
      <c r="C84" s="90"/>
      <c r="D84" s="90"/>
      <c r="E84" s="90"/>
      <c r="F84" s="90"/>
      <c r="G84" s="90"/>
      <c r="H84" s="90"/>
      <c r="I84" s="87"/>
      <c r="J84" s="88"/>
      <c r="K84" s="304">
        <v>0.05</v>
      </c>
      <c r="L84" s="858">
        <f>N78*K84</f>
        <v>595.07681772829642</v>
      </c>
      <c r="M84" s="859"/>
      <c r="N84" s="51"/>
    </row>
    <row r="85" spans="1:14" ht="15.75" thickBot="1">
      <c r="B85" s="91" t="s">
        <v>974</v>
      </c>
      <c r="C85" s="92"/>
      <c r="D85" s="92"/>
      <c r="E85" s="92"/>
      <c r="F85" s="92"/>
      <c r="G85" s="92"/>
      <c r="H85" s="92"/>
      <c r="I85" s="93"/>
      <c r="J85" s="94"/>
      <c r="K85" s="305">
        <v>0.05</v>
      </c>
      <c r="L85" s="860">
        <f>N78*K85</f>
        <v>595.07681772829642</v>
      </c>
      <c r="M85" s="861"/>
      <c r="N85" s="51"/>
    </row>
    <row r="86" spans="1:14" ht="15.75" thickBot="1">
      <c r="B86" s="824" t="s">
        <v>953</v>
      </c>
      <c r="C86" s="825"/>
      <c r="D86" s="825"/>
      <c r="E86" s="825"/>
      <c r="F86" s="825"/>
      <c r="G86" s="825"/>
      <c r="H86" s="825"/>
      <c r="I86" s="825"/>
      <c r="J86" s="825"/>
      <c r="K86" s="825"/>
      <c r="L86" s="825"/>
      <c r="M86" s="826"/>
      <c r="N86" s="52">
        <f>L83+L84+L85</f>
        <v>3570.4609063697781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15471.997260935706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67082.564314740448</v>
      </c>
      <c r="L36" s="270"/>
      <c r="M36" s="271">
        <v>20</v>
      </c>
      <c r="N36" s="272">
        <f>K36/M36</f>
        <v>3354.1282157370224</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78.238118749999998</v>
      </c>
    </row>
    <row r="43" spans="1:14" ht="15.75" thickBot="1">
      <c r="B43" s="824" t="s">
        <v>953</v>
      </c>
      <c r="C43" s="825"/>
      <c r="D43" s="825"/>
      <c r="E43" s="825"/>
      <c r="F43" s="825"/>
      <c r="G43" s="825"/>
      <c r="H43" s="825"/>
      <c r="I43" s="825"/>
      <c r="J43" s="825"/>
      <c r="K43" s="825"/>
      <c r="L43" s="825"/>
      <c r="M43" s="826"/>
      <c r="N43" s="99">
        <f>SUM(N36:N42)</f>
        <v>3432.3663344870224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805.37423796821417</v>
      </c>
      <c r="M59" s="829"/>
      <c r="N59" s="287">
        <f>K59*L59</f>
        <v>64.429939037457132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64.429939037457132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782.3811874999999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4279.1774610244793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855.8354922048959</v>
      </c>
      <c r="M83" s="859"/>
      <c r="N83" s="51"/>
    </row>
    <row r="84" spans="1:14">
      <c r="B84" s="89" t="s">
        <v>973</v>
      </c>
      <c r="C84" s="90"/>
      <c r="D84" s="90"/>
      <c r="E84" s="90"/>
      <c r="F84" s="90"/>
      <c r="G84" s="90"/>
      <c r="H84" s="90"/>
      <c r="I84" s="87"/>
      <c r="J84" s="88"/>
      <c r="K84" s="304">
        <v>0.05</v>
      </c>
      <c r="L84" s="858">
        <f>N78*K84</f>
        <v>213.95887305122397</v>
      </c>
      <c r="M84" s="859"/>
      <c r="N84" s="51"/>
    </row>
    <row r="85" spans="1:14" ht="15.75" thickBot="1">
      <c r="B85" s="91" t="s">
        <v>974</v>
      </c>
      <c r="C85" s="92"/>
      <c r="D85" s="92"/>
      <c r="E85" s="92"/>
      <c r="F85" s="92"/>
      <c r="G85" s="92"/>
      <c r="H85" s="92"/>
      <c r="I85" s="93"/>
      <c r="J85" s="94"/>
      <c r="K85" s="305">
        <v>0.05</v>
      </c>
      <c r="L85" s="860">
        <f>N78*K85</f>
        <v>213.95887305122397</v>
      </c>
      <c r="M85" s="861"/>
      <c r="N85" s="51"/>
    </row>
    <row r="86" spans="1:14" ht="15.75" thickBot="1">
      <c r="B86" s="824" t="s">
        <v>953</v>
      </c>
      <c r="C86" s="825"/>
      <c r="D86" s="825"/>
      <c r="E86" s="825"/>
      <c r="F86" s="825"/>
      <c r="G86" s="825"/>
      <c r="H86" s="825"/>
      <c r="I86" s="825"/>
      <c r="J86" s="825"/>
      <c r="K86" s="825"/>
      <c r="L86" s="825"/>
      <c r="M86" s="826"/>
      <c r="N86" s="52">
        <f>L83+L84+L85</f>
        <v>1283.7532383073437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5562.9306993318232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15098.129667656063</v>
      </c>
      <c r="L36" s="270"/>
      <c r="M36" s="271">
        <v>321</v>
      </c>
      <c r="N36" s="272">
        <f>K36/M36</f>
        <v>47.034671861856893</v>
      </c>
    </row>
    <row r="37" spans="1:14">
      <c r="A37" t="s">
        <v>248</v>
      </c>
      <c r="B37" s="837" t="str">
        <f>VLOOKUP(A37,EQUIPOS!A7:D154,3,FALSE)</f>
        <v>Grúa telescópica de 50 Ton.</v>
      </c>
      <c r="C37" s="838"/>
      <c r="D37" s="838"/>
      <c r="E37" s="838"/>
      <c r="F37" s="838"/>
      <c r="G37" s="838"/>
      <c r="H37" s="839"/>
      <c r="I37" s="267"/>
      <c r="J37" s="268"/>
      <c r="K37" s="269">
        <f>VLOOKUP(A37,EQUIPOS!A7:D162,4,FALSE)</f>
        <v>243468.70411015692</v>
      </c>
      <c r="L37" s="270"/>
      <c r="M37" s="271">
        <v>321</v>
      </c>
      <c r="N37" s="272">
        <f>K37/M37</f>
        <v>758.4694832092116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19.498596573208722</v>
      </c>
    </row>
    <row r="43" spans="1:14" ht="15.75" thickBot="1">
      <c r="B43" s="824" t="s">
        <v>953</v>
      </c>
      <c r="C43" s="825"/>
      <c r="D43" s="825"/>
      <c r="E43" s="825"/>
      <c r="F43" s="825"/>
      <c r="G43" s="825"/>
      <c r="H43" s="825"/>
      <c r="I43" s="825"/>
      <c r="J43" s="825"/>
      <c r="K43" s="825"/>
      <c r="L43" s="825"/>
      <c r="M43" s="826"/>
      <c r="N43" s="99">
        <f>SUM(N36:N42)</f>
        <v>825.00275164427717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129.96315194393719</v>
      </c>
      <c r="M59" s="829"/>
      <c r="N59" s="287">
        <f>K59*L59</f>
        <v>129.96315194393719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129.96315194393719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194.98596573208721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1149.9518693203015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229.9903738640603</v>
      </c>
      <c r="M83" s="859"/>
      <c r="N83" s="51"/>
    </row>
    <row r="84" spans="1:14">
      <c r="B84" s="89" t="s">
        <v>973</v>
      </c>
      <c r="C84" s="90"/>
      <c r="D84" s="90"/>
      <c r="E84" s="90"/>
      <c r="F84" s="90"/>
      <c r="G84" s="90"/>
      <c r="H84" s="90"/>
      <c r="I84" s="87"/>
      <c r="J84" s="88"/>
      <c r="K84" s="304">
        <v>0.05</v>
      </c>
      <c r="L84" s="858">
        <f>N78*K84</f>
        <v>57.497593466015076</v>
      </c>
      <c r="M84" s="859"/>
      <c r="N84" s="51"/>
    </row>
    <row r="85" spans="1:14" ht="15.75" thickBot="1">
      <c r="B85" s="91" t="s">
        <v>974</v>
      </c>
      <c r="C85" s="92"/>
      <c r="D85" s="92"/>
      <c r="E85" s="92"/>
      <c r="F85" s="92"/>
      <c r="G85" s="92"/>
      <c r="H85" s="92"/>
      <c r="I85" s="93"/>
      <c r="J85" s="94"/>
      <c r="K85" s="305">
        <v>0.05</v>
      </c>
      <c r="L85" s="860">
        <f>N78*K85</f>
        <v>57.497593466015076</v>
      </c>
      <c r="M85" s="861"/>
      <c r="N85" s="51"/>
    </row>
    <row r="86" spans="1:14" ht="15.75" thickBot="1">
      <c r="B86" s="824" t="s">
        <v>953</v>
      </c>
      <c r="C86" s="825"/>
      <c r="D86" s="825"/>
      <c r="E86" s="825"/>
      <c r="F86" s="825"/>
      <c r="G86" s="825"/>
      <c r="H86" s="825"/>
      <c r="I86" s="825"/>
      <c r="J86" s="825"/>
      <c r="K86" s="825"/>
      <c r="L86" s="825"/>
      <c r="M86" s="826"/>
      <c r="N86" s="52">
        <f>L83+L84+L85</f>
        <v>344.98556079609045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1494.9374301163921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7354.6560088891792</v>
      </c>
      <c r="L36" s="270"/>
      <c r="M36" s="271">
        <v>3</v>
      </c>
      <c r="N36" s="272">
        <f>K36/M36</f>
        <v>2451.5520029630597</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201126.32078665134</v>
      </c>
      <c r="L37" s="270"/>
      <c r="M37" s="271">
        <v>3</v>
      </c>
      <c r="N37" s="272">
        <f>K37/M37</f>
        <v>67042.106928883775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743.85046586335</v>
      </c>
    </row>
    <row r="43" spans="1:14" ht="15.75" thickBot="1">
      <c r="B43" s="824" t="s">
        <v>953</v>
      </c>
      <c r="C43" s="825"/>
      <c r="D43" s="825"/>
      <c r="E43" s="825"/>
      <c r="F43" s="825"/>
      <c r="G43" s="825"/>
      <c r="H43" s="825"/>
      <c r="I43" s="825"/>
      <c r="J43" s="825"/>
      <c r="K43" s="825"/>
      <c r="L43" s="825"/>
      <c r="M43" s="826"/>
      <c r="N43" s="99">
        <f>SUM(N36:N42)</f>
        <v>70237.509397710179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1013.0830069981863</v>
      </c>
      <c r="M59" s="829"/>
      <c r="N59" s="287">
        <f>K59*L59</f>
        <v>6078.4980419891181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6078.4980419891181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14877.009317266999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91193.016756966303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18238.60335139326</v>
      </c>
      <c r="M83" s="859"/>
      <c r="N83" s="51"/>
    </row>
    <row r="84" spans="1:14">
      <c r="B84" s="89" t="s">
        <v>973</v>
      </c>
      <c r="C84" s="90"/>
      <c r="D84" s="90"/>
      <c r="E84" s="90"/>
      <c r="F84" s="90"/>
      <c r="G84" s="90"/>
      <c r="H84" s="90"/>
      <c r="I84" s="87"/>
      <c r="J84" s="88"/>
      <c r="K84" s="304">
        <v>0.05</v>
      </c>
      <c r="L84" s="858">
        <f>N78*K84</f>
        <v>4559.6508378483149</v>
      </c>
      <c r="M84" s="859"/>
      <c r="N84" s="51"/>
    </row>
    <row r="85" spans="1:14" ht="15.75" thickBot="1">
      <c r="B85" s="91" t="s">
        <v>974</v>
      </c>
      <c r="C85" s="92"/>
      <c r="D85" s="92"/>
      <c r="E85" s="92"/>
      <c r="F85" s="92"/>
      <c r="G85" s="92"/>
      <c r="H85" s="92"/>
      <c r="I85" s="93"/>
      <c r="J85" s="94"/>
      <c r="K85" s="305">
        <v>0.05</v>
      </c>
      <c r="L85" s="860">
        <f>N78*K85</f>
        <v>4559.6508378483149</v>
      </c>
      <c r="M85" s="861"/>
      <c r="N85" s="51"/>
    </row>
    <row r="86" spans="1:14" ht="15.75" thickBot="1">
      <c r="B86" s="824" t="s">
        <v>953</v>
      </c>
      <c r="C86" s="825"/>
      <c r="D86" s="825"/>
      <c r="E86" s="825"/>
      <c r="F86" s="825"/>
      <c r="G86" s="825"/>
      <c r="H86" s="825"/>
      <c r="I86" s="825"/>
      <c r="J86" s="825"/>
      <c r="K86" s="825"/>
      <c r="L86" s="825"/>
      <c r="M86" s="826"/>
      <c r="N86" s="52">
        <f>L83+L84+L85</f>
        <v>27357.905027089892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118550.92178405619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15098.129667656063</v>
      </c>
      <c r="L36" s="270"/>
      <c r="M36" s="271">
        <v>4</v>
      </c>
      <c r="N36" s="272">
        <f>K36/M36</f>
        <v>3774.5324169140158</v>
      </c>
    </row>
    <row r="37" spans="1:14">
      <c r="A37" s="108" t="s">
        <v>248</v>
      </c>
      <c r="B37" s="837" t="str">
        <f>VLOOKUP(A37,EQUIPOS!A7:D154,3,FALSE)</f>
        <v>Grúa telescópica de 50 Ton.</v>
      </c>
      <c r="C37" s="838"/>
      <c r="D37" s="838"/>
      <c r="E37" s="838"/>
      <c r="F37" s="838"/>
      <c r="G37" s="838"/>
      <c r="H37" s="839"/>
      <c r="I37" s="267"/>
      <c r="J37" s="268"/>
      <c r="K37" s="269">
        <f>VLOOKUP(A37,EQUIPOS!A7:D162,4,FALSE)</f>
        <v>243468.70411015692</v>
      </c>
      <c r="L37" s="270"/>
      <c r="M37" s="271">
        <v>4</v>
      </c>
      <c r="N37" s="272">
        <f>K37/M37</f>
        <v>60867.17602753923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1115.7756987950249</v>
      </c>
    </row>
    <row r="43" spans="1:14" ht="15.75" thickBot="1">
      <c r="B43" s="824" t="s">
        <v>953</v>
      </c>
      <c r="C43" s="825"/>
      <c r="D43" s="825"/>
      <c r="E43" s="825"/>
      <c r="F43" s="825"/>
      <c r="G43" s="825"/>
      <c r="H43" s="825"/>
      <c r="I43" s="825"/>
      <c r="J43" s="825"/>
      <c r="K43" s="825"/>
      <c r="L43" s="825"/>
      <c r="M43" s="826"/>
      <c r="N43" s="99">
        <f>SUM(N36:N42)</f>
        <v>65757.484143248264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1558.763548907421</v>
      </c>
      <c r="M59" s="829"/>
      <c r="N59" s="287">
        <f>K59*L59</f>
        <v>1558.763548907421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1558.763548907421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11157.756987950248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78474.004680105922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15694.800936021185</v>
      </c>
      <c r="M83" s="859"/>
      <c r="N83" s="51"/>
    </row>
    <row r="84" spans="1:14">
      <c r="B84" s="89" t="s">
        <v>973</v>
      </c>
      <c r="C84" s="90"/>
      <c r="D84" s="90"/>
      <c r="E84" s="90"/>
      <c r="F84" s="90"/>
      <c r="G84" s="90"/>
      <c r="H84" s="90"/>
      <c r="I84" s="87"/>
      <c r="J84" s="88"/>
      <c r="K84" s="304">
        <v>0.05</v>
      </c>
      <c r="L84" s="858">
        <f>N78*K84</f>
        <v>3923.7002340052964</v>
      </c>
      <c r="M84" s="859"/>
      <c r="N84" s="51"/>
    </row>
    <row r="85" spans="1:14" ht="15.75" thickBot="1">
      <c r="B85" s="91" t="s">
        <v>974</v>
      </c>
      <c r="C85" s="92"/>
      <c r="D85" s="92"/>
      <c r="E85" s="92"/>
      <c r="F85" s="92"/>
      <c r="G85" s="92"/>
      <c r="H85" s="92"/>
      <c r="I85" s="93"/>
      <c r="J85" s="94"/>
      <c r="K85" s="305">
        <v>0.05</v>
      </c>
      <c r="L85" s="860">
        <f>N78*K85</f>
        <v>3923.7002340052964</v>
      </c>
      <c r="M85" s="861"/>
      <c r="N85" s="51"/>
    </row>
    <row r="86" spans="1:14" ht="15.75" thickBot="1">
      <c r="B86" s="824" t="s">
        <v>953</v>
      </c>
      <c r="C86" s="825"/>
      <c r="D86" s="825"/>
      <c r="E86" s="825"/>
      <c r="F86" s="825"/>
      <c r="G86" s="825"/>
      <c r="H86" s="825"/>
      <c r="I86" s="825"/>
      <c r="J86" s="825"/>
      <c r="K86" s="825"/>
      <c r="L86" s="825"/>
      <c r="M86" s="826"/>
      <c r="N86" s="52">
        <f>L83+L84+L85</f>
        <v>23542.201404031777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102016.2060841377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127027.14997051665</v>
      </c>
      <c r="L36" s="270"/>
      <c r="M36" s="271">
        <v>5</v>
      </c>
      <c r="N36" s="272">
        <f>K36/M36</f>
        <v>25405.429994103331</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115.93361680720398</v>
      </c>
    </row>
    <row r="43" spans="1:14" ht="15.75" thickBot="1">
      <c r="B43" s="824" t="s">
        <v>953</v>
      </c>
      <c r="C43" s="825"/>
      <c r="D43" s="825"/>
      <c r="E43" s="825"/>
      <c r="F43" s="825"/>
      <c r="G43" s="825"/>
      <c r="H43" s="825"/>
      <c r="I43" s="825"/>
      <c r="J43" s="825"/>
      <c r="K43" s="825"/>
      <c r="L43" s="825"/>
      <c r="M43" s="826"/>
      <c r="N43" s="99">
        <f>SUM(N36:N42)</f>
        <v>25521.363610910535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1013.0830069981863</v>
      </c>
      <c r="M59" s="829"/>
      <c r="N59" s="287">
        <f>K59*L59</f>
        <v>711.18427091272679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711.18427091272679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5796.680840360199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32029.228722183463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6405.8457444366932</v>
      </c>
      <c r="M83" s="859"/>
      <c r="N83" s="51"/>
    </row>
    <row r="84" spans="1:14">
      <c r="B84" s="89" t="s">
        <v>973</v>
      </c>
      <c r="C84" s="90"/>
      <c r="D84" s="90"/>
      <c r="E84" s="90"/>
      <c r="F84" s="90"/>
      <c r="G84" s="90"/>
      <c r="H84" s="90"/>
      <c r="I84" s="87"/>
      <c r="J84" s="88"/>
      <c r="K84" s="304">
        <v>0.05</v>
      </c>
      <c r="L84" s="858">
        <f>N78*K84</f>
        <v>1601.4614361091733</v>
      </c>
      <c r="M84" s="859"/>
      <c r="N84" s="51"/>
    </row>
    <row r="85" spans="1:14" ht="15.75" thickBot="1">
      <c r="B85" s="91" t="s">
        <v>974</v>
      </c>
      <c r="C85" s="92"/>
      <c r="D85" s="92"/>
      <c r="E85" s="92"/>
      <c r="F85" s="92"/>
      <c r="G85" s="92"/>
      <c r="H85" s="92"/>
      <c r="I85" s="93"/>
      <c r="J85" s="94"/>
      <c r="K85" s="305">
        <v>0.05</v>
      </c>
      <c r="L85" s="860">
        <f>N78*K85</f>
        <v>1601.4614361091733</v>
      </c>
      <c r="M85" s="861"/>
      <c r="N85" s="51"/>
    </row>
    <row r="86" spans="1:14" ht="15.75" thickBot="1">
      <c r="B86" s="824" t="s">
        <v>953</v>
      </c>
      <c r="C86" s="825"/>
      <c r="D86" s="825"/>
      <c r="E86" s="825"/>
      <c r="F86" s="825"/>
      <c r="G86" s="825"/>
      <c r="H86" s="825"/>
      <c r="I86" s="825"/>
      <c r="J86" s="825"/>
      <c r="K86" s="825"/>
      <c r="L86" s="825"/>
      <c r="M86" s="826"/>
      <c r="N86" s="52">
        <f>L83+L84+L85</f>
        <v>9608.7686166550393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41637.997338838504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127027.14997051665</v>
      </c>
      <c r="L36" s="270"/>
      <c r="M36" s="271">
        <v>4</v>
      </c>
      <c r="N36" s="272">
        <f>K36/M36</f>
        <v>31756.787492629162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78.238118749999998</v>
      </c>
    </row>
    <row r="43" spans="1:14" ht="15.75" thickBot="1">
      <c r="B43" s="824" t="s">
        <v>953</v>
      </c>
      <c r="C43" s="825"/>
      <c r="D43" s="825"/>
      <c r="E43" s="825"/>
      <c r="F43" s="825"/>
      <c r="G43" s="825"/>
      <c r="H43" s="825"/>
      <c r="I43" s="825"/>
      <c r="J43" s="825"/>
      <c r="K43" s="825"/>
      <c r="L43" s="825"/>
      <c r="M43" s="826"/>
      <c r="N43" s="99">
        <f>SUM(N36:N42)</f>
        <v>31835.025611379162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1013.0830069981863</v>
      </c>
      <c r="M59" s="829"/>
      <c r="N59" s="287">
        <f>K59*L59</f>
        <v>3069.6415112045042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3069.6415112045042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3911.9059374999997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38816.573060083669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7763.3146120167339</v>
      </c>
      <c r="M83" s="859"/>
      <c r="N83" s="51"/>
    </row>
    <row r="84" spans="1:14">
      <c r="B84" s="89" t="s">
        <v>973</v>
      </c>
      <c r="C84" s="90"/>
      <c r="D84" s="90"/>
      <c r="E84" s="90"/>
      <c r="F84" s="90"/>
      <c r="G84" s="90"/>
      <c r="H84" s="90"/>
      <c r="I84" s="87"/>
      <c r="J84" s="88"/>
      <c r="K84" s="304">
        <v>0.05</v>
      </c>
      <c r="L84" s="858">
        <f>N78*K84</f>
        <v>1940.8286530041835</v>
      </c>
      <c r="M84" s="859"/>
      <c r="N84" s="51"/>
    </row>
    <row r="85" spans="1:14" ht="15.75" thickBot="1">
      <c r="B85" s="91" t="s">
        <v>974</v>
      </c>
      <c r="C85" s="92"/>
      <c r="D85" s="92"/>
      <c r="E85" s="92"/>
      <c r="F85" s="92"/>
      <c r="G85" s="92"/>
      <c r="H85" s="92"/>
      <c r="I85" s="93"/>
      <c r="J85" s="94"/>
      <c r="K85" s="305">
        <v>0.05</v>
      </c>
      <c r="L85" s="860">
        <f>N78*K85</f>
        <v>1940.8286530041835</v>
      </c>
      <c r="M85" s="861"/>
      <c r="N85" s="51"/>
    </row>
    <row r="86" spans="1:14" ht="15.75" thickBot="1">
      <c r="B86" s="824" t="s">
        <v>953</v>
      </c>
      <c r="C86" s="825"/>
      <c r="D86" s="825"/>
      <c r="E86" s="825"/>
      <c r="F86" s="825"/>
      <c r="G86" s="825"/>
      <c r="H86" s="825"/>
      <c r="I86" s="825"/>
      <c r="J86" s="825"/>
      <c r="K86" s="825"/>
      <c r="L86" s="825"/>
      <c r="M86" s="826"/>
      <c r="N86" s="52">
        <f>L83+L84+L85</f>
        <v>11644.971918025101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50461.544978108766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166.90798666666666</v>
      </c>
    </row>
    <row r="43" spans="1:14" ht="15.75" thickBot="1">
      <c r="B43" s="824" t="s">
        <v>953</v>
      </c>
      <c r="C43" s="825"/>
      <c r="D43" s="825"/>
      <c r="E43" s="825"/>
      <c r="F43" s="825"/>
      <c r="G43" s="825"/>
      <c r="H43" s="825"/>
      <c r="I43" s="825"/>
      <c r="J43" s="825"/>
      <c r="K43" s="825"/>
      <c r="L43" s="825"/>
      <c r="M43" s="826"/>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1669.0798666666665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367.19757066666665</v>
      </c>
      <c r="M83" s="859"/>
      <c r="N83" s="51"/>
    </row>
    <row r="84" spans="1:14">
      <c r="B84" s="89" t="s">
        <v>973</v>
      </c>
      <c r="C84" s="90"/>
      <c r="D84" s="90"/>
      <c r="E84" s="90"/>
      <c r="F84" s="90"/>
      <c r="G84" s="90"/>
      <c r="H84" s="90"/>
      <c r="I84" s="87"/>
      <c r="J84" s="88"/>
      <c r="K84" s="304">
        <v>0.05</v>
      </c>
      <c r="L84" s="858">
        <f>N78*K84</f>
        <v>91.799392666666662</v>
      </c>
      <c r="M84" s="859"/>
      <c r="N84" s="51"/>
    </row>
    <row r="85" spans="1:14" ht="15.75" thickBot="1">
      <c r="B85" s="91" t="s">
        <v>974</v>
      </c>
      <c r="C85" s="92"/>
      <c r="D85" s="92"/>
      <c r="E85" s="92"/>
      <c r="F85" s="92"/>
      <c r="G85" s="92"/>
      <c r="H85" s="92"/>
      <c r="I85" s="93"/>
      <c r="J85" s="94"/>
      <c r="K85" s="305">
        <v>0.05</v>
      </c>
      <c r="L85" s="860">
        <f>N78*K85</f>
        <v>91.799392666666662</v>
      </c>
      <c r="M85" s="861"/>
      <c r="N85" s="51"/>
    </row>
    <row r="86" spans="1:14" ht="15.75" thickBot="1">
      <c r="B86" s="824" t="s">
        <v>953</v>
      </c>
      <c r="C86" s="825"/>
      <c r="D86" s="825"/>
      <c r="E86" s="825"/>
      <c r="F86" s="825"/>
      <c r="G86" s="825"/>
      <c r="H86" s="825"/>
      <c r="I86" s="825"/>
      <c r="J86" s="825"/>
      <c r="K86" s="825"/>
      <c r="L86" s="825"/>
      <c r="M86" s="826"/>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190540.72495577499</v>
      </c>
      <c r="L36" s="270"/>
      <c r="M36" s="271">
        <v>3</v>
      </c>
      <c r="N36" s="272">
        <f>K36/M36</f>
        <v>63513.574985258332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104.31749166666667</v>
      </c>
    </row>
    <row r="43" spans="1:14" ht="15.75" thickBot="1">
      <c r="B43" s="824" t="s">
        <v>953</v>
      </c>
      <c r="C43" s="825"/>
      <c r="D43" s="825"/>
      <c r="E43" s="825"/>
      <c r="F43" s="825"/>
      <c r="G43" s="825"/>
      <c r="H43" s="825"/>
      <c r="I43" s="825"/>
      <c r="J43" s="825"/>
      <c r="K43" s="825"/>
      <c r="L43" s="825"/>
      <c r="M43" s="826"/>
      <c r="N43" s="99">
        <f>SUM(N36:N42)</f>
        <v>63617.892476925001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1019.5029362251647</v>
      </c>
      <c r="M59" s="829"/>
      <c r="N59" s="287">
        <f>K59*L59</f>
        <v>1733.15499158278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1733.15499158278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10431.749166666666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75782.79663517444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15156.559327034889</v>
      </c>
      <c r="M83" s="859"/>
      <c r="N83" s="51"/>
    </row>
    <row r="84" spans="1:14">
      <c r="B84" s="89" t="s">
        <v>973</v>
      </c>
      <c r="C84" s="90"/>
      <c r="D84" s="90"/>
      <c r="E84" s="90"/>
      <c r="F84" s="90"/>
      <c r="G84" s="90"/>
      <c r="H84" s="90"/>
      <c r="I84" s="87"/>
      <c r="J84" s="88"/>
      <c r="K84" s="304">
        <v>0.05</v>
      </c>
      <c r="L84" s="858">
        <f>N78*K84</f>
        <v>3789.1398317587223</v>
      </c>
      <c r="M84" s="859"/>
      <c r="N84" s="51"/>
    </row>
    <row r="85" spans="1:14" ht="15.75" thickBot="1">
      <c r="B85" s="91" t="s">
        <v>974</v>
      </c>
      <c r="C85" s="92"/>
      <c r="D85" s="92"/>
      <c r="E85" s="92"/>
      <c r="F85" s="92"/>
      <c r="G85" s="92"/>
      <c r="H85" s="92"/>
      <c r="I85" s="93"/>
      <c r="J85" s="94"/>
      <c r="K85" s="305">
        <v>0.05</v>
      </c>
      <c r="L85" s="860">
        <f>N78*K85</f>
        <v>3789.1398317587223</v>
      </c>
      <c r="M85" s="861"/>
      <c r="N85" s="51"/>
    </row>
    <row r="86" spans="1:14" ht="15.75" thickBot="1">
      <c r="B86" s="824" t="s">
        <v>953</v>
      </c>
      <c r="C86" s="825"/>
      <c r="D86" s="825"/>
      <c r="E86" s="825"/>
      <c r="F86" s="825"/>
      <c r="G86" s="825"/>
      <c r="H86" s="825"/>
      <c r="I86" s="825"/>
      <c r="J86" s="825"/>
      <c r="K86" s="825"/>
      <c r="L86" s="825"/>
      <c r="M86" s="826"/>
      <c r="N86" s="52">
        <f>L83+L84+L85</f>
        <v>22734.838990552333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98517.635625726776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190540.72495577499</v>
      </c>
      <c r="L36" s="270"/>
      <c r="M36" s="271">
        <v>3</v>
      </c>
      <c r="N36" s="272">
        <f>K36/M36</f>
        <v>63513.574985258332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104.31749166666667</v>
      </c>
    </row>
    <row r="43" spans="1:14" ht="15.75" thickBot="1">
      <c r="B43" s="824" t="s">
        <v>953</v>
      </c>
      <c r="C43" s="825"/>
      <c r="D43" s="825"/>
      <c r="E43" s="825"/>
      <c r="F43" s="825"/>
      <c r="G43" s="825"/>
      <c r="H43" s="825"/>
      <c r="I43" s="825"/>
      <c r="J43" s="825"/>
      <c r="K43" s="825"/>
      <c r="L43" s="825"/>
      <c r="M43" s="826"/>
      <c r="N43" s="99">
        <f>SUM(N36:N42)</f>
        <v>63617.892476925001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1019.5029362251647</v>
      </c>
      <c r="M59" s="829"/>
      <c r="N59" s="287">
        <f>K59*L59</f>
        <v>1733.15499158278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1733.15499158278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10431.749166666666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75782.79663517444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15156.559327034889</v>
      </c>
      <c r="M83" s="859"/>
      <c r="N83" s="51"/>
    </row>
    <row r="84" spans="1:14">
      <c r="B84" s="89" t="s">
        <v>973</v>
      </c>
      <c r="C84" s="90"/>
      <c r="D84" s="90"/>
      <c r="E84" s="90"/>
      <c r="F84" s="90"/>
      <c r="G84" s="90"/>
      <c r="H84" s="90"/>
      <c r="I84" s="87"/>
      <c r="J84" s="88"/>
      <c r="K84" s="304">
        <v>0.05</v>
      </c>
      <c r="L84" s="858">
        <f>N78*K84</f>
        <v>3789.1398317587223</v>
      </c>
      <c r="M84" s="859"/>
      <c r="N84" s="51"/>
    </row>
    <row r="85" spans="1:14" ht="15.75" thickBot="1">
      <c r="B85" s="91" t="s">
        <v>974</v>
      </c>
      <c r="C85" s="92"/>
      <c r="D85" s="92"/>
      <c r="E85" s="92"/>
      <c r="F85" s="92"/>
      <c r="G85" s="92"/>
      <c r="H85" s="92"/>
      <c r="I85" s="93"/>
      <c r="J85" s="94"/>
      <c r="K85" s="305">
        <v>0.05</v>
      </c>
      <c r="L85" s="860">
        <f>N78*K85</f>
        <v>3789.1398317587223</v>
      </c>
      <c r="M85" s="861"/>
      <c r="N85" s="51"/>
    </row>
    <row r="86" spans="1:14" ht="15.75" thickBot="1">
      <c r="B86" s="824" t="s">
        <v>953</v>
      </c>
      <c r="C86" s="825"/>
      <c r="D86" s="825"/>
      <c r="E86" s="825"/>
      <c r="F86" s="825"/>
      <c r="G86" s="825"/>
      <c r="H86" s="825"/>
      <c r="I86" s="825"/>
      <c r="J86" s="825"/>
      <c r="K86" s="825"/>
      <c r="L86" s="825"/>
      <c r="M86" s="826"/>
      <c r="N86" s="52">
        <f>L83+L84+L85</f>
        <v>22734.838990552333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98517.635625726776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45</v>
      </c>
      <c r="N36" s="272">
        <f>K36/M36</f>
        <v>4469.4737952589185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1.738624861111111</v>
      </c>
    </row>
    <row r="43" spans="1:14" ht="15.75" thickBot="1">
      <c r="B43" s="824" t="s">
        <v>953</v>
      </c>
      <c r="C43" s="825"/>
      <c r="D43" s="825"/>
      <c r="E43" s="825"/>
      <c r="F43" s="825"/>
      <c r="G43" s="825"/>
      <c r="H43" s="825"/>
      <c r="I43" s="825"/>
      <c r="J43" s="825"/>
      <c r="K43" s="825"/>
      <c r="L43" s="825"/>
      <c r="M43" s="826"/>
      <c r="N43" s="99">
        <f>SUM(N36:N42)</f>
        <v>4471.2124201200295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1558.763548907421</v>
      </c>
      <c r="M59" s="829"/>
      <c r="N59" s="287">
        <f>K59*L59</f>
        <v>55647.858695994932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55647.858695994932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173.86248611111111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60292.933602226069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12058.586720445215</v>
      </c>
      <c r="M83" s="859"/>
      <c r="N83" s="51"/>
    </row>
    <row r="84" spans="1:14">
      <c r="B84" s="89" t="s">
        <v>973</v>
      </c>
      <c r="C84" s="90"/>
      <c r="D84" s="90"/>
      <c r="E84" s="90"/>
      <c r="F84" s="90"/>
      <c r="G84" s="90"/>
      <c r="H84" s="90"/>
      <c r="I84" s="87"/>
      <c r="J84" s="88"/>
      <c r="K84" s="304">
        <v>0.05</v>
      </c>
      <c r="L84" s="858">
        <f>N78*K84</f>
        <v>3014.6466801113038</v>
      </c>
      <c r="M84" s="859"/>
      <c r="N84" s="51"/>
    </row>
    <row r="85" spans="1:14" ht="15.75" thickBot="1">
      <c r="B85" s="91" t="s">
        <v>974</v>
      </c>
      <c r="C85" s="92"/>
      <c r="D85" s="92"/>
      <c r="E85" s="92"/>
      <c r="F85" s="92"/>
      <c r="G85" s="92"/>
      <c r="H85" s="92"/>
      <c r="I85" s="93"/>
      <c r="J85" s="94"/>
      <c r="K85" s="305">
        <v>0.05</v>
      </c>
      <c r="L85" s="860">
        <f>N78*K85</f>
        <v>3014.6466801113038</v>
      </c>
      <c r="M85" s="861"/>
      <c r="N85" s="51"/>
    </row>
    <row r="86" spans="1:14" ht="15.75" thickBot="1">
      <c r="B86" s="824" t="s">
        <v>953</v>
      </c>
      <c r="C86" s="825"/>
      <c r="D86" s="825"/>
      <c r="E86" s="825"/>
      <c r="F86" s="825"/>
      <c r="G86" s="825"/>
      <c r="H86" s="825"/>
      <c r="I86" s="825"/>
      <c r="J86" s="825"/>
      <c r="K86" s="825"/>
      <c r="L86" s="825"/>
      <c r="M86" s="826"/>
      <c r="N86" s="52">
        <f>L83+L84+L85</f>
        <v>18087.880080667823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78380.813682893888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69.544994444444441</v>
      </c>
    </row>
    <row r="43" spans="1:14" ht="15.75" thickBot="1">
      <c r="B43" s="824" t="s">
        <v>953</v>
      </c>
      <c r="C43" s="825"/>
      <c r="D43" s="825"/>
      <c r="E43" s="825"/>
      <c r="F43" s="825"/>
      <c r="G43" s="825"/>
      <c r="H43" s="825"/>
      <c r="I43" s="825"/>
      <c r="J43" s="825"/>
      <c r="K43" s="825"/>
      <c r="L43" s="825"/>
      <c r="M43" s="826"/>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1558.763548907421</v>
      </c>
      <c r="M59" s="829"/>
      <c r="N59" s="287">
        <f>K59*L59</f>
        <v>15977.326376301065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15977.326376301065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695.44994444444444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16742.321315189954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3348.4642630379913</v>
      </c>
      <c r="M83" s="859"/>
      <c r="N83" s="51"/>
    </row>
    <row r="84" spans="1:14">
      <c r="B84" s="89" t="s">
        <v>973</v>
      </c>
      <c r="C84" s="90"/>
      <c r="D84" s="90"/>
      <c r="E84" s="90"/>
      <c r="F84" s="90"/>
      <c r="G84" s="90"/>
      <c r="H84" s="90"/>
      <c r="I84" s="87"/>
      <c r="J84" s="88"/>
      <c r="K84" s="304">
        <v>0.05</v>
      </c>
      <c r="L84" s="858">
        <f>N78*K84</f>
        <v>837.11606575949781</v>
      </c>
      <c r="M84" s="859"/>
      <c r="N84" s="51"/>
    </row>
    <row r="85" spans="1:14" ht="15.75" thickBot="1">
      <c r="B85" s="91" t="s">
        <v>974</v>
      </c>
      <c r="C85" s="92"/>
      <c r="D85" s="92"/>
      <c r="E85" s="92"/>
      <c r="F85" s="92"/>
      <c r="G85" s="92"/>
      <c r="H85" s="92"/>
      <c r="I85" s="93"/>
      <c r="J85" s="94"/>
      <c r="K85" s="305">
        <v>0.05</v>
      </c>
      <c r="L85" s="860">
        <f>N78*K85</f>
        <v>837.11606575949781</v>
      </c>
      <c r="M85" s="861"/>
      <c r="N85" s="51"/>
    </row>
    <row r="86" spans="1:14" ht="15.75" thickBot="1">
      <c r="B86" s="824" t="s">
        <v>953</v>
      </c>
      <c r="C86" s="825"/>
      <c r="D86" s="825"/>
      <c r="E86" s="825"/>
      <c r="F86" s="825"/>
      <c r="G86" s="825"/>
      <c r="H86" s="825"/>
      <c r="I86" s="825"/>
      <c r="J86" s="825"/>
      <c r="K86" s="825"/>
      <c r="L86" s="825"/>
      <c r="M86" s="826"/>
      <c r="N86" s="52">
        <f>L83+L84+L85</f>
        <v>5022.696394556986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21765.017709746942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45</v>
      </c>
      <c r="N36" s="272">
        <f>K36/M36</f>
        <v>4469.4737952589185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1.738624861111111</v>
      </c>
    </row>
    <row r="43" spans="1:14" ht="15.75" thickBot="1">
      <c r="B43" s="824" t="s">
        <v>953</v>
      </c>
      <c r="C43" s="825"/>
      <c r="D43" s="825"/>
      <c r="E43" s="825"/>
      <c r="F43" s="825"/>
      <c r="G43" s="825"/>
      <c r="H43" s="825"/>
      <c r="I43" s="825"/>
      <c r="J43" s="825"/>
      <c r="K43" s="825"/>
      <c r="L43" s="825"/>
      <c r="M43" s="826"/>
      <c r="N43" s="99">
        <f>SUM(N36:N42)</f>
        <v>4471.2124201200295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1077.3404445333679</v>
      </c>
      <c r="M59" s="829"/>
      <c r="N59" s="287">
        <f>K59*L59</f>
        <v>873.17904359207193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873.17904359207193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173.86248611111111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5518.2539498232127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1103.6507899646426</v>
      </c>
      <c r="M83" s="859"/>
      <c r="N83" s="51"/>
    </row>
    <row r="84" spans="1:14">
      <c r="B84" s="89" t="s">
        <v>973</v>
      </c>
      <c r="C84" s="90"/>
      <c r="D84" s="90"/>
      <c r="E84" s="90"/>
      <c r="F84" s="90"/>
      <c r="G84" s="90"/>
      <c r="H84" s="90"/>
      <c r="I84" s="87"/>
      <c r="J84" s="88"/>
      <c r="K84" s="304">
        <v>0.05</v>
      </c>
      <c r="L84" s="858">
        <f>N78*K84</f>
        <v>275.91269749116066</v>
      </c>
      <c r="M84" s="859"/>
      <c r="N84" s="51"/>
    </row>
    <row r="85" spans="1:14" ht="15.75" thickBot="1">
      <c r="B85" s="91" t="s">
        <v>974</v>
      </c>
      <c r="C85" s="92"/>
      <c r="D85" s="92"/>
      <c r="E85" s="92"/>
      <c r="F85" s="92"/>
      <c r="G85" s="92"/>
      <c r="H85" s="92"/>
      <c r="I85" s="93"/>
      <c r="J85" s="94"/>
      <c r="K85" s="305">
        <v>0.05</v>
      </c>
      <c r="L85" s="860">
        <f>N78*K85</f>
        <v>275.91269749116066</v>
      </c>
      <c r="M85" s="861"/>
      <c r="N85" s="51"/>
    </row>
    <row r="86" spans="1:14" ht="15.75" thickBot="1">
      <c r="B86" s="824" t="s">
        <v>953</v>
      </c>
      <c r="C86" s="825"/>
      <c r="D86" s="825"/>
      <c r="E86" s="825"/>
      <c r="F86" s="825"/>
      <c r="G86" s="825"/>
      <c r="H86" s="825"/>
      <c r="I86" s="825"/>
      <c r="J86" s="825"/>
      <c r="K86" s="825"/>
      <c r="L86" s="825"/>
      <c r="M86" s="826"/>
      <c r="N86" s="52">
        <f>L83+L84+L85</f>
        <v>1655.4761849469637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7173.7301347701759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179955.12912489861</v>
      </c>
      <c r="L36" s="270"/>
      <c r="M36" s="271">
        <v>0.625</v>
      </c>
      <c r="N36" s="272">
        <f>K36/M36</f>
        <v>287928.20659983775</v>
      </c>
    </row>
    <row r="37" spans="1:14">
      <c r="A37" s="108" t="s">
        <v>241</v>
      </c>
      <c r="B37" s="837" t="str">
        <f>VLOOKUP(A37,EQUIPOS!A7:D154,3,FALSE)</f>
        <v>Grúa (capacidad 15 ton)</v>
      </c>
      <c r="C37" s="838"/>
      <c r="D37" s="838"/>
      <c r="E37" s="838"/>
      <c r="F37" s="838"/>
      <c r="G37" s="838"/>
      <c r="H37" s="839"/>
      <c r="I37" s="267"/>
      <c r="J37" s="268"/>
      <c r="K37" s="269">
        <f>VLOOKUP(A37,EQUIPOS!A6:D154,4,FALSE)</f>
        <v>126891.16573182214</v>
      </c>
      <c r="L37" s="270"/>
      <c r="M37" s="271">
        <v>0.625</v>
      </c>
      <c r="N37" s="272">
        <f>K37/M37</f>
        <v>203025.86517091544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3129.52475</v>
      </c>
    </row>
    <row r="43" spans="1:14" ht="15.75" thickBot="1">
      <c r="B43" s="824" t="s">
        <v>953</v>
      </c>
      <c r="C43" s="825"/>
      <c r="D43" s="825"/>
      <c r="E43" s="825"/>
      <c r="F43" s="825"/>
      <c r="G43" s="825"/>
      <c r="H43" s="825"/>
      <c r="I43" s="825"/>
      <c r="J43" s="825"/>
      <c r="K43" s="825"/>
      <c r="L43" s="825"/>
      <c r="M43" s="826"/>
      <c r="N43" s="394">
        <f>SUM(N36:N42)</f>
        <v>494083.59652075317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34590.868278362133</v>
      </c>
      <c r="N51" s="272">
        <f>K51*M51</f>
        <v>69181.736556724267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99950.012432163945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62590.494999999995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656624.10395291715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131324.82079058344</v>
      </c>
      <c r="M83" s="859"/>
      <c r="N83" s="51"/>
    </row>
    <row r="84" spans="1:14">
      <c r="B84" s="89" t="s">
        <v>973</v>
      </c>
      <c r="C84" s="90"/>
      <c r="D84" s="90"/>
      <c r="E84" s="90"/>
      <c r="F84" s="90"/>
      <c r="G84" s="90"/>
      <c r="H84" s="90"/>
      <c r="I84" s="87"/>
      <c r="J84" s="88"/>
      <c r="K84" s="304">
        <v>0.05</v>
      </c>
      <c r="L84" s="858">
        <f>N78*K84</f>
        <v>32831.205197645861</v>
      </c>
      <c r="M84" s="859"/>
      <c r="N84" s="51"/>
    </row>
    <row r="85" spans="1:14" ht="15.75" thickBot="1">
      <c r="B85" s="91" t="s">
        <v>974</v>
      </c>
      <c r="C85" s="92"/>
      <c r="D85" s="92"/>
      <c r="E85" s="92"/>
      <c r="F85" s="92"/>
      <c r="G85" s="92"/>
      <c r="H85" s="92"/>
      <c r="I85" s="93"/>
      <c r="J85" s="94"/>
      <c r="K85" s="305">
        <v>0.05</v>
      </c>
      <c r="L85" s="860">
        <f>N78*K85</f>
        <v>32831.205197645861</v>
      </c>
      <c r="M85" s="861"/>
      <c r="N85" s="51"/>
    </row>
    <row r="86" spans="1:14" ht="15.75" thickBot="1">
      <c r="B86" s="824" t="s">
        <v>953</v>
      </c>
      <c r="C86" s="825"/>
      <c r="D86" s="825"/>
      <c r="E86" s="825"/>
      <c r="F86" s="825"/>
      <c r="G86" s="825"/>
      <c r="H86" s="825"/>
      <c r="I86" s="825"/>
      <c r="J86" s="825"/>
      <c r="K86" s="825"/>
      <c r="L86" s="825"/>
      <c r="M86" s="826"/>
      <c r="N86" s="52">
        <f>L83+L84+L85</f>
        <v>196987.23118587519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853611.3351387924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179955.12912489861</v>
      </c>
      <c r="L36" s="270"/>
      <c r="M36" s="271">
        <v>0.5</v>
      </c>
      <c r="N36" s="272">
        <f>K36/M36</f>
        <v>359910.25824979722</v>
      </c>
    </row>
    <row r="37" spans="1:14">
      <c r="A37" s="108" t="s">
        <v>241</v>
      </c>
      <c r="B37" s="837" t="str">
        <f>VLOOKUP(A37,EQUIPOS!A7:D154,3,FALSE)</f>
        <v>Grúa (capacidad 15 ton)</v>
      </c>
      <c r="C37" s="838"/>
      <c r="D37" s="838"/>
      <c r="E37" s="838"/>
      <c r="F37" s="838"/>
      <c r="G37" s="838"/>
      <c r="H37" s="839"/>
      <c r="I37" s="267"/>
      <c r="J37" s="268"/>
      <c r="K37" s="269">
        <f>VLOOKUP(A37,EQUIPOS!A7:D164,4,FALSE)</f>
        <v>126891.16573182214</v>
      </c>
      <c r="L37" s="270"/>
      <c r="M37" s="271">
        <v>0.5</v>
      </c>
      <c r="N37" s="272">
        <f>K37/M37</f>
        <v>253782.33146364428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3911.9059374999997</v>
      </c>
    </row>
    <row r="43" spans="1:14" ht="15.75" thickBot="1">
      <c r="B43" s="824" t="s">
        <v>953</v>
      </c>
      <c r="C43" s="825"/>
      <c r="D43" s="825"/>
      <c r="E43" s="825"/>
      <c r="F43" s="825"/>
      <c r="G43" s="825"/>
      <c r="H43" s="825"/>
      <c r="I43" s="825"/>
      <c r="J43" s="825"/>
      <c r="K43" s="825"/>
      <c r="L43" s="825"/>
      <c r="M43" s="826"/>
      <c r="N43" s="394">
        <f>SUM(N36:N42)</f>
        <v>617604.49565094139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34590.868278362133</v>
      </c>
      <c r="N51" s="272">
        <f>K51*M51</f>
        <v>69181.736556724267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99950.012432163945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78238.118749999994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795792.62683310534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159158.52536662109</v>
      </c>
      <c r="M83" s="859"/>
      <c r="N83" s="51"/>
    </row>
    <row r="84" spans="1:14">
      <c r="B84" s="89" t="s">
        <v>973</v>
      </c>
      <c r="C84" s="90"/>
      <c r="D84" s="90"/>
      <c r="E84" s="90"/>
      <c r="F84" s="90"/>
      <c r="G84" s="90"/>
      <c r="H84" s="90"/>
      <c r="I84" s="87"/>
      <c r="J84" s="88"/>
      <c r="K84" s="304">
        <v>0.05</v>
      </c>
      <c r="L84" s="858">
        <f>N78*K84</f>
        <v>39789.631341655273</v>
      </c>
      <c r="M84" s="859"/>
      <c r="N84" s="51"/>
    </row>
    <row r="85" spans="1:14" ht="15.75" thickBot="1">
      <c r="B85" s="91" t="s">
        <v>974</v>
      </c>
      <c r="C85" s="92"/>
      <c r="D85" s="92"/>
      <c r="E85" s="92"/>
      <c r="F85" s="92"/>
      <c r="G85" s="92"/>
      <c r="H85" s="92"/>
      <c r="I85" s="93"/>
      <c r="J85" s="94"/>
      <c r="K85" s="305">
        <v>0.05</v>
      </c>
      <c r="L85" s="860">
        <f>N78*K85</f>
        <v>39789.631341655273</v>
      </c>
      <c r="M85" s="861"/>
      <c r="N85" s="51"/>
    </row>
    <row r="86" spans="1:14" ht="15.75" thickBot="1">
      <c r="B86" s="824" t="s">
        <v>953</v>
      </c>
      <c r="C86" s="825"/>
      <c r="D86" s="825"/>
      <c r="E86" s="825"/>
      <c r="F86" s="825"/>
      <c r="G86" s="825"/>
      <c r="H86" s="825"/>
      <c r="I86" s="825"/>
      <c r="J86" s="825"/>
      <c r="K86" s="825"/>
      <c r="L86" s="825"/>
      <c r="M86" s="826"/>
      <c r="N86" s="52">
        <f>L83+L84+L85</f>
        <v>238737.78804993164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1034530.414883037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179955.12912489861</v>
      </c>
      <c r="L36" s="270"/>
      <c r="M36" s="271">
        <v>0.4375</v>
      </c>
      <c r="N36" s="272">
        <f>K36/M36</f>
        <v>411326.00942833966</v>
      </c>
    </row>
    <row r="37" spans="1:14">
      <c r="A37" s="108" t="s">
        <v>241</v>
      </c>
      <c r="B37" s="837" t="str">
        <f>VLOOKUP(A37,EQUIPOS!A7:D154,3,FALSE)</f>
        <v>Grúa (capacidad 15 ton)</v>
      </c>
      <c r="C37" s="838"/>
      <c r="D37" s="838"/>
      <c r="E37" s="838"/>
      <c r="F37" s="838"/>
      <c r="G37" s="838"/>
      <c r="H37" s="839"/>
      <c r="I37" s="267"/>
      <c r="J37" s="268"/>
      <c r="K37" s="269">
        <f>VLOOKUP(A37,EQUIPOS!A7:D164,4,FALSE)</f>
        <v>126891.16573182214</v>
      </c>
      <c r="L37" s="270"/>
      <c r="M37" s="271">
        <v>0.4375</v>
      </c>
      <c r="N37" s="272">
        <f>K37/M37</f>
        <v>290036.95024416491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4470.7496428571421</v>
      </c>
    </row>
    <row r="43" spans="1:14" ht="15.75" thickBot="1">
      <c r="B43" s="824" t="s">
        <v>953</v>
      </c>
      <c r="C43" s="825"/>
      <c r="D43" s="825"/>
      <c r="E43" s="825"/>
      <c r="F43" s="825"/>
      <c r="G43" s="825"/>
      <c r="H43" s="825"/>
      <c r="I43" s="825"/>
      <c r="J43" s="825"/>
      <c r="K43" s="825"/>
      <c r="L43" s="825"/>
      <c r="M43" s="826"/>
      <c r="N43" s="394">
        <f>SUM(N36:N42)</f>
        <v>705833.70931536169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34590.868278362133</v>
      </c>
      <c r="N51" s="272">
        <f>K51*M51</f>
        <v>69181.736556724267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99950.012432163945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89414.992857142846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895198.71460466844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179039.7429209337</v>
      </c>
      <c r="M83" s="859"/>
      <c r="N83" s="51"/>
    </row>
    <row r="84" spans="1:14">
      <c r="B84" s="89" t="s">
        <v>973</v>
      </c>
      <c r="C84" s="90"/>
      <c r="D84" s="90"/>
      <c r="E84" s="90"/>
      <c r="F84" s="90"/>
      <c r="G84" s="90"/>
      <c r="H84" s="90"/>
      <c r="I84" s="87"/>
      <c r="J84" s="88"/>
      <c r="K84" s="304">
        <v>0.05</v>
      </c>
      <c r="L84" s="858">
        <f>N78*K84</f>
        <v>44759.935730233425</v>
      </c>
      <c r="M84" s="859"/>
      <c r="N84" s="51"/>
    </row>
    <row r="85" spans="1:14" ht="15.75" thickBot="1">
      <c r="B85" s="91" t="s">
        <v>974</v>
      </c>
      <c r="C85" s="92"/>
      <c r="D85" s="92"/>
      <c r="E85" s="92"/>
      <c r="F85" s="92"/>
      <c r="G85" s="92"/>
      <c r="H85" s="92"/>
      <c r="I85" s="93"/>
      <c r="J85" s="94"/>
      <c r="K85" s="305">
        <v>0.05</v>
      </c>
      <c r="L85" s="860">
        <f>N78*K85</f>
        <v>44759.935730233425</v>
      </c>
      <c r="M85" s="861"/>
      <c r="N85" s="51"/>
    </row>
    <row r="86" spans="1:14" ht="15.75" thickBot="1">
      <c r="B86" s="824" t="s">
        <v>953</v>
      </c>
      <c r="C86" s="825"/>
      <c r="D86" s="825"/>
      <c r="E86" s="825"/>
      <c r="F86" s="825"/>
      <c r="G86" s="825"/>
      <c r="H86" s="825"/>
      <c r="I86" s="825"/>
      <c r="J86" s="825"/>
      <c r="K86" s="825"/>
      <c r="L86" s="825"/>
      <c r="M86" s="826"/>
      <c r="N86" s="52">
        <f>L83+L84+L85</f>
        <v>268559.61438140058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1163758.328986069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179955.12912489861</v>
      </c>
      <c r="L36" s="270"/>
      <c r="M36" s="271">
        <v>0.875</v>
      </c>
      <c r="N36" s="272">
        <f>K36/M36</f>
        <v>205663.00471416983</v>
      </c>
    </row>
    <row r="37" spans="1:14">
      <c r="A37" s="108" t="s">
        <v>241</v>
      </c>
      <c r="B37" s="837" t="str">
        <f>VLOOKUP(A37,EQUIPOS!A7:D154,3,FALSE)</f>
        <v>Grúa (capacidad 15 ton)</v>
      </c>
      <c r="C37" s="838"/>
      <c r="D37" s="838"/>
      <c r="E37" s="838"/>
      <c r="F37" s="838"/>
      <c r="G37" s="838"/>
      <c r="H37" s="839"/>
      <c r="I37" s="267"/>
      <c r="J37" s="268"/>
      <c r="K37" s="269">
        <f>VLOOKUP(A37,EQUIPOS!A7:D164,4,FALSE)</f>
        <v>126891.16573182214</v>
      </c>
      <c r="L37" s="270"/>
      <c r="M37" s="271">
        <v>0.875</v>
      </c>
      <c r="N37" s="272">
        <f>K37/M37</f>
        <v>145018.47512208245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1788.299857142857</v>
      </c>
    </row>
    <row r="43" spans="1:14" ht="15.75" thickBot="1">
      <c r="B43" s="824" t="s">
        <v>953</v>
      </c>
      <c r="C43" s="825"/>
      <c r="D43" s="825"/>
      <c r="E43" s="825"/>
      <c r="F43" s="825"/>
      <c r="G43" s="825"/>
      <c r="H43" s="825"/>
      <c r="I43" s="825"/>
      <c r="J43" s="825"/>
      <c r="K43" s="825"/>
      <c r="L43" s="825"/>
      <c r="M43" s="826"/>
      <c r="N43" s="394">
        <f>SUM(N36:N42)</f>
        <v>352469.77969339513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35765.997142857137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419004.05271169194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83800.810542338397</v>
      </c>
      <c r="M83" s="859"/>
      <c r="N83" s="51"/>
    </row>
    <row r="84" spans="1:14">
      <c r="B84" s="89" t="s">
        <v>973</v>
      </c>
      <c r="C84" s="90"/>
      <c r="D84" s="90"/>
      <c r="E84" s="90"/>
      <c r="F84" s="90"/>
      <c r="G84" s="90"/>
      <c r="H84" s="90"/>
      <c r="I84" s="87"/>
      <c r="J84" s="88"/>
      <c r="K84" s="304">
        <v>0.05</v>
      </c>
      <c r="L84" s="858">
        <f>N78*K84</f>
        <v>20950.202635584599</v>
      </c>
      <c r="M84" s="859"/>
      <c r="N84" s="51"/>
    </row>
    <row r="85" spans="1:14" ht="15.75" thickBot="1">
      <c r="B85" s="91" t="s">
        <v>974</v>
      </c>
      <c r="C85" s="92"/>
      <c r="D85" s="92"/>
      <c r="E85" s="92"/>
      <c r="F85" s="92"/>
      <c r="G85" s="92"/>
      <c r="H85" s="92"/>
      <c r="I85" s="93"/>
      <c r="J85" s="94"/>
      <c r="K85" s="305">
        <v>0.05</v>
      </c>
      <c r="L85" s="860">
        <f>N78*K85</f>
        <v>20950.202635584599</v>
      </c>
      <c r="M85" s="861"/>
      <c r="N85" s="51"/>
    </row>
    <row r="86" spans="1:14" ht="15.75" thickBot="1">
      <c r="B86" s="824" t="s">
        <v>953</v>
      </c>
      <c r="C86" s="825"/>
      <c r="D86" s="825"/>
      <c r="E86" s="825"/>
      <c r="F86" s="825"/>
      <c r="G86" s="825"/>
      <c r="H86" s="825"/>
      <c r="I86" s="825"/>
      <c r="J86" s="825"/>
      <c r="K86" s="825"/>
      <c r="L86" s="825"/>
      <c r="M86" s="826"/>
      <c r="N86" s="52">
        <f>L83+L84+L85</f>
        <v>125701.2158135076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544705.2685251995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179955.12912489861</v>
      </c>
      <c r="L36" s="270"/>
      <c r="M36" s="271">
        <v>0.75</v>
      </c>
      <c r="N36" s="272">
        <f>K36/M36</f>
        <v>239940.17216653147</v>
      </c>
    </row>
    <row r="37" spans="1:14">
      <c r="A37" s="108" t="s">
        <v>241</v>
      </c>
      <c r="B37" s="837" t="str">
        <f>VLOOKUP(A37,EQUIPOS!A7:D154,3,FALSE)</f>
        <v>Grúa (capacidad 15 ton)</v>
      </c>
      <c r="C37" s="838"/>
      <c r="D37" s="838"/>
      <c r="E37" s="838"/>
      <c r="F37" s="838"/>
      <c r="G37" s="838"/>
      <c r="H37" s="839"/>
      <c r="I37" s="267"/>
      <c r="J37" s="268"/>
      <c r="K37" s="269">
        <f>VLOOKUP(A37,EQUIPOS!A7:D164,4,FALSE)</f>
        <v>126891.16573182214</v>
      </c>
      <c r="L37" s="270"/>
      <c r="M37" s="271">
        <v>0.75</v>
      </c>
      <c r="N37" s="272">
        <f>K37/M37</f>
        <v>169188.22097576284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2086.3498333333332</v>
      </c>
    </row>
    <row r="43" spans="1:14" ht="15.75" thickBot="1">
      <c r="B43" s="824" t="s">
        <v>953</v>
      </c>
      <c r="C43" s="825"/>
      <c r="D43" s="825"/>
      <c r="E43" s="825"/>
      <c r="F43" s="825"/>
      <c r="G43" s="825"/>
      <c r="H43" s="825"/>
      <c r="I43" s="825"/>
      <c r="J43" s="825"/>
      <c r="K43" s="825"/>
      <c r="L43" s="825"/>
      <c r="M43" s="826"/>
      <c r="N43" s="394">
        <f>SUM(N36:N42)</f>
        <v>411214.74297562765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41726.996666666666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483710.01551773399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96742.003103546798</v>
      </c>
      <c r="M83" s="859"/>
      <c r="N83" s="51"/>
    </row>
    <row r="84" spans="1:14">
      <c r="B84" s="89" t="s">
        <v>973</v>
      </c>
      <c r="C84" s="90"/>
      <c r="D84" s="90"/>
      <c r="E84" s="90"/>
      <c r="F84" s="90"/>
      <c r="G84" s="90"/>
      <c r="H84" s="90"/>
      <c r="I84" s="87"/>
      <c r="J84" s="88"/>
      <c r="K84" s="304">
        <v>0.05</v>
      </c>
      <c r="L84" s="858">
        <f>N78*K84</f>
        <v>24185.5007758867</v>
      </c>
      <c r="M84" s="859"/>
      <c r="N84" s="51"/>
    </row>
    <row r="85" spans="1:14" ht="15.75" thickBot="1">
      <c r="B85" s="91" t="s">
        <v>974</v>
      </c>
      <c r="C85" s="92"/>
      <c r="D85" s="92"/>
      <c r="E85" s="92"/>
      <c r="F85" s="92"/>
      <c r="G85" s="92"/>
      <c r="H85" s="92"/>
      <c r="I85" s="93"/>
      <c r="J85" s="94"/>
      <c r="K85" s="305">
        <v>0.05</v>
      </c>
      <c r="L85" s="860">
        <f>N78*K85</f>
        <v>24185.5007758867</v>
      </c>
      <c r="M85" s="861"/>
      <c r="N85" s="51"/>
    </row>
    <row r="86" spans="1:14" ht="15.75" thickBot="1">
      <c r="B86" s="824" t="s">
        <v>953</v>
      </c>
      <c r="C86" s="825"/>
      <c r="D86" s="825"/>
      <c r="E86" s="825"/>
      <c r="F86" s="825"/>
      <c r="G86" s="825"/>
      <c r="H86" s="825"/>
      <c r="I86" s="825"/>
      <c r="J86" s="825"/>
      <c r="K86" s="825"/>
      <c r="L86" s="825"/>
      <c r="M86" s="826"/>
      <c r="N86" s="52">
        <f>L83+L84+L85</f>
        <v>145113.0046553202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628823.02017305419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179955.12912489861</v>
      </c>
      <c r="L36" s="270"/>
      <c r="M36" s="271">
        <v>0.6875</v>
      </c>
      <c r="N36" s="272">
        <f>K36/M36</f>
        <v>261752.91509076161</v>
      </c>
    </row>
    <row r="37" spans="1:14">
      <c r="A37" s="108" t="s">
        <v>241</v>
      </c>
      <c r="B37" s="837" t="str">
        <f>VLOOKUP(A37,EQUIPOS!A7:D154,3,FALSE)</f>
        <v>Grúa (capacidad 15 ton)</v>
      </c>
      <c r="C37" s="838"/>
      <c r="D37" s="838"/>
      <c r="E37" s="838"/>
      <c r="F37" s="838"/>
      <c r="G37" s="838"/>
      <c r="H37" s="839"/>
      <c r="I37" s="267"/>
      <c r="J37" s="268"/>
      <c r="K37" s="269">
        <f>VLOOKUP(A37,EQUIPOS!A7:D164,4,FALSE)</f>
        <v>126891.16573182214</v>
      </c>
      <c r="L37" s="270"/>
      <c r="M37" s="271">
        <v>0.6875</v>
      </c>
      <c r="N37" s="272">
        <f>K37/M37</f>
        <v>184568.96833719584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2276.0179999999996</v>
      </c>
    </row>
    <row r="43" spans="1:14" ht="15.75" thickBot="1">
      <c r="B43" s="824" t="s">
        <v>953</v>
      </c>
      <c r="C43" s="825"/>
      <c r="D43" s="825"/>
      <c r="E43" s="825"/>
      <c r="F43" s="825"/>
      <c r="G43" s="825"/>
      <c r="H43" s="825"/>
      <c r="I43" s="825"/>
      <c r="J43" s="825"/>
      <c r="K43" s="825"/>
      <c r="L43" s="825"/>
      <c r="M43" s="826"/>
      <c r="N43" s="394">
        <f>SUM(N36:N42)</f>
        <v>448597.9014279574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45520.359999999993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524886.53730339708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104977.30746067943</v>
      </c>
      <c r="M83" s="859"/>
      <c r="N83" s="51"/>
    </row>
    <row r="84" spans="1:14">
      <c r="B84" s="89" t="s">
        <v>973</v>
      </c>
      <c r="C84" s="90"/>
      <c r="D84" s="90"/>
      <c r="E84" s="90"/>
      <c r="F84" s="90"/>
      <c r="G84" s="90"/>
      <c r="H84" s="90"/>
      <c r="I84" s="87"/>
      <c r="J84" s="88"/>
      <c r="K84" s="304">
        <v>0.05</v>
      </c>
      <c r="L84" s="858">
        <f>N78*K84</f>
        <v>26244.326865169856</v>
      </c>
      <c r="M84" s="859"/>
      <c r="N84" s="51"/>
    </row>
    <row r="85" spans="1:14" ht="15.75" thickBot="1">
      <c r="B85" s="91" t="s">
        <v>974</v>
      </c>
      <c r="C85" s="92"/>
      <c r="D85" s="92"/>
      <c r="E85" s="92"/>
      <c r="F85" s="92"/>
      <c r="G85" s="92"/>
      <c r="H85" s="92"/>
      <c r="I85" s="93"/>
      <c r="J85" s="94"/>
      <c r="K85" s="305">
        <v>0.05</v>
      </c>
      <c r="L85" s="860">
        <f>N78*K85</f>
        <v>26244.326865169856</v>
      </c>
      <c r="M85" s="861"/>
      <c r="N85" s="51"/>
    </row>
    <row r="86" spans="1:14" ht="15.75" thickBot="1">
      <c r="B86" s="824" t="s">
        <v>953</v>
      </c>
      <c r="C86" s="825"/>
      <c r="D86" s="825"/>
      <c r="E86" s="825"/>
      <c r="F86" s="825"/>
      <c r="G86" s="825"/>
      <c r="H86" s="825"/>
      <c r="I86" s="825"/>
      <c r="J86" s="825"/>
      <c r="K86" s="825"/>
      <c r="L86" s="825"/>
      <c r="M86" s="826"/>
      <c r="N86" s="52">
        <f>L83+L84+L85</f>
        <v>157465.96119101913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682352.49849441624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126891.16573182214</v>
      </c>
      <c r="L36" s="270"/>
      <c r="M36" s="396">
        <v>1.125</v>
      </c>
      <c r="N36" s="272">
        <f>K36/M36</f>
        <v>112792.14731717523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1390.8998888888889</v>
      </c>
    </row>
    <row r="43" spans="1:14" ht="15.75" thickBot="1">
      <c r="B43" s="824" t="s">
        <v>953</v>
      </c>
      <c r="C43" s="825"/>
      <c r="D43" s="825"/>
      <c r="E43" s="825"/>
      <c r="F43" s="825"/>
      <c r="G43" s="825"/>
      <c r="H43" s="825"/>
      <c r="I43" s="825"/>
      <c r="J43" s="825"/>
      <c r="K43" s="825"/>
      <c r="L43" s="825"/>
      <c r="M43" s="826"/>
      <c r="N43" s="394">
        <f>SUM(N36:N42)</f>
        <v>114183.04720606412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891.60561012524443</v>
      </c>
      <c r="N48" s="272">
        <f>K48*M48</f>
        <v>8916.0561012524449</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2537.9098447357537</v>
      </c>
      <c r="N49" s="272">
        <f>K49*M49</f>
        <v>2537.9098447357537</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19314.309929451483</v>
      </c>
      <c r="N50" s="272">
        <f>K50*M50</f>
        <v>19314.309929451483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27817.997777777775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172769.32085928158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34553.864171856316</v>
      </c>
      <c r="M83" s="859"/>
      <c r="N83" s="51"/>
    </row>
    <row r="84" spans="1:14">
      <c r="B84" s="89" t="s">
        <v>973</v>
      </c>
      <c r="C84" s="90"/>
      <c r="D84" s="90"/>
      <c r="E84" s="90"/>
      <c r="F84" s="90"/>
      <c r="G84" s="90"/>
      <c r="H84" s="90"/>
      <c r="I84" s="87"/>
      <c r="J84" s="88"/>
      <c r="K84" s="304">
        <v>0.05</v>
      </c>
      <c r="L84" s="858">
        <f>N78*K84</f>
        <v>8638.466042964079</v>
      </c>
      <c r="M84" s="859"/>
      <c r="N84" s="51"/>
    </row>
    <row r="85" spans="1:14" ht="15.75" thickBot="1">
      <c r="B85" s="91" t="s">
        <v>974</v>
      </c>
      <c r="C85" s="92"/>
      <c r="D85" s="92"/>
      <c r="E85" s="92"/>
      <c r="F85" s="92"/>
      <c r="G85" s="92"/>
      <c r="H85" s="92"/>
      <c r="I85" s="93"/>
      <c r="J85" s="94"/>
      <c r="K85" s="305">
        <v>0.05</v>
      </c>
      <c r="L85" s="860">
        <f>N78*K85</f>
        <v>8638.466042964079</v>
      </c>
      <c r="M85" s="861"/>
      <c r="N85" s="51"/>
    </row>
    <row r="86" spans="1:14" ht="15.75" thickBot="1">
      <c r="B86" s="824" t="s">
        <v>953</v>
      </c>
      <c r="C86" s="825"/>
      <c r="D86" s="825"/>
      <c r="E86" s="825"/>
      <c r="F86" s="825"/>
      <c r="G86" s="825"/>
      <c r="H86" s="825"/>
      <c r="I86" s="825"/>
      <c r="J86" s="825"/>
      <c r="K86" s="825"/>
      <c r="L86" s="825"/>
      <c r="M86" s="826"/>
      <c r="N86" s="52">
        <f>L83+L84+L85</f>
        <v>51830.796257784474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224600.11711706605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126891.16573182214</v>
      </c>
      <c r="L36" s="270"/>
      <c r="M36" s="462">
        <v>1</v>
      </c>
      <c r="N36" s="272">
        <f>K36/M36</f>
        <v>126891.16573182214</v>
      </c>
    </row>
    <row r="37" spans="1:14">
      <c r="A37" s="155" t="s">
        <v>373</v>
      </c>
      <c r="B37" s="837" t="str">
        <f>VLOOKUP(A37,EQUIPOS!A7:D154,3,FALSE)</f>
        <v>Volqueta 6 m3</v>
      </c>
      <c r="C37" s="838"/>
      <c r="D37" s="838"/>
      <c r="E37" s="838"/>
      <c r="F37" s="838"/>
      <c r="G37" s="838"/>
      <c r="H37" s="839"/>
      <c r="I37" s="267"/>
      <c r="J37" s="268"/>
      <c r="K37" s="269">
        <f>VLOOKUP(A37,EQUIPOS!A7:D164,4,FALSE)</f>
        <v>53154.699705902138</v>
      </c>
      <c r="L37" s="270"/>
      <c r="M37" s="463">
        <v>1</v>
      </c>
      <c r="N37" s="272">
        <f>K37/M37</f>
        <v>53154.699705902138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1564.762375</v>
      </c>
    </row>
    <row r="43" spans="1:14" ht="15.75" thickBot="1">
      <c r="B43" s="824" t="s">
        <v>953</v>
      </c>
      <c r="C43" s="825"/>
      <c r="D43" s="825"/>
      <c r="E43" s="825"/>
      <c r="F43" s="825"/>
      <c r="G43" s="825"/>
      <c r="H43" s="825"/>
      <c r="I43" s="825"/>
      <c r="J43" s="825"/>
      <c r="K43" s="825"/>
      <c r="L43" s="825"/>
      <c r="M43" s="826"/>
      <c r="N43" s="394">
        <f>SUM(N36:N42)</f>
        <v>181610.62781272427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891.60561012524443</v>
      </c>
      <c r="N48" s="272">
        <f>K48*M48</f>
        <v>8916.0561012524449</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2537.9098447357537</v>
      </c>
      <c r="N49" s="272">
        <f>K49*M49</f>
        <v>2537.9098447357537</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19314.309929451483</v>
      </c>
      <c r="N50" s="272">
        <f>K50*M50</f>
        <v>19314.309929451483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31295.247499999998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243674.15118816396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48734.830237632792</v>
      </c>
      <c r="M83" s="859"/>
      <c r="N83" s="51"/>
    </row>
    <row r="84" spans="1:14">
      <c r="B84" s="89" t="s">
        <v>973</v>
      </c>
      <c r="C84" s="90"/>
      <c r="D84" s="90"/>
      <c r="E84" s="90"/>
      <c r="F84" s="90"/>
      <c r="G84" s="90"/>
      <c r="H84" s="90"/>
      <c r="I84" s="87"/>
      <c r="J84" s="88"/>
      <c r="K84" s="304">
        <v>0.05</v>
      </c>
      <c r="L84" s="858">
        <f>N78*K84</f>
        <v>12183.707559408198</v>
      </c>
      <c r="M84" s="859"/>
      <c r="N84" s="51"/>
    </row>
    <row r="85" spans="1:14" ht="15.75" thickBot="1">
      <c r="B85" s="91" t="s">
        <v>974</v>
      </c>
      <c r="C85" s="92"/>
      <c r="D85" s="92"/>
      <c r="E85" s="92"/>
      <c r="F85" s="92"/>
      <c r="G85" s="92"/>
      <c r="H85" s="92"/>
      <c r="I85" s="93"/>
      <c r="J85" s="94"/>
      <c r="K85" s="305">
        <v>0.05</v>
      </c>
      <c r="L85" s="860">
        <f>N78*K85</f>
        <v>12183.707559408198</v>
      </c>
      <c r="M85" s="861"/>
      <c r="N85" s="51"/>
    </row>
    <row r="86" spans="1:14" ht="15.75" thickBot="1">
      <c r="B86" s="824" t="s">
        <v>953</v>
      </c>
      <c r="C86" s="825"/>
      <c r="D86" s="825"/>
      <c r="E86" s="825"/>
      <c r="F86" s="825"/>
      <c r="G86" s="825"/>
      <c r="H86" s="825"/>
      <c r="I86" s="825"/>
      <c r="J86" s="825"/>
      <c r="K86" s="825"/>
      <c r="L86" s="825"/>
      <c r="M86" s="826"/>
      <c r="N86" s="52">
        <f>L83+L84+L85</f>
        <v>73102.245356449188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316776.39654461318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126891.16573182214</v>
      </c>
      <c r="L36" s="270"/>
      <c r="M36" s="271">
        <v>0.9375</v>
      </c>
      <c r="N36" s="272">
        <f>K36/M36</f>
        <v>135350.57678061028</v>
      </c>
    </row>
    <row r="37" spans="1:14">
      <c r="A37" s="144" t="s">
        <v>373</v>
      </c>
      <c r="B37" s="837" t="str">
        <f>VLOOKUP(A37,EQUIPOS!A7:D154,3,FALSE)</f>
        <v>Volqueta 6 m3</v>
      </c>
      <c r="C37" s="838"/>
      <c r="D37" s="838"/>
      <c r="E37" s="838"/>
      <c r="F37" s="838"/>
      <c r="G37" s="838"/>
      <c r="H37" s="839"/>
      <c r="I37" s="267"/>
      <c r="J37" s="268"/>
      <c r="K37" s="269">
        <f>VLOOKUP(A37,EQUIPOS!A7:D164,4,FALSE)</f>
        <v>53154.699705902138</v>
      </c>
      <c r="L37" s="270"/>
      <c r="M37" s="271">
        <v>0.9375</v>
      </c>
      <c r="N37" s="272">
        <f>K37/M37</f>
        <v>56698.346352962282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1669.0798666666667</v>
      </c>
    </row>
    <row r="43" spans="1:14" ht="15.75" thickBot="1">
      <c r="B43" s="824" t="s">
        <v>953</v>
      </c>
      <c r="C43" s="825"/>
      <c r="D43" s="825"/>
      <c r="E43" s="825"/>
      <c r="F43" s="825"/>
      <c r="G43" s="825"/>
      <c r="H43" s="825"/>
      <c r="I43" s="825"/>
      <c r="J43" s="825"/>
      <c r="K43" s="825"/>
      <c r="L43" s="825"/>
      <c r="M43" s="826"/>
      <c r="N43" s="394">
        <f>SUM(N36:N42)</f>
        <v>193718.00300023923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19314.309929451483</v>
      </c>
      <c r="N49" s="272">
        <f>K49*M49</f>
        <v>19314.309929451483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33381.597333333331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257867.87620901226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51573.575241802457</v>
      </c>
      <c r="M83" s="859"/>
      <c r="N83" s="51"/>
    </row>
    <row r="84" spans="1:14">
      <c r="B84" s="89" t="s">
        <v>973</v>
      </c>
      <c r="C84" s="90"/>
      <c r="D84" s="90"/>
      <c r="E84" s="90"/>
      <c r="F84" s="90"/>
      <c r="G84" s="90"/>
      <c r="H84" s="90"/>
      <c r="I84" s="87"/>
      <c r="J84" s="88"/>
      <c r="K84" s="304">
        <v>0.05</v>
      </c>
      <c r="L84" s="858">
        <f>N78*K84</f>
        <v>12893.393810450614</v>
      </c>
      <c r="M84" s="859"/>
      <c r="N84" s="51"/>
    </row>
    <row r="85" spans="1:14" ht="15.75" thickBot="1">
      <c r="B85" s="91" t="s">
        <v>974</v>
      </c>
      <c r="C85" s="92"/>
      <c r="D85" s="92"/>
      <c r="E85" s="92"/>
      <c r="F85" s="92"/>
      <c r="G85" s="92"/>
      <c r="H85" s="92"/>
      <c r="I85" s="93"/>
      <c r="J85" s="94"/>
      <c r="K85" s="305">
        <v>0.05</v>
      </c>
      <c r="L85" s="860">
        <f>N78*K85</f>
        <v>12893.393810450614</v>
      </c>
      <c r="M85" s="861"/>
      <c r="N85" s="51"/>
    </row>
    <row r="86" spans="1:14" ht="15.75" thickBot="1">
      <c r="B86" s="824" t="s">
        <v>953</v>
      </c>
      <c r="C86" s="825"/>
      <c r="D86" s="825"/>
      <c r="E86" s="825"/>
      <c r="F86" s="825"/>
      <c r="G86" s="825"/>
      <c r="H86" s="825"/>
      <c r="I86" s="825"/>
      <c r="J86" s="825"/>
      <c r="K86" s="825"/>
      <c r="L86" s="825"/>
      <c r="M86" s="826"/>
      <c r="N86" s="52">
        <f>L83+L84+L85</f>
        <v>77360.362862703681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335228.23907171597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126891.16573182214</v>
      </c>
      <c r="L36" s="270"/>
      <c r="M36" s="271">
        <v>1.5</v>
      </c>
      <c r="N36" s="272">
        <f>K36/M36</f>
        <v>84594.110487881422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1043.1749166666666</v>
      </c>
    </row>
    <row r="43" spans="1:14" ht="15.75" thickBot="1">
      <c r="B43" s="824" t="s">
        <v>953</v>
      </c>
      <c r="C43" s="825"/>
      <c r="D43" s="825"/>
      <c r="E43" s="825"/>
      <c r="F43" s="825"/>
      <c r="G43" s="825"/>
      <c r="H43" s="825"/>
      <c r="I43" s="825"/>
      <c r="J43" s="825"/>
      <c r="K43" s="825"/>
      <c r="L43" s="825"/>
      <c r="M43" s="826"/>
      <c r="N43" s="394">
        <f>SUM(N36:N42)</f>
        <v>85637.285404548093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19314.309929451483</v>
      </c>
      <c r="N49" s="272">
        <f>K49*M49</f>
        <v>19314.309929451483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20863.498333333333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137269.05961332109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27453.811922664219</v>
      </c>
      <c r="M83" s="859"/>
      <c r="N83" s="51"/>
    </row>
    <row r="84" spans="1:14">
      <c r="B84" s="89" t="s">
        <v>973</v>
      </c>
      <c r="C84" s="90"/>
      <c r="D84" s="90"/>
      <c r="E84" s="90"/>
      <c r="F84" s="90"/>
      <c r="G84" s="90"/>
      <c r="H84" s="90"/>
      <c r="I84" s="87"/>
      <c r="J84" s="88"/>
      <c r="K84" s="304">
        <v>0.05</v>
      </c>
      <c r="L84" s="858">
        <f>N78*K84</f>
        <v>6863.4529806660548</v>
      </c>
      <c r="M84" s="859"/>
      <c r="N84" s="51"/>
    </row>
    <row r="85" spans="1:14" ht="15.75" thickBot="1">
      <c r="B85" s="91" t="s">
        <v>974</v>
      </c>
      <c r="C85" s="92"/>
      <c r="D85" s="92"/>
      <c r="E85" s="92"/>
      <c r="F85" s="92"/>
      <c r="G85" s="92"/>
      <c r="H85" s="92"/>
      <c r="I85" s="93"/>
      <c r="J85" s="94"/>
      <c r="K85" s="305">
        <v>0.05</v>
      </c>
      <c r="L85" s="860">
        <f>N78*K85</f>
        <v>6863.4529806660548</v>
      </c>
      <c r="M85" s="861"/>
      <c r="N85" s="51"/>
    </row>
    <row r="86" spans="1:14" ht="15.75" thickBot="1">
      <c r="B86" s="824" t="s">
        <v>953</v>
      </c>
      <c r="C86" s="825"/>
      <c r="D86" s="825"/>
      <c r="E86" s="825"/>
      <c r="F86" s="825"/>
      <c r="G86" s="825"/>
      <c r="H86" s="825"/>
      <c r="I86" s="825"/>
      <c r="J86" s="825"/>
      <c r="K86" s="825"/>
      <c r="L86" s="825"/>
      <c r="M86" s="826"/>
      <c r="N86" s="52">
        <f>L83+L84+L85</f>
        <v>41180.717883996331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178449.77749731741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126891.16573182214</v>
      </c>
      <c r="L36" s="270"/>
      <c r="M36" s="271">
        <v>1.375</v>
      </c>
      <c r="N36" s="272">
        <f>K36/M36</f>
        <v>92284.484168597919</v>
      </c>
    </row>
    <row r="37" spans="1:14">
      <c r="A37" s="144" t="s">
        <v>373</v>
      </c>
      <c r="B37" s="837" t="str">
        <f>VLOOKUP(A37,EQUIPOS!A7:D154,3,FALSE)</f>
        <v>Volqueta 6 m3</v>
      </c>
      <c r="C37" s="838"/>
      <c r="D37" s="838"/>
      <c r="E37" s="838"/>
      <c r="F37" s="838"/>
      <c r="G37" s="838"/>
      <c r="H37" s="839"/>
      <c r="I37" s="267"/>
      <c r="J37" s="268"/>
      <c r="K37" s="269">
        <f>VLOOKUP(A37,EQUIPOS!A7:D164,4,FALSE)</f>
        <v>53154.699705902138</v>
      </c>
      <c r="L37" s="270"/>
      <c r="M37" s="271">
        <v>1.375</v>
      </c>
      <c r="N37" s="272">
        <f>K37/M37</f>
        <v>38657.963422474284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1138.0089999999998</v>
      </c>
    </row>
    <row r="43" spans="1:14" ht="15.75" thickBot="1">
      <c r="B43" s="824" t="s">
        <v>953</v>
      </c>
      <c r="C43" s="825"/>
      <c r="D43" s="825"/>
      <c r="E43" s="825"/>
      <c r="F43" s="825"/>
      <c r="G43" s="825"/>
      <c r="H43" s="825"/>
      <c r="I43" s="825"/>
      <c r="J43" s="825"/>
      <c r="K43" s="825"/>
      <c r="L43" s="825"/>
      <c r="M43" s="826"/>
      <c r="N43" s="394">
        <f>SUM(N36:N42)</f>
        <v>132080.4565910722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19314.309929451483</v>
      </c>
      <c r="N49" s="272">
        <f>K49*M49</f>
        <v>19314.309929451483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22760.179999999997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185608.91246651189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37121.78249330238</v>
      </c>
      <c r="M83" s="859"/>
      <c r="N83" s="51"/>
    </row>
    <row r="84" spans="1:14">
      <c r="B84" s="89" t="s">
        <v>973</v>
      </c>
      <c r="C84" s="90"/>
      <c r="D84" s="90"/>
      <c r="E84" s="90"/>
      <c r="F84" s="90"/>
      <c r="G84" s="90"/>
      <c r="H84" s="90"/>
      <c r="I84" s="87"/>
      <c r="J84" s="88"/>
      <c r="K84" s="304">
        <v>0.05</v>
      </c>
      <c r="L84" s="858">
        <f>N78*K84</f>
        <v>9280.4456233255951</v>
      </c>
      <c r="M84" s="859"/>
      <c r="N84" s="51"/>
    </row>
    <row r="85" spans="1:14" ht="15.75" thickBot="1">
      <c r="B85" s="91" t="s">
        <v>974</v>
      </c>
      <c r="C85" s="92"/>
      <c r="D85" s="92"/>
      <c r="E85" s="92"/>
      <c r="F85" s="92"/>
      <c r="G85" s="92"/>
      <c r="H85" s="92"/>
      <c r="I85" s="93"/>
      <c r="J85" s="94"/>
      <c r="K85" s="305">
        <v>0.05</v>
      </c>
      <c r="L85" s="860">
        <f>N78*K85</f>
        <v>9280.4456233255951</v>
      </c>
      <c r="M85" s="861"/>
      <c r="N85" s="51"/>
    </row>
    <row r="86" spans="1:14" ht="15.75" thickBot="1">
      <c r="B86" s="824" t="s">
        <v>953</v>
      </c>
      <c r="C86" s="825"/>
      <c r="D86" s="825"/>
      <c r="E86" s="825"/>
      <c r="F86" s="825"/>
      <c r="G86" s="825"/>
      <c r="H86" s="825"/>
      <c r="I86" s="825"/>
      <c r="J86" s="825"/>
      <c r="K86" s="825"/>
      <c r="L86" s="825"/>
      <c r="M86" s="826"/>
      <c r="N86" s="52">
        <f>L83+L84+L85</f>
        <v>55682.673739953563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241291.58620646544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126891.16573182214</v>
      </c>
      <c r="L36" s="270"/>
      <c r="M36" s="271">
        <v>1.3125</v>
      </c>
      <c r="N36" s="272">
        <f>K36/M36</f>
        <v>96678.983414721632</v>
      </c>
    </row>
    <row r="37" spans="1:14">
      <c r="A37" s="144" t="s">
        <v>373</v>
      </c>
      <c r="B37" s="837" t="str">
        <f>VLOOKUP(A37,EQUIPOS!A7:D154,3,FALSE)</f>
        <v>Volqueta 6 m3</v>
      </c>
      <c r="C37" s="838"/>
      <c r="D37" s="838"/>
      <c r="E37" s="838"/>
      <c r="F37" s="838"/>
      <c r="G37" s="838"/>
      <c r="H37" s="839"/>
      <c r="I37" s="267"/>
      <c r="J37" s="268"/>
      <c r="K37" s="269">
        <f>VLOOKUP(A37,EQUIPOS!A7:D164,4,FALSE)</f>
        <v>53154.699705902138</v>
      </c>
      <c r="L37" s="270"/>
      <c r="M37" s="271">
        <v>1.3125</v>
      </c>
      <c r="N37" s="272">
        <f>K37/M37</f>
        <v>40498.818823544483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1192.1999047619047</v>
      </c>
    </row>
    <row r="43" spans="1:14" ht="15.75" thickBot="1">
      <c r="B43" s="824" t="s">
        <v>953</v>
      </c>
      <c r="C43" s="825"/>
      <c r="D43" s="825"/>
      <c r="E43" s="825"/>
      <c r="F43" s="825"/>
      <c r="G43" s="825"/>
      <c r="H43" s="825"/>
      <c r="I43" s="825"/>
      <c r="J43" s="825"/>
      <c r="K43" s="825"/>
      <c r="L43" s="825"/>
      <c r="M43" s="826"/>
      <c r="N43" s="394">
        <f>SUM(N36:N42)</f>
        <v>138370.00214302802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891.60561012524443</v>
      </c>
      <c r="N48" s="272">
        <f>K48*M48</f>
        <v>8916.0561012524449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19314.309929451483</v>
      </c>
      <c r="N49" s="272">
        <f>K49*M49</f>
        <v>19314.309929451483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2537.9098447357537</v>
      </c>
      <c r="N50" s="272">
        <f>K50*M50</f>
        <v>2537.9098447357537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30768.275875439682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23843.998095238094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192982.2761137058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38596.455222741162</v>
      </c>
      <c r="M83" s="859"/>
      <c r="N83" s="51"/>
    </row>
    <row r="84" spans="1:14">
      <c r="B84" s="89" t="s">
        <v>973</v>
      </c>
      <c r="C84" s="90"/>
      <c r="D84" s="90"/>
      <c r="E84" s="90"/>
      <c r="F84" s="90"/>
      <c r="G84" s="90"/>
      <c r="H84" s="90"/>
      <c r="I84" s="87"/>
      <c r="J84" s="88"/>
      <c r="K84" s="304">
        <v>0.05</v>
      </c>
      <c r="L84" s="858">
        <f>N78*K84</f>
        <v>9649.1138056852906</v>
      </c>
      <c r="M84" s="859"/>
      <c r="N84" s="51"/>
    </row>
    <row r="85" spans="1:14" ht="15.75" thickBot="1">
      <c r="B85" s="91" t="s">
        <v>974</v>
      </c>
      <c r="C85" s="92"/>
      <c r="D85" s="92"/>
      <c r="E85" s="92"/>
      <c r="F85" s="92"/>
      <c r="G85" s="92"/>
      <c r="H85" s="92"/>
      <c r="I85" s="93"/>
      <c r="J85" s="94"/>
      <c r="K85" s="305">
        <v>0.05</v>
      </c>
      <c r="L85" s="860">
        <f>N78*K85</f>
        <v>9649.1138056852906</v>
      </c>
      <c r="M85" s="861"/>
      <c r="N85" s="51"/>
    </row>
    <row r="86" spans="1:14" ht="15.75" thickBot="1">
      <c r="B86" s="824" t="s">
        <v>953</v>
      </c>
      <c r="C86" s="825"/>
      <c r="D86" s="825"/>
      <c r="E86" s="825"/>
      <c r="F86" s="825"/>
      <c r="G86" s="825"/>
      <c r="H86" s="825"/>
      <c r="I86" s="825"/>
      <c r="J86" s="825"/>
      <c r="K86" s="825"/>
      <c r="L86" s="825"/>
      <c r="M86" s="826"/>
      <c r="N86" s="52">
        <f>L83+L84+L85</f>
        <v>57894.682834111751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250876.95894781756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66</v>
      </c>
      <c r="N36" s="272">
        <f>K36/M36</f>
        <v>3047.3684967674444</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163759.16750365772</v>
      </c>
      <c r="L37" s="270"/>
      <c r="M37" s="271">
        <v>100</v>
      </c>
      <c r="N37" s="272">
        <f>K37/M37</f>
        <v>1637.5916750365773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4686.1455978456879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4587.967563226196</v>
      </c>
      <c r="N48" s="272">
        <f>K48*M48</f>
        <v>4587.967563226196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4587.967563226196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9392.6557652385509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1878.5311530477102</v>
      </c>
      <c r="M83" s="859"/>
      <c r="N83" s="51"/>
    </row>
    <row r="84" spans="1:14">
      <c r="B84" s="89" t="s">
        <v>973</v>
      </c>
      <c r="C84" s="90"/>
      <c r="D84" s="90"/>
      <c r="E84" s="90"/>
      <c r="F84" s="90"/>
      <c r="G84" s="90"/>
      <c r="H84" s="90"/>
      <c r="I84" s="87"/>
      <c r="J84" s="88"/>
      <c r="K84" s="304">
        <v>0.05</v>
      </c>
      <c r="L84" s="858">
        <f>N78*K84</f>
        <v>469.63278826192754</v>
      </c>
      <c r="M84" s="859"/>
      <c r="N84" s="51"/>
    </row>
    <row r="85" spans="1:14" ht="15.75" thickBot="1">
      <c r="B85" s="91" t="s">
        <v>974</v>
      </c>
      <c r="C85" s="92"/>
      <c r="D85" s="92"/>
      <c r="E85" s="92"/>
      <c r="F85" s="92"/>
      <c r="G85" s="92"/>
      <c r="H85" s="92"/>
      <c r="I85" s="93"/>
      <c r="J85" s="94"/>
      <c r="K85" s="305">
        <v>0.05</v>
      </c>
      <c r="L85" s="860">
        <f>N78*K85</f>
        <v>469.63278826192754</v>
      </c>
      <c r="M85" s="861"/>
      <c r="N85" s="51"/>
    </row>
    <row r="86" spans="1:14" ht="15.75" thickBot="1">
      <c r="B86" s="824" t="s">
        <v>953</v>
      </c>
      <c r="C86" s="825"/>
      <c r="D86" s="825"/>
      <c r="E86" s="825"/>
      <c r="F86" s="825"/>
      <c r="G86" s="825"/>
      <c r="H86" s="825"/>
      <c r="I86" s="825"/>
      <c r="J86" s="825"/>
      <c r="K86" s="825"/>
      <c r="L86" s="825"/>
      <c r="M86" s="826"/>
      <c r="N86" s="52">
        <f>L83+L84+L85</f>
        <v>2817.7967295715653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12210.452494810117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66</v>
      </c>
      <c r="N36" s="272">
        <f>K36/M36</f>
        <v>3047.3684967674444</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3048.5539228091111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3167.0965269757776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633.41930539515556</v>
      </c>
      <c r="M83" s="859"/>
      <c r="N83" s="51"/>
    </row>
    <row r="84" spans="1:14">
      <c r="B84" s="89" t="s">
        <v>973</v>
      </c>
      <c r="C84" s="90"/>
      <c r="D84" s="90"/>
      <c r="E84" s="90"/>
      <c r="F84" s="90"/>
      <c r="G84" s="90"/>
      <c r="H84" s="90"/>
      <c r="I84" s="87"/>
      <c r="J84" s="88"/>
      <c r="K84" s="304">
        <v>0.05</v>
      </c>
      <c r="L84" s="858">
        <f>N78*K84</f>
        <v>158.35482634878889</v>
      </c>
      <c r="M84" s="859"/>
      <c r="N84" s="51"/>
    </row>
    <row r="85" spans="1:14" ht="15.75" thickBot="1">
      <c r="B85" s="91" t="s">
        <v>974</v>
      </c>
      <c r="C85" s="92"/>
      <c r="D85" s="92"/>
      <c r="E85" s="92"/>
      <c r="F85" s="92"/>
      <c r="G85" s="92"/>
      <c r="H85" s="92"/>
      <c r="I85" s="93"/>
      <c r="J85" s="94"/>
      <c r="K85" s="305">
        <v>0.05</v>
      </c>
      <c r="L85" s="860">
        <f>N78*K85</f>
        <v>158.35482634878889</v>
      </c>
      <c r="M85" s="861"/>
      <c r="N85" s="51"/>
    </row>
    <row r="86" spans="1:14" ht="15.75" thickBot="1">
      <c r="B86" s="824" t="s">
        <v>953</v>
      </c>
      <c r="C86" s="825"/>
      <c r="D86" s="825"/>
      <c r="E86" s="825"/>
      <c r="F86" s="825"/>
      <c r="G86" s="825"/>
      <c r="H86" s="825"/>
      <c r="I86" s="825"/>
      <c r="J86" s="825"/>
      <c r="K86" s="825"/>
      <c r="L86" s="825"/>
      <c r="M86" s="826"/>
      <c r="N86" s="52">
        <f>L83+L84+L85</f>
        <v>950.12895809273346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4117.2254850685113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G58" sqref="G58"/>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67082.564314740448</v>
      </c>
      <c r="L36" s="270"/>
      <c r="M36" s="271">
        <v>66</v>
      </c>
      <c r="N36" s="272">
        <f>K36/M36</f>
        <v>1016.4024896172796</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163759.16750365772</v>
      </c>
      <c r="L37" s="270"/>
      <c r="M37" s="271">
        <v>100</v>
      </c>
      <c r="N37" s="272">
        <f>K37/M37</f>
        <v>1637.5916750365773</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201126.32078665134</v>
      </c>
      <c r="L38" s="270"/>
      <c r="M38" s="271">
        <v>66</v>
      </c>
      <c r="N38" s="272">
        <f>K38/M38</f>
        <v>3047.3684967674444</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6.4119976747881813</v>
      </c>
    </row>
    <row r="43" spans="1:14" ht="15.75" thickBot="1">
      <c r="B43" s="824" t="s">
        <v>953</v>
      </c>
      <c r="C43" s="825"/>
      <c r="D43" s="825"/>
      <c r="E43" s="825"/>
      <c r="F43" s="825"/>
      <c r="G43" s="825"/>
      <c r="H43" s="825"/>
      <c r="I43" s="825"/>
      <c r="J43" s="825"/>
      <c r="K43" s="825"/>
      <c r="L43" s="825"/>
      <c r="M43" s="826"/>
      <c r="N43" s="394">
        <f>SUM(N36:N42)</f>
        <v>5707.7746590960887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5324.0325282903468</v>
      </c>
      <c r="N48" s="272">
        <f>K48*M48</f>
        <v>1064.8065056580695</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96644.94080386206</v>
      </c>
      <c r="N49" s="272">
        <f t="shared" ref="N49:N54" si="0">K49*M49</f>
        <v>289934.82241158618</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10432.84830898224</v>
      </c>
      <c r="N50" s="272">
        <f t="shared" si="0"/>
        <v>3129.854492694672</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1233.3173273917048</v>
      </c>
      <c r="N51" s="272">
        <f t="shared" si="0"/>
        <v>246.66346547834098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1477.2335511818185</v>
      </c>
      <c r="N52" s="272">
        <f t="shared" si="0"/>
        <v>738.61677559090924</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4587.967563226196</v>
      </c>
      <c r="N54" s="272">
        <f t="shared" si="0"/>
        <v>4587.967563226196</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299702.73121423437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320.59988373940905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305731.10575706989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61146.221151413978</v>
      </c>
      <c r="M85" s="859"/>
      <c r="N85" s="51"/>
    </row>
    <row r="86" spans="1:14">
      <c r="B86" s="89" t="s">
        <v>973</v>
      </c>
      <c r="C86" s="90"/>
      <c r="D86" s="90"/>
      <c r="E86" s="90"/>
      <c r="F86" s="90"/>
      <c r="G86" s="90"/>
      <c r="H86" s="90"/>
      <c r="I86" s="87"/>
      <c r="J86" s="88"/>
      <c r="K86" s="304">
        <v>0.05</v>
      </c>
      <c r="L86" s="858">
        <f>N80*K86</f>
        <v>15286.555287853495</v>
      </c>
      <c r="M86" s="859"/>
      <c r="N86" s="51"/>
    </row>
    <row r="87" spans="1:14" ht="15.75" thickBot="1">
      <c r="B87" s="91" t="s">
        <v>974</v>
      </c>
      <c r="C87" s="92"/>
      <c r="D87" s="92"/>
      <c r="E87" s="92"/>
      <c r="F87" s="92"/>
      <c r="G87" s="92"/>
      <c r="H87" s="92"/>
      <c r="I87" s="93"/>
      <c r="J87" s="94"/>
      <c r="K87" s="305">
        <v>0.05</v>
      </c>
      <c r="L87" s="860">
        <f>N80*K87</f>
        <v>15286.555287853495</v>
      </c>
      <c r="M87" s="861"/>
      <c r="N87" s="51"/>
    </row>
    <row r="88" spans="1:14" ht="15.75" thickBot="1">
      <c r="B88" s="824" t="s">
        <v>953</v>
      </c>
      <c r="C88" s="825"/>
      <c r="D88" s="825"/>
      <c r="E88" s="825"/>
      <c r="F88" s="825"/>
      <c r="G88" s="825"/>
      <c r="H88" s="825"/>
      <c r="I88" s="825"/>
      <c r="J88" s="825"/>
      <c r="K88" s="825"/>
      <c r="L88" s="825"/>
      <c r="M88" s="826"/>
      <c r="N88" s="52">
        <f>L85+L86+L87</f>
        <v>91719.331727120967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397450.43748419086</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66</v>
      </c>
      <c r="N36" s="272">
        <f>K36/M36</f>
        <v>3047.3684967674444</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163759.16750365772</v>
      </c>
      <c r="L37" s="270"/>
      <c r="M37" s="271">
        <v>100</v>
      </c>
      <c r="N37" s="272">
        <f>K37/M37</f>
        <v>1637.5916750365773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4686.1455978456879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4587.967563226196</v>
      </c>
      <c r="N48" s="272">
        <f>K48*M48</f>
        <v>4587.967563226196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4587.967563226196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9392.6557652385509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1878.5311530477102</v>
      </c>
      <c r="M83" s="859"/>
      <c r="N83" s="51"/>
    </row>
    <row r="84" spans="1:14">
      <c r="B84" s="89" t="s">
        <v>973</v>
      </c>
      <c r="C84" s="90"/>
      <c r="D84" s="90"/>
      <c r="E84" s="90"/>
      <c r="F84" s="90"/>
      <c r="G84" s="90"/>
      <c r="H84" s="90"/>
      <c r="I84" s="87"/>
      <c r="J84" s="88"/>
      <c r="K84" s="304">
        <v>0.05</v>
      </c>
      <c r="L84" s="858">
        <f>N78*K84</f>
        <v>469.63278826192754</v>
      </c>
      <c r="M84" s="859"/>
      <c r="N84" s="51"/>
    </row>
    <row r="85" spans="1:14" ht="15.75" thickBot="1">
      <c r="B85" s="91" t="s">
        <v>974</v>
      </c>
      <c r="C85" s="92"/>
      <c r="D85" s="92"/>
      <c r="E85" s="92"/>
      <c r="F85" s="92"/>
      <c r="G85" s="92"/>
      <c r="H85" s="92"/>
      <c r="I85" s="93"/>
      <c r="J85" s="94"/>
      <c r="K85" s="305">
        <v>0.05</v>
      </c>
      <c r="L85" s="860">
        <f>N78*K85</f>
        <v>469.63278826192754</v>
      </c>
      <c r="M85" s="861"/>
      <c r="N85" s="51"/>
    </row>
    <row r="86" spans="1:14" ht="15.75" thickBot="1">
      <c r="B86" s="824" t="s">
        <v>953</v>
      </c>
      <c r="C86" s="825"/>
      <c r="D86" s="825"/>
      <c r="E86" s="825"/>
      <c r="F86" s="825"/>
      <c r="G86" s="825"/>
      <c r="H86" s="825"/>
      <c r="I86" s="825"/>
      <c r="J86" s="825"/>
      <c r="K86" s="825"/>
      <c r="L86" s="825"/>
      <c r="M86" s="826"/>
      <c r="N86" s="52">
        <f>L83+L84+L85</f>
        <v>2817.7967295715653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12210.452494810117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7" sqref="O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66</v>
      </c>
      <c r="N36" s="272">
        <f>K36/M36</f>
        <v>3047.3684967674444</v>
      </c>
    </row>
    <row r="37" spans="1:14">
      <c r="A37" s="108" t="s">
        <v>180</v>
      </c>
      <c r="B37" s="837" t="str">
        <f>VLOOKUP(A37,EQUIPOS!A7:D154,3,FALSE)</f>
        <v>Compresor 120 HP, con martillo.</v>
      </c>
      <c r="C37" s="838"/>
      <c r="D37" s="838"/>
      <c r="E37" s="838"/>
      <c r="F37" s="838"/>
      <c r="G37" s="838"/>
      <c r="H37" s="839"/>
      <c r="I37" s="267"/>
      <c r="J37" s="268"/>
      <c r="K37" s="269">
        <f>VLOOKUP(A37,EQUIPOS!A7:D164,4,FALSE)</f>
        <v>67082.564314740448</v>
      </c>
      <c r="L37" s="270"/>
      <c r="M37" s="271">
        <v>66</v>
      </c>
      <c r="N37" s="272">
        <f>K37/M37</f>
        <v>1016.4024896172796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6.4119976747881813</v>
      </c>
    </row>
    <row r="43" spans="1:14" ht="15.75" thickBot="1">
      <c r="B43" s="824" t="s">
        <v>953</v>
      </c>
      <c r="C43" s="825"/>
      <c r="D43" s="825"/>
      <c r="E43" s="825"/>
      <c r="F43" s="825"/>
      <c r="G43" s="825"/>
      <c r="H43" s="825"/>
      <c r="I43" s="825"/>
      <c r="J43" s="825"/>
      <c r="K43" s="825"/>
      <c r="L43" s="825"/>
      <c r="M43" s="826"/>
      <c r="N43" s="394">
        <f>SUM(N36:N42)</f>
        <v>4070.1829840595124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5324.0325282903468</v>
      </c>
      <c r="N48" s="272">
        <f t="shared" ref="N48:N52" si="0">K48*M48</f>
        <v>1064.8065056580695</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96644.94080386206</v>
      </c>
      <c r="N49" s="272">
        <f t="shared" si="0"/>
        <v>289934.82241158618</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10432.84830898224</v>
      </c>
      <c r="N50" s="272">
        <f t="shared" si="0"/>
        <v>3129.854492694672</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1233.3173273917048</v>
      </c>
      <c r="N51" s="272">
        <f t="shared" si="0"/>
        <v>246.66346547834098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1477.2335511818185</v>
      </c>
      <c r="N52" s="272">
        <f t="shared" si="0"/>
        <v>738.61677559090924</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295114.76365100819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320.59988373940905</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299505.54651880712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59901.109303761426</v>
      </c>
      <c r="M86" s="859"/>
      <c r="N86" s="51"/>
    </row>
    <row r="87" spans="1:14">
      <c r="B87" s="89" t="s">
        <v>973</v>
      </c>
      <c r="C87" s="90"/>
      <c r="D87" s="90"/>
      <c r="E87" s="90"/>
      <c r="F87" s="90"/>
      <c r="G87" s="90"/>
      <c r="H87" s="90"/>
      <c r="I87" s="87"/>
      <c r="J87" s="88"/>
      <c r="K87" s="304">
        <v>0.05</v>
      </c>
      <c r="L87" s="858">
        <f>N81*K87</f>
        <v>14975.277325940357</v>
      </c>
      <c r="M87" s="859"/>
      <c r="N87" s="51"/>
    </row>
    <row r="88" spans="1:14" ht="15.75" thickBot="1">
      <c r="B88" s="91" t="s">
        <v>974</v>
      </c>
      <c r="C88" s="92"/>
      <c r="D88" s="92"/>
      <c r="E88" s="92"/>
      <c r="F88" s="92"/>
      <c r="G88" s="92"/>
      <c r="H88" s="92"/>
      <c r="I88" s="93"/>
      <c r="J88" s="94"/>
      <c r="K88" s="305">
        <v>0.05</v>
      </c>
      <c r="L88" s="860">
        <f>N81*K88</f>
        <v>14975.277325940357</v>
      </c>
      <c r="M88" s="861"/>
      <c r="N88" s="51"/>
    </row>
    <row r="89" spans="1:14" ht="15.75" thickBot="1">
      <c r="B89" s="824" t="s">
        <v>953</v>
      </c>
      <c r="C89" s="825"/>
      <c r="D89" s="825"/>
      <c r="E89" s="825"/>
      <c r="F89" s="825"/>
      <c r="G89" s="825"/>
      <c r="H89" s="825"/>
      <c r="I89" s="825"/>
      <c r="J89" s="825"/>
      <c r="K89" s="825"/>
      <c r="L89" s="825"/>
      <c r="M89" s="826"/>
      <c r="N89" s="52">
        <f>L86+L87+L88</f>
        <v>89851.663955642143</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389357.21047444927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201126.32078665134</v>
      </c>
      <c r="L36" s="270"/>
      <c r="M36" s="271">
        <v>66</v>
      </c>
      <c r="N36" s="272">
        <f>K36/M36</f>
        <v>3047.3684967674444</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3048.5539228091111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3167.0965269757776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633.41930539515556</v>
      </c>
      <c r="M83" s="859"/>
      <c r="N83" s="51"/>
    </row>
    <row r="84" spans="1:14">
      <c r="B84" s="89" t="s">
        <v>973</v>
      </c>
      <c r="C84" s="90"/>
      <c r="D84" s="90"/>
      <c r="E84" s="90"/>
      <c r="F84" s="90"/>
      <c r="G84" s="90"/>
      <c r="H84" s="90"/>
      <c r="I84" s="87"/>
      <c r="J84" s="88"/>
      <c r="K84" s="304">
        <v>0.05</v>
      </c>
      <c r="L84" s="858">
        <f>N78*K84</f>
        <v>158.35482634878889</v>
      </c>
      <c r="M84" s="859"/>
      <c r="N84" s="51"/>
    </row>
    <row r="85" spans="1:14" ht="15.75" thickBot="1">
      <c r="B85" s="91" t="s">
        <v>974</v>
      </c>
      <c r="C85" s="92"/>
      <c r="D85" s="92"/>
      <c r="E85" s="92"/>
      <c r="F85" s="92"/>
      <c r="G85" s="92"/>
      <c r="H85" s="92"/>
      <c r="I85" s="93"/>
      <c r="J85" s="94"/>
      <c r="K85" s="305">
        <v>0.05</v>
      </c>
      <c r="L85" s="860">
        <f>N78*K85</f>
        <v>158.35482634878889</v>
      </c>
      <c r="M85" s="861"/>
      <c r="N85" s="51"/>
    </row>
    <row r="86" spans="1:14" ht="15.75" thickBot="1">
      <c r="B86" s="824" t="s">
        <v>953</v>
      </c>
      <c r="C86" s="825"/>
      <c r="D86" s="825"/>
      <c r="E86" s="825"/>
      <c r="F86" s="825"/>
      <c r="G86" s="825"/>
      <c r="H86" s="825"/>
      <c r="I86" s="825"/>
      <c r="J86" s="825"/>
      <c r="K86" s="825"/>
      <c r="L86" s="825"/>
      <c r="M86" s="826"/>
      <c r="N86" s="52">
        <f>L83+L84+L85</f>
        <v>950.12895809273346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4117.2254850685113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147000.38442471431</v>
      </c>
      <c r="L36" s="270"/>
      <c r="M36" s="271">
        <v>66</v>
      </c>
      <c r="N36" s="272">
        <f>K36/M36</f>
        <v>2227.2785518896108</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163759.16750365772</v>
      </c>
      <c r="L37" s="270"/>
      <c r="M37" s="271">
        <v>100</v>
      </c>
      <c r="N37" s="272">
        <f>K37/M37</f>
        <v>1637.5916750365773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2.3708520833333333</v>
      </c>
    </row>
    <row r="43" spans="1:14" ht="15.75" thickBot="1">
      <c r="B43" s="824" t="s">
        <v>953</v>
      </c>
      <c r="C43" s="825"/>
      <c r="D43" s="825"/>
      <c r="E43" s="825"/>
      <c r="F43" s="825"/>
      <c r="G43" s="825"/>
      <c r="H43" s="825"/>
      <c r="I43" s="825"/>
      <c r="J43" s="825"/>
      <c r="K43" s="825"/>
      <c r="L43" s="825"/>
      <c r="M43" s="826"/>
      <c r="N43" s="394">
        <f>SUM(N36:N42)</f>
        <v>3867.2410790095214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3108.0043124691165</v>
      </c>
      <c r="N48" s="272">
        <f>K48*M48</f>
        <v>3108.0043124691165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3108.0043124691165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237.08520833333333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7212.3305998119713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1442.4661199623943</v>
      </c>
      <c r="M83" s="859"/>
      <c r="N83" s="51"/>
    </row>
    <row r="84" spans="1:14">
      <c r="B84" s="89" t="s">
        <v>973</v>
      </c>
      <c r="C84" s="90"/>
      <c r="D84" s="90"/>
      <c r="E84" s="90"/>
      <c r="F84" s="90"/>
      <c r="G84" s="90"/>
      <c r="H84" s="90"/>
      <c r="I84" s="87"/>
      <c r="J84" s="88"/>
      <c r="K84" s="304">
        <v>0.05</v>
      </c>
      <c r="L84" s="858">
        <f>N78*K84</f>
        <v>360.61652999059856</v>
      </c>
      <c r="M84" s="859"/>
      <c r="N84" s="51"/>
    </row>
    <row r="85" spans="1:14" ht="15.75" thickBot="1">
      <c r="B85" s="91" t="s">
        <v>974</v>
      </c>
      <c r="C85" s="92"/>
      <c r="D85" s="92"/>
      <c r="E85" s="92"/>
      <c r="F85" s="92"/>
      <c r="G85" s="92"/>
      <c r="H85" s="92"/>
      <c r="I85" s="93"/>
      <c r="J85" s="94"/>
      <c r="K85" s="305">
        <v>0.05</v>
      </c>
      <c r="L85" s="860">
        <f>N78*K85</f>
        <v>360.61652999059856</v>
      </c>
      <c r="M85" s="861"/>
      <c r="N85" s="51"/>
    </row>
    <row r="86" spans="1:14" ht="15.75" thickBot="1">
      <c r="B86" s="824" t="s">
        <v>953</v>
      </c>
      <c r="C86" s="825"/>
      <c r="D86" s="825"/>
      <c r="E86" s="825"/>
      <c r="F86" s="825"/>
      <c r="G86" s="825"/>
      <c r="H86" s="825"/>
      <c r="I86" s="825"/>
      <c r="J86" s="825"/>
      <c r="K86" s="825"/>
      <c r="L86" s="825"/>
      <c r="M86" s="826"/>
      <c r="N86" s="52">
        <f>L83+L84+L85</f>
        <v>2163.6991799435914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9376.0297797555631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163759.16750365772</v>
      </c>
      <c r="L36" s="464"/>
      <c r="M36" s="283">
        <v>50</v>
      </c>
      <c r="N36" s="272">
        <f>K36/M36</f>
        <v>3275.1833500731545</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63513.574985258325</v>
      </c>
      <c r="L37" s="464"/>
      <c r="M37" s="283">
        <v>50</v>
      </c>
      <c r="N37" s="272">
        <f>K37/M37</f>
        <v>1270.2714997051664</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464"/>
      <c r="M38" s="283">
        <v>50</v>
      </c>
      <c r="N38" s="272">
        <f>K38/M38</f>
        <v>3365.7131880072875</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153450.74573264594</v>
      </c>
      <c r="L39" s="952">
        <v>50</v>
      </c>
      <c r="M39" s="953"/>
      <c r="N39" s="272">
        <f>K39/L39</f>
        <v>3069.0149146529188</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10980.182952438527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423.19184653601997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11403.374798974546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2280.6749597949092</v>
      </c>
      <c r="M83" s="859"/>
      <c r="N83" s="51"/>
    </row>
    <row r="84" spans="1:14">
      <c r="B84" s="89" t="s">
        <v>973</v>
      </c>
      <c r="C84" s="90"/>
      <c r="D84" s="90"/>
      <c r="E84" s="90"/>
      <c r="F84" s="90"/>
      <c r="G84" s="90"/>
      <c r="H84" s="90"/>
      <c r="I84" s="87"/>
      <c r="J84" s="88"/>
      <c r="K84" s="304">
        <v>0.05</v>
      </c>
      <c r="L84" s="858">
        <f>N78*K84</f>
        <v>570.16873994872731</v>
      </c>
      <c r="M84" s="859"/>
      <c r="N84" s="51"/>
    </row>
    <row r="85" spans="1:14" ht="15.75" thickBot="1">
      <c r="B85" s="91" t="s">
        <v>974</v>
      </c>
      <c r="C85" s="92"/>
      <c r="D85" s="92"/>
      <c r="E85" s="92"/>
      <c r="F85" s="92"/>
      <c r="G85" s="92"/>
      <c r="H85" s="92"/>
      <c r="I85" s="93"/>
      <c r="J85" s="94"/>
      <c r="K85" s="305">
        <v>0.05</v>
      </c>
      <c r="L85" s="860">
        <f>N78*K85</f>
        <v>570.16873994872731</v>
      </c>
      <c r="M85" s="861"/>
      <c r="N85" s="51"/>
    </row>
    <row r="86" spans="1:14" ht="15.75" thickBot="1">
      <c r="B86" s="824" t="s">
        <v>953</v>
      </c>
      <c r="C86" s="825"/>
      <c r="D86" s="825"/>
      <c r="E86" s="825"/>
      <c r="F86" s="825"/>
      <c r="G86" s="825"/>
      <c r="H86" s="825"/>
      <c r="I86" s="825"/>
      <c r="J86" s="825"/>
      <c r="K86" s="825"/>
      <c r="L86" s="825"/>
      <c r="M86" s="826"/>
      <c r="N86" s="52">
        <f>L83+L84+L85</f>
        <v>3421.0124396923638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14824.38723866691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163759.16750365772</v>
      </c>
      <c r="L36" s="270"/>
      <c r="M36" s="271">
        <v>40</v>
      </c>
      <c r="N36" s="272">
        <f>K36/M36</f>
        <v>4093.979187591443</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153450.74573264594</v>
      </c>
      <c r="L37" s="270"/>
      <c r="M37" s="271">
        <v>40</v>
      </c>
      <c r="N37" s="272">
        <f>K37/M37</f>
        <v>3836.2686433161484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7930.2478309075914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528.98980817002484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8459.2376390776153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1691.8475278155231</v>
      </c>
      <c r="M83" s="859"/>
      <c r="N83" s="51"/>
    </row>
    <row r="84" spans="1:14">
      <c r="B84" s="89" t="s">
        <v>973</v>
      </c>
      <c r="C84" s="90"/>
      <c r="D84" s="90"/>
      <c r="E84" s="90"/>
      <c r="F84" s="90"/>
      <c r="G84" s="90"/>
      <c r="H84" s="90"/>
      <c r="I84" s="87"/>
      <c r="J84" s="88"/>
      <c r="K84" s="304">
        <v>0.05</v>
      </c>
      <c r="L84" s="858">
        <f>N78*K84</f>
        <v>422.96188195388078</v>
      </c>
      <c r="M84" s="859"/>
      <c r="N84" s="51"/>
    </row>
    <row r="85" spans="1:14" ht="15.75" thickBot="1">
      <c r="B85" s="91" t="s">
        <v>974</v>
      </c>
      <c r="C85" s="92"/>
      <c r="D85" s="92"/>
      <c r="E85" s="92"/>
      <c r="F85" s="92"/>
      <c r="G85" s="92"/>
      <c r="H85" s="92"/>
      <c r="I85" s="93"/>
      <c r="J85" s="94"/>
      <c r="K85" s="305">
        <v>0.05</v>
      </c>
      <c r="L85" s="860">
        <f>N78*K85</f>
        <v>422.96188195388078</v>
      </c>
      <c r="M85" s="861"/>
      <c r="N85" s="51"/>
    </row>
    <row r="86" spans="1:14" ht="15.75" thickBot="1">
      <c r="B86" s="824" t="s">
        <v>953</v>
      </c>
      <c r="C86" s="825"/>
      <c r="D86" s="825"/>
      <c r="E86" s="825"/>
      <c r="F86" s="825"/>
      <c r="G86" s="825"/>
      <c r="H86" s="825"/>
      <c r="I86" s="825"/>
      <c r="J86" s="825"/>
      <c r="K86" s="825"/>
      <c r="L86" s="825"/>
      <c r="M86" s="826"/>
      <c r="N86" s="52">
        <f>L83+L84+L85</f>
        <v>2537.7712917232848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10997.008930800901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163759.16750365772</v>
      </c>
      <c r="L36" s="270"/>
      <c r="M36" s="271">
        <v>40</v>
      </c>
      <c r="N36" s="272">
        <f>K36/M36</f>
        <v>4093.979187591443</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4093.979187591443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528.98980817002484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4622.9689957614682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924.59379915229374</v>
      </c>
      <c r="M83" s="859"/>
      <c r="N83" s="51"/>
    </row>
    <row r="84" spans="1:14">
      <c r="B84" s="89" t="s">
        <v>973</v>
      </c>
      <c r="C84" s="90"/>
      <c r="D84" s="90"/>
      <c r="E84" s="90"/>
      <c r="F84" s="90"/>
      <c r="G84" s="90"/>
      <c r="H84" s="90"/>
      <c r="I84" s="87"/>
      <c r="J84" s="88"/>
      <c r="K84" s="304">
        <v>0.05</v>
      </c>
      <c r="L84" s="858">
        <f>N78*K84</f>
        <v>231.14844978807344</v>
      </c>
      <c r="M84" s="859"/>
      <c r="N84" s="51"/>
    </row>
    <row r="85" spans="1:14" ht="15.75" thickBot="1">
      <c r="B85" s="91" t="s">
        <v>974</v>
      </c>
      <c r="C85" s="92"/>
      <c r="D85" s="92"/>
      <c r="E85" s="92"/>
      <c r="F85" s="92"/>
      <c r="G85" s="92"/>
      <c r="H85" s="92"/>
      <c r="I85" s="93"/>
      <c r="J85" s="94"/>
      <c r="K85" s="305">
        <v>0.05</v>
      </c>
      <c r="L85" s="860">
        <f>N78*K85</f>
        <v>231.14844978807344</v>
      </c>
      <c r="M85" s="861"/>
      <c r="N85" s="51"/>
    </row>
    <row r="86" spans="1:14" ht="15.75" thickBot="1">
      <c r="B86" s="824" t="s">
        <v>953</v>
      </c>
      <c r="C86" s="825"/>
      <c r="D86" s="825"/>
      <c r="E86" s="825"/>
      <c r="F86" s="825"/>
      <c r="G86" s="825"/>
      <c r="H86" s="825"/>
      <c r="I86" s="825"/>
      <c r="J86" s="825"/>
      <c r="K86" s="825"/>
      <c r="L86" s="825"/>
      <c r="M86" s="826"/>
      <c r="N86" s="52">
        <f>L83+L84+L85</f>
        <v>1386.8906987284404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6009.8596944899091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2.31867233614408</v>
      </c>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5924.4385941220762</v>
      </c>
      <c r="N48" s="272">
        <f>K48*M48</f>
        <v>7701.7701723586997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7701.7701723586997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7935.956078309252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1587.1912156618505</v>
      </c>
      <c r="M83" s="859"/>
      <c r="N83" s="51"/>
    </row>
    <row r="84" spans="1:14">
      <c r="B84" s="89" t="s">
        <v>973</v>
      </c>
      <c r="C84" s="90"/>
      <c r="D84" s="90"/>
      <c r="E84" s="90"/>
      <c r="F84" s="90"/>
      <c r="G84" s="90"/>
      <c r="H84" s="90"/>
      <c r="I84" s="87"/>
      <c r="J84" s="88"/>
      <c r="K84" s="304">
        <v>0.05</v>
      </c>
      <c r="L84" s="858">
        <f>N78*K84</f>
        <v>396.79780391546262</v>
      </c>
      <c r="M84" s="859"/>
      <c r="N84" s="51"/>
    </row>
    <row r="85" spans="1:14" ht="15.75" thickBot="1">
      <c r="B85" s="91" t="s">
        <v>974</v>
      </c>
      <c r="C85" s="92"/>
      <c r="D85" s="92"/>
      <c r="E85" s="92"/>
      <c r="F85" s="92"/>
      <c r="G85" s="92"/>
      <c r="H85" s="92"/>
      <c r="I85" s="93"/>
      <c r="J85" s="94"/>
      <c r="K85" s="305">
        <v>0.05</v>
      </c>
      <c r="L85" s="860">
        <f>N78*K85</f>
        <v>396.79780391546262</v>
      </c>
      <c r="M85" s="861"/>
      <c r="N85" s="51"/>
    </row>
    <row r="86" spans="1:14" ht="15.75" thickBot="1">
      <c r="B86" s="824" t="s">
        <v>953</v>
      </c>
      <c r="C86" s="825"/>
      <c r="D86" s="825"/>
      <c r="E86" s="825"/>
      <c r="F86" s="825"/>
      <c r="G86" s="825"/>
      <c r="H86" s="825"/>
      <c r="I86" s="825"/>
      <c r="J86" s="825"/>
      <c r="K86" s="825"/>
      <c r="L86" s="825"/>
      <c r="M86" s="826"/>
      <c r="N86" s="52">
        <f>L83+L84+L85</f>
        <v>2380.786823492776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10316.742901802028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2.31867233614408</v>
      </c>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15047.652924744616</v>
      </c>
      <c r="N48" s="272">
        <f>K48*M48</f>
        <v>18057.183509693539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18057.183509693539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18291.369415644091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3658.2738831288184</v>
      </c>
      <c r="M83" s="859"/>
      <c r="N83" s="51"/>
    </row>
    <row r="84" spans="1:14">
      <c r="B84" s="89" t="s">
        <v>973</v>
      </c>
      <c r="C84" s="90"/>
      <c r="D84" s="90"/>
      <c r="E84" s="90"/>
      <c r="F84" s="90"/>
      <c r="G84" s="90"/>
      <c r="H84" s="90"/>
      <c r="I84" s="87"/>
      <c r="J84" s="88"/>
      <c r="K84" s="304">
        <v>0.05</v>
      </c>
      <c r="L84" s="858">
        <f>N78*K84</f>
        <v>914.5684707822046</v>
      </c>
      <c r="M84" s="859"/>
      <c r="N84" s="51"/>
    </row>
    <row r="85" spans="1:14" ht="15.75" thickBot="1">
      <c r="B85" s="91" t="s">
        <v>974</v>
      </c>
      <c r="C85" s="92"/>
      <c r="D85" s="92"/>
      <c r="E85" s="92"/>
      <c r="F85" s="92"/>
      <c r="G85" s="92"/>
      <c r="H85" s="92"/>
      <c r="I85" s="93"/>
      <c r="J85" s="94"/>
      <c r="K85" s="305">
        <v>0.05</v>
      </c>
      <c r="L85" s="860">
        <f>N78*K85</f>
        <v>914.5684707822046</v>
      </c>
      <c r="M85" s="861"/>
      <c r="N85" s="51"/>
    </row>
    <row r="86" spans="1:14" ht="15.75" thickBot="1">
      <c r="B86" s="824" t="s">
        <v>953</v>
      </c>
      <c r="C86" s="825"/>
      <c r="D86" s="825"/>
      <c r="E86" s="825"/>
      <c r="F86" s="825"/>
      <c r="G86" s="825"/>
      <c r="H86" s="825"/>
      <c r="I86" s="825"/>
      <c r="J86" s="825"/>
      <c r="K86" s="825"/>
      <c r="L86" s="825"/>
      <c r="M86" s="826"/>
      <c r="N86" s="52">
        <f>L83+L84+L85</f>
        <v>5487.4108246932274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23778.780240337317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163759.16750365772</v>
      </c>
      <c r="L36" s="270"/>
      <c r="M36" s="271">
        <v>45</v>
      </c>
      <c r="N36" s="272">
        <f>K36/M36</f>
        <v>3639.0926111923936</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63513.574985258325</v>
      </c>
      <c r="L37" s="270"/>
      <c r="M37" s="271">
        <v>45</v>
      </c>
      <c r="N37" s="272">
        <f>K37/M37</f>
        <v>1411.4127774501851</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168285.65940036438</v>
      </c>
      <c r="L38" s="270"/>
      <c r="M38" s="271">
        <v>45</v>
      </c>
      <c r="N38" s="272">
        <f>K38/M38</f>
        <v>3739.6813200080974</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153450.74573264594</v>
      </c>
      <c r="L39" s="841">
        <v>45</v>
      </c>
      <c r="M39" s="842"/>
      <c r="N39" s="272">
        <f>K39/L39</f>
        <v>3410.0165718365765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12.881512978578222</v>
      </c>
    </row>
    <row r="43" spans="1:14" ht="15.75" thickBot="1">
      <c r="B43" s="824" t="s">
        <v>953</v>
      </c>
      <c r="C43" s="825"/>
      <c r="D43" s="825"/>
      <c r="E43" s="825"/>
      <c r="F43" s="825"/>
      <c r="G43" s="825"/>
      <c r="H43" s="825"/>
      <c r="I43" s="825"/>
      <c r="J43" s="825"/>
      <c r="K43" s="825"/>
      <c r="L43" s="825"/>
      <c r="M43" s="826"/>
      <c r="N43" s="394">
        <f>SUM(N36:N42)</f>
        <v>12213.08479346583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26143.888991022686</v>
      </c>
      <c r="N48" s="272">
        <f>K48*M48</f>
        <v>32679.861238778358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32679.861238778358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942.46378550142276</v>
      </c>
      <c r="M59" s="829"/>
      <c r="N59" s="291">
        <f>K59*L59</f>
        <v>1178.0797318767784</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1178.0797318767784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46715.101413049881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9343.0202826099758</v>
      </c>
      <c r="M83" s="859"/>
      <c r="N83" s="51"/>
    </row>
    <row r="84" spans="1:14">
      <c r="B84" s="89" t="s">
        <v>973</v>
      </c>
      <c r="C84" s="90"/>
      <c r="D84" s="90"/>
      <c r="E84" s="90"/>
      <c r="F84" s="90"/>
      <c r="G84" s="90"/>
      <c r="H84" s="90"/>
      <c r="I84" s="87"/>
      <c r="J84" s="88"/>
      <c r="K84" s="304">
        <v>0.05</v>
      </c>
      <c r="L84" s="858">
        <f>N78*K84</f>
        <v>2335.7550706524939</v>
      </c>
      <c r="M84" s="859"/>
      <c r="N84" s="51"/>
    </row>
    <row r="85" spans="1:14" ht="15.75" thickBot="1">
      <c r="B85" s="91" t="s">
        <v>974</v>
      </c>
      <c r="C85" s="92"/>
      <c r="D85" s="92"/>
      <c r="E85" s="92"/>
      <c r="F85" s="92"/>
      <c r="G85" s="92"/>
      <c r="H85" s="92"/>
      <c r="I85" s="93"/>
      <c r="J85" s="94"/>
      <c r="K85" s="305">
        <v>0.05</v>
      </c>
      <c r="L85" s="860">
        <f>N78*K85</f>
        <v>2335.7550706524939</v>
      </c>
      <c r="M85" s="861"/>
      <c r="N85" s="51"/>
    </row>
    <row r="86" spans="1:14" ht="15.75" thickBot="1">
      <c r="B86" s="824" t="s">
        <v>953</v>
      </c>
      <c r="C86" s="825"/>
      <c r="D86" s="825"/>
      <c r="E86" s="825"/>
      <c r="F86" s="825"/>
      <c r="G86" s="825"/>
      <c r="H86" s="825"/>
      <c r="I86" s="825"/>
      <c r="J86" s="825"/>
      <c r="K86" s="825"/>
      <c r="L86" s="825"/>
      <c r="M86" s="826"/>
      <c r="N86" s="52">
        <f>L83+L84+L85</f>
        <v>14014.530423914965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60730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163759.16750365772</v>
      </c>
      <c r="L36" s="270"/>
      <c r="M36" s="271">
        <v>45</v>
      </c>
      <c r="N36" s="272">
        <f>K36/M36</f>
        <v>3639.0926111923936</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63513.574985258325</v>
      </c>
      <c r="L37" s="270"/>
      <c r="M37" s="271">
        <v>45</v>
      </c>
      <c r="N37" s="272">
        <f>K37/M37</f>
        <v>1411.4127774501851</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168285.65940036438</v>
      </c>
      <c r="L38" s="270"/>
      <c r="M38" s="271">
        <v>45</v>
      </c>
      <c r="N38" s="272">
        <f>K38/M38</f>
        <v>3739.6813200080974</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153450.74573264594</v>
      </c>
      <c r="L39" s="841">
        <v>45</v>
      </c>
      <c r="M39" s="842"/>
      <c r="N39" s="272">
        <f>K39/L39</f>
        <v>3410.0165718365765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12.881512978578222</v>
      </c>
    </row>
    <row r="43" spans="1:14" ht="15.75" thickBot="1">
      <c r="B43" s="824" t="s">
        <v>953</v>
      </c>
      <c r="C43" s="825"/>
      <c r="D43" s="825"/>
      <c r="E43" s="825"/>
      <c r="F43" s="825"/>
      <c r="G43" s="825"/>
      <c r="H43" s="825"/>
      <c r="I43" s="825"/>
      <c r="J43" s="825"/>
      <c r="K43" s="825"/>
      <c r="L43" s="825"/>
      <c r="M43" s="826"/>
      <c r="N43" s="394">
        <f>SUM(N36:N42)</f>
        <v>12213.08479346583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33355.365800172811</v>
      </c>
      <c r="N48" s="272">
        <f>K48*M48</f>
        <v>41694.207250216015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41694.207250216015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999.82121158942414</v>
      </c>
      <c r="M59" s="829"/>
      <c r="N59" s="291">
        <f>K59*L59</f>
        <v>1249.7765144867801</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1249.7765144867801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55801.144207097539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11160.228841419508</v>
      </c>
      <c r="M83" s="859"/>
      <c r="N83" s="51"/>
    </row>
    <row r="84" spans="1:14">
      <c r="B84" s="89" t="s">
        <v>973</v>
      </c>
      <c r="C84" s="90"/>
      <c r="D84" s="90"/>
      <c r="E84" s="90"/>
      <c r="F84" s="90"/>
      <c r="G84" s="90"/>
      <c r="H84" s="90"/>
      <c r="I84" s="87"/>
      <c r="J84" s="88"/>
      <c r="K84" s="304">
        <v>0.05</v>
      </c>
      <c r="L84" s="858">
        <f>N78*K84</f>
        <v>2790.057210354877</v>
      </c>
      <c r="M84" s="859"/>
      <c r="N84" s="51"/>
    </row>
    <row r="85" spans="1:14" ht="15.75" thickBot="1">
      <c r="B85" s="91" t="s">
        <v>974</v>
      </c>
      <c r="C85" s="92"/>
      <c r="D85" s="92"/>
      <c r="E85" s="92"/>
      <c r="F85" s="92"/>
      <c r="G85" s="92"/>
      <c r="H85" s="92"/>
      <c r="I85" s="93"/>
      <c r="J85" s="94"/>
      <c r="K85" s="305">
        <v>0.05</v>
      </c>
      <c r="L85" s="860">
        <f>N78*K85</f>
        <v>2790.057210354877</v>
      </c>
      <c r="M85" s="861"/>
      <c r="N85" s="51"/>
    </row>
    <row r="86" spans="1:14" ht="15.75" thickBot="1">
      <c r="B86" s="824" t="s">
        <v>953</v>
      </c>
      <c r="C86" s="825"/>
      <c r="D86" s="825"/>
      <c r="E86" s="825"/>
      <c r="F86" s="825"/>
      <c r="G86" s="825"/>
      <c r="H86" s="825"/>
      <c r="I86" s="825"/>
      <c r="J86" s="825"/>
      <c r="K86" s="825"/>
      <c r="L86" s="825"/>
      <c r="M86" s="826"/>
      <c r="N86" s="52">
        <f>L83+L84+L85</f>
        <v>16740.343262129263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72541.487469226806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163759.16750365772</v>
      </c>
      <c r="L36" s="270"/>
      <c r="M36" s="271">
        <v>45</v>
      </c>
      <c r="N36" s="272">
        <f>K36/M36</f>
        <v>3639.0926111923936</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63513.574985258325</v>
      </c>
      <c r="L37" s="270"/>
      <c r="M37" s="271">
        <v>45</v>
      </c>
      <c r="N37" s="272">
        <f>K37/M37</f>
        <v>1411.4127774501851</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168285.65940036438</v>
      </c>
      <c r="L38" s="270"/>
      <c r="M38" s="271">
        <v>45</v>
      </c>
      <c r="N38" s="272">
        <f>K38/M38</f>
        <v>3739.6813200080974</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153450.74573264594</v>
      </c>
      <c r="L39" s="841">
        <v>45</v>
      </c>
      <c r="M39" s="842"/>
      <c r="N39" s="272">
        <f>K39/L39</f>
        <v>3410.0165718365765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12.881512978578222</v>
      </c>
    </row>
    <row r="43" spans="1:14" ht="15.75" thickBot="1">
      <c r="B43" s="824" t="s">
        <v>953</v>
      </c>
      <c r="C43" s="825"/>
      <c r="D43" s="825"/>
      <c r="E43" s="825"/>
      <c r="F43" s="825"/>
      <c r="G43" s="825"/>
      <c r="H43" s="825"/>
      <c r="I43" s="825"/>
      <c r="J43" s="825"/>
      <c r="K43" s="825"/>
      <c r="L43" s="825"/>
      <c r="M43" s="826"/>
      <c r="N43" s="394">
        <f>SUM(N36:N42)</f>
        <v>12213.08479346583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35807.32635701188</v>
      </c>
      <c r="N48" s="272">
        <f>K48*M48</f>
        <v>44759.157946264851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44759.157946264851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999.82121158942414</v>
      </c>
      <c r="M59" s="829"/>
      <c r="N59" s="291">
        <f>K59*L59</f>
        <v>1249.7765144867801</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1249.7765144867801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58866.094903146375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11773.218980629275</v>
      </c>
      <c r="M83" s="859"/>
      <c r="N83" s="51"/>
    </row>
    <row r="84" spans="1:14">
      <c r="B84" s="89" t="s">
        <v>973</v>
      </c>
      <c r="C84" s="90"/>
      <c r="D84" s="90"/>
      <c r="E84" s="90"/>
      <c r="F84" s="90"/>
      <c r="G84" s="90"/>
      <c r="H84" s="90"/>
      <c r="I84" s="87"/>
      <c r="J84" s="88"/>
      <c r="K84" s="304">
        <v>0.05</v>
      </c>
      <c r="L84" s="858">
        <f>N78*K84</f>
        <v>2943.3047451573188</v>
      </c>
      <c r="M84" s="859"/>
      <c r="N84" s="51"/>
    </row>
    <row r="85" spans="1:14" ht="15.75" thickBot="1">
      <c r="B85" s="91" t="s">
        <v>974</v>
      </c>
      <c r="C85" s="92"/>
      <c r="D85" s="92"/>
      <c r="E85" s="92"/>
      <c r="F85" s="92"/>
      <c r="G85" s="92"/>
      <c r="H85" s="92"/>
      <c r="I85" s="93"/>
      <c r="J85" s="94"/>
      <c r="K85" s="305">
        <v>0.05</v>
      </c>
      <c r="L85" s="860">
        <f>N78*K85</f>
        <v>2943.3047451573188</v>
      </c>
      <c r="M85" s="861"/>
      <c r="N85" s="51"/>
    </row>
    <row r="86" spans="1:14" ht="15.75" thickBot="1">
      <c r="B86" s="824" t="s">
        <v>953</v>
      </c>
      <c r="C86" s="825"/>
      <c r="D86" s="825"/>
      <c r="E86" s="825"/>
      <c r="F86" s="825"/>
      <c r="G86" s="825"/>
      <c r="H86" s="825"/>
      <c r="I86" s="825"/>
      <c r="J86" s="825"/>
      <c r="K86" s="825"/>
      <c r="L86" s="825"/>
      <c r="M86" s="826"/>
      <c r="N86" s="52">
        <f>L83+L84+L85</f>
        <v>17659.828470943914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76525.923374090286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163759.16750365772</v>
      </c>
      <c r="L36" s="270"/>
      <c r="M36" s="271">
        <v>400</v>
      </c>
      <c r="N36" s="272">
        <f>K36/M36</f>
        <v>409.39791875914432</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63513.574985258325</v>
      </c>
      <c r="L37" s="270"/>
      <c r="M37" s="271">
        <v>200</v>
      </c>
      <c r="N37" s="272">
        <f>K37/M37</f>
        <v>317.56787492629161</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270"/>
      <c r="M38" s="271">
        <v>200</v>
      </c>
      <c r="N38" s="272">
        <f>K38/M38</f>
        <v>841.42829700182187</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153450.74573264594</v>
      </c>
      <c r="L39" s="841">
        <v>200</v>
      </c>
      <c r="M39" s="842"/>
      <c r="N39" s="272">
        <f>K39/L39</f>
        <v>767.25372866322971</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2.8983404201801002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2338.5461597706676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144.917021009005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2483.4631807796727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496.69263615593457</v>
      </c>
      <c r="M83" s="859"/>
      <c r="N83" s="51"/>
    </row>
    <row r="84" spans="1:14">
      <c r="B84" s="89" t="s">
        <v>973</v>
      </c>
      <c r="C84" s="90"/>
      <c r="D84" s="90"/>
      <c r="E84" s="90"/>
      <c r="F84" s="90"/>
      <c r="G84" s="90"/>
      <c r="H84" s="90"/>
      <c r="I84" s="87"/>
      <c r="J84" s="88"/>
      <c r="K84" s="304">
        <v>0.05</v>
      </c>
      <c r="L84" s="858">
        <f>N78*K84</f>
        <v>124.17315903898364</v>
      </c>
      <c r="M84" s="859"/>
      <c r="N84" s="51"/>
    </row>
    <row r="85" spans="1:14" ht="15.75" thickBot="1">
      <c r="B85" s="91" t="s">
        <v>974</v>
      </c>
      <c r="C85" s="92"/>
      <c r="D85" s="92"/>
      <c r="E85" s="92"/>
      <c r="F85" s="92"/>
      <c r="G85" s="92"/>
      <c r="H85" s="92"/>
      <c r="I85" s="93"/>
      <c r="J85" s="94"/>
      <c r="K85" s="305">
        <v>0.05</v>
      </c>
      <c r="L85" s="860">
        <f>N78*K85</f>
        <v>124.17315903898364</v>
      </c>
      <c r="M85" s="861"/>
      <c r="N85" s="51"/>
    </row>
    <row r="86" spans="1:14" ht="15.75" thickBot="1">
      <c r="B86" s="824" t="s">
        <v>953</v>
      </c>
      <c r="C86" s="825"/>
      <c r="D86" s="825"/>
      <c r="E86" s="825"/>
      <c r="F86" s="825"/>
      <c r="G86" s="825"/>
      <c r="H86" s="825"/>
      <c r="I86" s="825"/>
      <c r="J86" s="825"/>
      <c r="K86" s="825"/>
      <c r="L86" s="825"/>
      <c r="M86" s="826"/>
      <c r="N86" s="52">
        <f>L83+L84+L85</f>
        <v>745.03895423390179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3228.5021350135744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7855.9163169550066</v>
      </c>
      <c r="N48" s="272">
        <f>K48*M48</f>
        <v>9427.0995803460082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9427.0995803460082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9661.2854862965596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1932.2570972593121</v>
      </c>
      <c r="M83" s="859"/>
      <c r="N83" s="51"/>
    </row>
    <row r="84" spans="1:14">
      <c r="B84" s="89" t="s">
        <v>973</v>
      </c>
      <c r="C84" s="90"/>
      <c r="D84" s="90"/>
      <c r="E84" s="90"/>
      <c r="F84" s="90"/>
      <c r="G84" s="90"/>
      <c r="H84" s="90"/>
      <c r="I84" s="87"/>
      <c r="J84" s="88"/>
      <c r="K84" s="304">
        <v>0.05</v>
      </c>
      <c r="L84" s="858">
        <f>N78*K84</f>
        <v>483.06427431482803</v>
      </c>
      <c r="M84" s="859"/>
      <c r="N84" s="51"/>
    </row>
    <row r="85" spans="1:14" ht="15.75" thickBot="1">
      <c r="B85" s="91" t="s">
        <v>974</v>
      </c>
      <c r="C85" s="92"/>
      <c r="D85" s="92"/>
      <c r="E85" s="92"/>
      <c r="F85" s="92"/>
      <c r="G85" s="92"/>
      <c r="H85" s="92"/>
      <c r="I85" s="93"/>
      <c r="J85" s="94"/>
      <c r="K85" s="305">
        <v>0.05</v>
      </c>
      <c r="L85" s="860">
        <f>N78*K85</f>
        <v>483.06427431482803</v>
      </c>
      <c r="M85" s="861"/>
      <c r="N85" s="51"/>
    </row>
    <row r="86" spans="1:14" ht="15.75" thickBot="1">
      <c r="B86" s="824" t="s">
        <v>953</v>
      </c>
      <c r="C86" s="825"/>
      <c r="D86" s="825"/>
      <c r="E86" s="825"/>
      <c r="F86" s="825"/>
      <c r="G86" s="825"/>
      <c r="H86" s="825"/>
      <c r="I86" s="825"/>
      <c r="J86" s="825"/>
      <c r="K86" s="825"/>
      <c r="L86" s="825"/>
      <c r="M86" s="826"/>
      <c r="N86" s="52">
        <f>L83+L84+L85</f>
        <v>2898.3856458889686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12559.671132185529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1163.9091811901105</v>
      </c>
      <c r="M83" s="859"/>
      <c r="N83" s="51"/>
    </row>
    <row r="84" spans="1:14">
      <c r="B84" s="89" t="s">
        <v>973</v>
      </c>
      <c r="C84" s="90"/>
      <c r="D84" s="90"/>
      <c r="E84" s="90"/>
      <c r="F84" s="90"/>
      <c r="G84" s="90"/>
      <c r="H84" s="90"/>
      <c r="I84" s="87"/>
      <c r="J84" s="88"/>
      <c r="K84" s="304">
        <v>0.05</v>
      </c>
      <c r="L84" s="858">
        <f>N78*K84</f>
        <v>290.97729529752763</v>
      </c>
      <c r="M84" s="859"/>
      <c r="N84" s="51"/>
    </row>
    <row r="85" spans="1:14" ht="15.75" thickBot="1">
      <c r="B85" s="91" t="s">
        <v>974</v>
      </c>
      <c r="C85" s="92"/>
      <c r="D85" s="92"/>
      <c r="E85" s="92"/>
      <c r="F85" s="92"/>
      <c r="G85" s="92"/>
      <c r="H85" s="92"/>
      <c r="I85" s="93"/>
      <c r="J85" s="94"/>
      <c r="K85" s="305">
        <v>0.05</v>
      </c>
      <c r="L85" s="860">
        <f>N78*K85</f>
        <v>290.97729529752763</v>
      </c>
      <c r="M85" s="861"/>
      <c r="N85" s="51"/>
    </row>
    <row r="86" spans="1:14" ht="15.75" thickBot="1">
      <c r="B86" s="824" t="s">
        <v>953</v>
      </c>
      <c r="C86" s="825"/>
      <c r="D86" s="825"/>
      <c r="E86" s="825"/>
      <c r="F86" s="825"/>
      <c r="G86" s="825"/>
      <c r="H86" s="825"/>
      <c r="I86" s="825"/>
      <c r="J86" s="825"/>
      <c r="K86" s="825"/>
      <c r="L86" s="825"/>
      <c r="M86" s="826"/>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7882.6952903353786</v>
      </c>
      <c r="N48" s="272">
        <f>K48*M48</f>
        <v>9459.2343484024532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9459.2343484024532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9693.4202543530046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1938.6840508706009</v>
      </c>
      <c r="M83" s="859"/>
      <c r="N83" s="51"/>
    </row>
    <row r="84" spans="1:14">
      <c r="B84" s="89" t="s">
        <v>973</v>
      </c>
      <c r="C84" s="90"/>
      <c r="D84" s="90"/>
      <c r="E84" s="90"/>
      <c r="F84" s="90"/>
      <c r="G84" s="90"/>
      <c r="H84" s="90"/>
      <c r="I84" s="87"/>
      <c r="J84" s="88"/>
      <c r="K84" s="304">
        <v>0.05</v>
      </c>
      <c r="L84" s="858">
        <f>N78*K84</f>
        <v>484.67101271765023</v>
      </c>
      <c r="M84" s="859"/>
      <c r="N84" s="51"/>
    </row>
    <row r="85" spans="1:14" ht="15.75" thickBot="1">
      <c r="B85" s="91" t="s">
        <v>974</v>
      </c>
      <c r="C85" s="92"/>
      <c r="D85" s="92"/>
      <c r="E85" s="92"/>
      <c r="F85" s="92"/>
      <c r="G85" s="92"/>
      <c r="H85" s="92"/>
      <c r="I85" s="93"/>
      <c r="J85" s="94"/>
      <c r="K85" s="305">
        <v>0.05</v>
      </c>
      <c r="L85" s="860">
        <f>N78*K85</f>
        <v>484.67101271765023</v>
      </c>
      <c r="M85" s="861"/>
      <c r="N85" s="51"/>
    </row>
    <row r="86" spans="1:14" ht="15.75" thickBot="1">
      <c r="B86" s="824" t="s">
        <v>953</v>
      </c>
      <c r="C86" s="825"/>
      <c r="D86" s="825"/>
      <c r="E86" s="825"/>
      <c r="F86" s="825"/>
      <c r="G86" s="825"/>
      <c r="H86" s="825"/>
      <c r="I86" s="825"/>
      <c r="J86" s="825"/>
      <c r="K86" s="825"/>
      <c r="L86" s="825"/>
      <c r="M86" s="826"/>
      <c r="N86" s="52">
        <f>L83+L84+L85</f>
        <v>2908.0260763059014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12601.446330658906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15680.306503360607</v>
      </c>
      <c r="N48" s="272">
        <f>K48*M48</f>
        <v>20384.398454368791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20384.398454368791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20618.584360319343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4123.7168720638683</v>
      </c>
      <c r="M83" s="859"/>
      <c r="N83" s="51"/>
    </row>
    <row r="84" spans="1:14">
      <c r="B84" s="89" t="s">
        <v>973</v>
      </c>
      <c r="C84" s="90"/>
      <c r="D84" s="90"/>
      <c r="E84" s="90"/>
      <c r="F84" s="90"/>
      <c r="G84" s="90"/>
      <c r="H84" s="90"/>
      <c r="I84" s="87"/>
      <c r="J84" s="88"/>
      <c r="K84" s="304">
        <v>0.05</v>
      </c>
      <c r="L84" s="858">
        <f>N78*K84</f>
        <v>1030.9292180159671</v>
      </c>
      <c r="M84" s="859"/>
      <c r="N84" s="51"/>
    </row>
    <row r="85" spans="1:14" ht="15.75" thickBot="1">
      <c r="B85" s="91" t="s">
        <v>974</v>
      </c>
      <c r="C85" s="92"/>
      <c r="D85" s="92"/>
      <c r="E85" s="92"/>
      <c r="F85" s="92"/>
      <c r="G85" s="92"/>
      <c r="H85" s="92"/>
      <c r="I85" s="93"/>
      <c r="J85" s="94"/>
      <c r="K85" s="305">
        <v>0.05</v>
      </c>
      <c r="L85" s="860">
        <f>N78*K85</f>
        <v>1030.9292180159671</v>
      </c>
      <c r="M85" s="861"/>
      <c r="N85" s="51"/>
    </row>
    <row r="86" spans="1:14" ht="15.75" thickBot="1">
      <c r="B86" s="824" t="s">
        <v>953</v>
      </c>
      <c r="C86" s="825"/>
      <c r="D86" s="825"/>
      <c r="E86" s="825"/>
      <c r="F86" s="825"/>
      <c r="G86" s="825"/>
      <c r="H86" s="825"/>
      <c r="I86" s="825"/>
      <c r="J86" s="825"/>
      <c r="K86" s="825"/>
      <c r="L86" s="825"/>
      <c r="M86" s="826"/>
      <c r="N86" s="52">
        <f>L83+L84+L85</f>
        <v>6185.5753080958029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26804.159668415145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119670.16086805756</v>
      </c>
      <c r="L36" s="270"/>
      <c r="M36" s="271">
        <v>250</v>
      </c>
      <c r="N36" s="272">
        <f>K36/M36</f>
        <v>478.68064347223026</v>
      </c>
    </row>
    <row r="37" spans="1:14">
      <c r="A37" s="113" t="s">
        <v>373</v>
      </c>
      <c r="B37" s="837" t="str">
        <f>VLOOKUP(A37,EQUIPOS!A7:D154,3,FALSE)</f>
        <v>Volqueta 6 m3</v>
      </c>
      <c r="C37" s="838"/>
      <c r="D37" s="838"/>
      <c r="E37" s="838"/>
      <c r="F37" s="838"/>
      <c r="G37" s="838"/>
      <c r="H37" s="839"/>
      <c r="I37" s="267"/>
      <c r="J37" s="268"/>
      <c r="K37" s="269">
        <f>VLOOKUP(A37,EQUIPOS!A7:D164,4,FALSE)</f>
        <v>53154.699705902138</v>
      </c>
      <c r="L37" s="270"/>
      <c r="M37" s="271">
        <v>250</v>
      </c>
      <c r="N37" s="272">
        <f>K37/M37</f>
        <v>212.61879882360856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5.7966808403601995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697.09612313619903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115.93361680720399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813.029739943403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162.60594798868061</v>
      </c>
      <c r="M83" s="859"/>
      <c r="N83" s="51"/>
    </row>
    <row r="84" spans="1:14">
      <c r="B84" s="89" t="s">
        <v>973</v>
      </c>
      <c r="C84" s="90"/>
      <c r="D84" s="90"/>
      <c r="E84" s="90"/>
      <c r="F84" s="90"/>
      <c r="G84" s="90"/>
      <c r="H84" s="90"/>
      <c r="I84" s="87"/>
      <c r="J84" s="88"/>
      <c r="K84" s="304">
        <v>0.05</v>
      </c>
      <c r="L84" s="858">
        <f>N78*K84</f>
        <v>40.651486997170153</v>
      </c>
      <c r="M84" s="859"/>
      <c r="N84" s="51"/>
    </row>
    <row r="85" spans="1:14" ht="15.75" thickBot="1">
      <c r="B85" s="91" t="s">
        <v>974</v>
      </c>
      <c r="C85" s="92"/>
      <c r="D85" s="92"/>
      <c r="E85" s="92"/>
      <c r="F85" s="92"/>
      <c r="G85" s="92"/>
      <c r="H85" s="92"/>
      <c r="I85" s="93"/>
      <c r="J85" s="94"/>
      <c r="K85" s="305">
        <v>0.05</v>
      </c>
      <c r="L85" s="860">
        <f>N78*K85</f>
        <v>40.651486997170153</v>
      </c>
      <c r="M85" s="861"/>
      <c r="N85" s="51"/>
    </row>
    <row r="86" spans="1:14" ht="15.75" thickBot="1">
      <c r="B86" s="824" t="s">
        <v>953</v>
      </c>
      <c r="C86" s="825"/>
      <c r="D86" s="825"/>
      <c r="E86" s="825"/>
      <c r="F86" s="825"/>
      <c r="G86" s="825"/>
      <c r="H86" s="825"/>
      <c r="I86" s="825"/>
      <c r="J86" s="825"/>
      <c r="K86" s="825"/>
      <c r="L86" s="825"/>
      <c r="M86" s="826"/>
      <c r="N86" s="52">
        <f>L83+L84+L85</f>
        <v>243.90892198302089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1056.9386619264239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35</v>
      </c>
      <c r="N36" s="272">
        <f>K36/M36</f>
        <v>1814.6735710073808</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35</v>
      </c>
      <c r="N37" s="272">
        <f>K37/M37</f>
        <v>4808.1616971532685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35</v>
      </c>
      <c r="N38" s="272">
        <f>K38/M38</f>
        <v>4384.3070209327416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11023.704234351562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58.881525928838656</v>
      </c>
      <c r="N48" s="272">
        <f>K48*M48</f>
        <v>1472.0381482209664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519.22127181998144</v>
      </c>
      <c r="N49" s="272">
        <f>K49*M49</f>
        <v>41537.701745598519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43009.739893819482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54861.541391079649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10972.308278215931</v>
      </c>
      <c r="M83" s="859"/>
      <c r="N83" s="51"/>
    </row>
    <row r="84" spans="1:14">
      <c r="B84" s="89" t="s">
        <v>973</v>
      </c>
      <c r="C84" s="90"/>
      <c r="D84" s="90"/>
      <c r="E84" s="90"/>
      <c r="F84" s="90"/>
      <c r="G84" s="90"/>
      <c r="H84" s="90"/>
      <c r="I84" s="87"/>
      <c r="J84" s="88"/>
      <c r="K84" s="304">
        <v>0.05</v>
      </c>
      <c r="L84" s="858">
        <f>N78*K84</f>
        <v>2743.0770695539827</v>
      </c>
      <c r="M84" s="859"/>
      <c r="N84" s="51"/>
    </row>
    <row r="85" spans="1:14" ht="15.75" thickBot="1">
      <c r="B85" s="91" t="s">
        <v>974</v>
      </c>
      <c r="C85" s="92"/>
      <c r="D85" s="92"/>
      <c r="E85" s="92"/>
      <c r="F85" s="92"/>
      <c r="G85" s="92"/>
      <c r="H85" s="92"/>
      <c r="I85" s="93"/>
      <c r="J85" s="94"/>
      <c r="K85" s="305">
        <v>0.05</v>
      </c>
      <c r="L85" s="860">
        <f>N78*K85</f>
        <v>2743.0770695539827</v>
      </c>
      <c r="M85" s="861"/>
      <c r="N85" s="51"/>
    </row>
    <row r="86" spans="1:14" ht="15.75" thickBot="1">
      <c r="B86" s="824" t="s">
        <v>953</v>
      </c>
      <c r="C86" s="825"/>
      <c r="D86" s="825"/>
      <c r="E86" s="825"/>
      <c r="F86" s="825"/>
      <c r="G86" s="825"/>
      <c r="H86" s="825"/>
      <c r="I86" s="825"/>
      <c r="J86" s="825"/>
      <c r="K86" s="825"/>
      <c r="L86" s="825"/>
      <c r="M86" s="826"/>
      <c r="N86" s="52">
        <f>L83+L84+L85</f>
        <v>16458.462417323895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71320.003808403548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35</v>
      </c>
      <c r="N36" s="272">
        <f>K36/M36</f>
        <v>1814.6735710073808</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35</v>
      </c>
      <c r="N37" s="272">
        <f>K37/M37</f>
        <v>4808.1616971532685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35</v>
      </c>
      <c r="N38" s="272">
        <f>K38/M38</f>
        <v>4384.3070209327416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11023.704234351562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58.881525928838656</v>
      </c>
      <c r="N48" s="272">
        <f>K48*M48</f>
        <v>1472.0381482209664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1472.0381482209664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13323.83964548113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2664.767929096226</v>
      </c>
      <c r="M83" s="859"/>
      <c r="N83" s="51"/>
    </row>
    <row r="84" spans="1:14">
      <c r="B84" s="89" t="s">
        <v>973</v>
      </c>
      <c r="C84" s="90"/>
      <c r="D84" s="90"/>
      <c r="E84" s="90"/>
      <c r="F84" s="90"/>
      <c r="G84" s="90"/>
      <c r="H84" s="90"/>
      <c r="I84" s="87"/>
      <c r="J84" s="88"/>
      <c r="K84" s="304">
        <v>0.05</v>
      </c>
      <c r="L84" s="858">
        <f>N78*K84</f>
        <v>666.1919822740565</v>
      </c>
      <c r="M84" s="859"/>
      <c r="N84" s="51"/>
    </row>
    <row r="85" spans="1:14" ht="15.75" thickBot="1">
      <c r="B85" s="91" t="s">
        <v>974</v>
      </c>
      <c r="C85" s="92"/>
      <c r="D85" s="92"/>
      <c r="E85" s="92"/>
      <c r="F85" s="92"/>
      <c r="G85" s="92"/>
      <c r="H85" s="92"/>
      <c r="I85" s="93"/>
      <c r="J85" s="94"/>
      <c r="K85" s="305">
        <v>0.05</v>
      </c>
      <c r="L85" s="860">
        <f>N78*K85</f>
        <v>666.1919822740565</v>
      </c>
      <c r="M85" s="861"/>
      <c r="N85" s="51"/>
    </row>
    <row r="86" spans="1:14" ht="15.75" thickBot="1">
      <c r="B86" s="824" t="s">
        <v>953</v>
      </c>
      <c r="C86" s="825"/>
      <c r="D86" s="825"/>
      <c r="E86" s="825"/>
      <c r="F86" s="825"/>
      <c r="G86" s="825"/>
      <c r="H86" s="825"/>
      <c r="I86" s="825"/>
      <c r="J86" s="825"/>
      <c r="K86" s="825"/>
      <c r="L86" s="825"/>
      <c r="M86" s="826"/>
      <c r="N86" s="52">
        <f>L83+L84+L85</f>
        <v>3997.151893644339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17320.991539125469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519.22127181998144</v>
      </c>
      <c r="N48" s="272">
        <f>K48*M48</f>
        <v>519.22127181998144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519.22127181998144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519.22127181998144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103.8442543639963</v>
      </c>
      <c r="M83" s="859"/>
      <c r="N83" s="51"/>
    </row>
    <row r="84" spans="1:14">
      <c r="B84" s="89" t="s">
        <v>973</v>
      </c>
      <c r="C84" s="90"/>
      <c r="D84" s="90"/>
      <c r="E84" s="90"/>
      <c r="F84" s="90"/>
      <c r="G84" s="90"/>
      <c r="H84" s="90"/>
      <c r="I84" s="87"/>
      <c r="J84" s="88"/>
      <c r="K84" s="304">
        <v>0.05</v>
      </c>
      <c r="L84" s="858">
        <f>N78*K84</f>
        <v>25.961063590999075</v>
      </c>
      <c r="M84" s="859"/>
      <c r="N84" s="51"/>
    </row>
    <row r="85" spans="1:14" ht="15.75" thickBot="1">
      <c r="B85" s="91" t="s">
        <v>974</v>
      </c>
      <c r="C85" s="92"/>
      <c r="D85" s="92"/>
      <c r="E85" s="92"/>
      <c r="F85" s="92"/>
      <c r="G85" s="92"/>
      <c r="H85" s="92"/>
      <c r="I85" s="93"/>
      <c r="J85" s="94"/>
      <c r="K85" s="305">
        <v>0.05</v>
      </c>
      <c r="L85" s="860">
        <f>N78*K85</f>
        <v>25.961063590999075</v>
      </c>
      <c r="M85" s="861"/>
      <c r="N85" s="51"/>
    </row>
    <row r="86" spans="1:14" ht="15.75" thickBot="1">
      <c r="B86" s="824" t="s">
        <v>953</v>
      </c>
      <c r="C86" s="825"/>
      <c r="D86" s="825"/>
      <c r="E86" s="825"/>
      <c r="F86" s="825"/>
      <c r="G86" s="825"/>
      <c r="H86" s="825"/>
      <c r="I86" s="825"/>
      <c r="J86" s="825"/>
      <c r="K86" s="825"/>
      <c r="L86" s="825"/>
      <c r="M86" s="826"/>
      <c r="N86" s="52">
        <f>L83+L84+L85</f>
        <v>155.76638154599442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674.9876533659758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35</v>
      </c>
      <c r="N36" s="272">
        <f>K36/M36</f>
        <v>1814.6735710073808</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35</v>
      </c>
      <c r="N37" s="272">
        <f>K37/M37</f>
        <v>4808.1616971532685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35</v>
      </c>
      <c r="N38" s="272">
        <f>K38/M38</f>
        <v>4384.3070209327416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11023.704234351562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2712.91614195889</v>
      </c>
      <c r="N48" s="272">
        <f>K48*M48</f>
        <v>217033.29135671118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58.881525928838656</v>
      </c>
      <c r="N49" s="272">
        <f>K49*M49</f>
        <v>1472.0381482209664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218505.32950493216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230357.1310021923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46071.426200438465</v>
      </c>
      <c r="M83" s="859"/>
      <c r="N83" s="51"/>
    </row>
    <row r="84" spans="1:14">
      <c r="B84" s="89" t="s">
        <v>973</v>
      </c>
      <c r="C84" s="90"/>
      <c r="D84" s="90"/>
      <c r="E84" s="90"/>
      <c r="F84" s="90"/>
      <c r="G84" s="90"/>
      <c r="H84" s="90"/>
      <c r="I84" s="87"/>
      <c r="J84" s="88"/>
      <c r="K84" s="304">
        <v>0.05</v>
      </c>
      <c r="L84" s="858">
        <f>N78*K84</f>
        <v>11517.856550109616</v>
      </c>
      <c r="M84" s="859"/>
      <c r="N84" s="51"/>
    </row>
    <row r="85" spans="1:14" ht="15.75" thickBot="1">
      <c r="B85" s="91" t="s">
        <v>974</v>
      </c>
      <c r="C85" s="92"/>
      <c r="D85" s="92"/>
      <c r="E85" s="92"/>
      <c r="F85" s="92"/>
      <c r="G85" s="92"/>
      <c r="H85" s="92"/>
      <c r="I85" s="93"/>
      <c r="J85" s="94"/>
      <c r="K85" s="305">
        <v>0.05</v>
      </c>
      <c r="L85" s="860">
        <f>N78*K85</f>
        <v>11517.856550109616</v>
      </c>
      <c r="M85" s="861"/>
      <c r="N85" s="51"/>
    </row>
    <row r="86" spans="1:14" ht="15.75" thickBot="1">
      <c r="B86" s="824" t="s">
        <v>953</v>
      </c>
      <c r="C86" s="825"/>
      <c r="D86" s="825"/>
      <c r="E86" s="825"/>
      <c r="F86" s="825"/>
      <c r="G86" s="825"/>
      <c r="H86" s="825"/>
      <c r="I86" s="825"/>
      <c r="J86" s="825"/>
      <c r="K86" s="825"/>
      <c r="L86" s="825"/>
      <c r="M86" s="826"/>
      <c r="N86" s="52">
        <f>L83+L84+L85</f>
        <v>69107.139300657698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299464.27030285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35</v>
      </c>
      <c r="N36" s="272">
        <f>K36/M36</f>
        <v>1814.6735710073808</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35</v>
      </c>
      <c r="N37" s="272">
        <f>K37/M37</f>
        <v>4808.1616971532685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35</v>
      </c>
      <c r="N38" s="272">
        <f>K38/M38</f>
        <v>4384.3070209327416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11023.704234351562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58.881525928838656</v>
      </c>
      <c r="N48" s="272">
        <f>K48*M48</f>
        <v>1472.0381482209664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1472.0381482209664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828.09726290859999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13323.83964548113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2664.767929096226</v>
      </c>
      <c r="M82" s="859"/>
      <c r="N82" s="51"/>
    </row>
    <row r="83" spans="1:14">
      <c r="B83" s="89" t="s">
        <v>973</v>
      </c>
      <c r="C83" s="90"/>
      <c r="D83" s="90"/>
      <c r="E83" s="90"/>
      <c r="F83" s="90"/>
      <c r="G83" s="90"/>
      <c r="H83" s="90"/>
      <c r="I83" s="87"/>
      <c r="J83" s="88"/>
      <c r="K83" s="304">
        <v>0.05</v>
      </c>
      <c r="L83" s="858">
        <f>N77*K83</f>
        <v>666.1919822740565</v>
      </c>
      <c r="M83" s="859"/>
      <c r="N83" s="51"/>
    </row>
    <row r="84" spans="1:14" ht="15.75" thickBot="1">
      <c r="B84" s="91" t="s">
        <v>974</v>
      </c>
      <c r="C84" s="92"/>
      <c r="D84" s="92"/>
      <c r="E84" s="92"/>
      <c r="F84" s="92"/>
      <c r="G84" s="92"/>
      <c r="H84" s="92"/>
      <c r="I84" s="93"/>
      <c r="J84" s="94"/>
      <c r="K84" s="305">
        <v>0.05</v>
      </c>
      <c r="L84" s="860">
        <f>N77*K84</f>
        <v>666.1919822740565</v>
      </c>
      <c r="M84" s="861"/>
      <c r="N84" s="51"/>
    </row>
    <row r="85" spans="1:14" ht="15.75" thickBot="1">
      <c r="B85" s="824" t="s">
        <v>953</v>
      </c>
      <c r="C85" s="825"/>
      <c r="D85" s="825"/>
      <c r="E85" s="825"/>
      <c r="F85" s="825"/>
      <c r="G85" s="825"/>
      <c r="H85" s="825"/>
      <c r="I85" s="825"/>
      <c r="J85" s="825"/>
      <c r="K85" s="825"/>
      <c r="L85" s="825"/>
      <c r="M85" s="826"/>
      <c r="N85" s="52">
        <f>L82+L83+L84</f>
        <v>3997.151893644339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17320.991539125469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2712.91614195889</v>
      </c>
      <c r="N48" s="272">
        <f>K48*M48</f>
        <v>2712.91614195889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2712.91614195889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2712.91614195889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542.58322839177799</v>
      </c>
      <c r="M83" s="859"/>
      <c r="N83" s="51"/>
    </row>
    <row r="84" spans="1:14">
      <c r="B84" s="89" t="s">
        <v>973</v>
      </c>
      <c r="C84" s="90"/>
      <c r="D84" s="90"/>
      <c r="E84" s="90"/>
      <c r="F84" s="90"/>
      <c r="G84" s="90"/>
      <c r="H84" s="90"/>
      <c r="I84" s="87"/>
      <c r="J84" s="88"/>
      <c r="K84" s="304">
        <v>0.05</v>
      </c>
      <c r="L84" s="858">
        <f>N78*K84</f>
        <v>135.6458070979445</v>
      </c>
      <c r="M84" s="859"/>
      <c r="N84" s="51"/>
    </row>
    <row r="85" spans="1:14" ht="15.75" thickBot="1">
      <c r="B85" s="91" t="s">
        <v>974</v>
      </c>
      <c r="C85" s="92"/>
      <c r="D85" s="92"/>
      <c r="E85" s="92"/>
      <c r="F85" s="92"/>
      <c r="G85" s="92"/>
      <c r="H85" s="92"/>
      <c r="I85" s="93"/>
      <c r="J85" s="94"/>
      <c r="K85" s="305">
        <v>0.05</v>
      </c>
      <c r="L85" s="860">
        <f>N78*K85</f>
        <v>135.6458070979445</v>
      </c>
      <c r="M85" s="861"/>
      <c r="N85" s="51"/>
    </row>
    <row r="86" spans="1:14" ht="15.75" thickBot="1">
      <c r="B86" s="824" t="s">
        <v>953</v>
      </c>
      <c r="C86" s="825"/>
      <c r="D86" s="825"/>
      <c r="E86" s="825"/>
      <c r="F86" s="825"/>
      <c r="G86" s="825"/>
      <c r="H86" s="825"/>
      <c r="I86" s="825"/>
      <c r="J86" s="825"/>
      <c r="K86" s="825"/>
      <c r="L86" s="825"/>
      <c r="M86" s="826"/>
      <c r="N86" s="52">
        <f>L83+L84+L85</f>
        <v>813.87484258766699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3526.790984546557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600</v>
      </c>
      <c r="N36" s="272">
        <f>K36/M36</f>
        <v>105.85595830876387</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600</v>
      </c>
      <c r="N37" s="272">
        <f>K37/M37</f>
        <v>280.47609900060729</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600</v>
      </c>
      <c r="N38" s="272">
        <f>K38/M38</f>
        <v>255.75124288774325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0.48305673669668325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642.56635693381111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58.881525928838656</v>
      </c>
      <c r="N48" s="272">
        <f>K48*M48</f>
        <v>176.64457778651598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176.64457778651598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48.305673669668323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867.51660838999533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173.50332167799908</v>
      </c>
      <c r="M82" s="859"/>
      <c r="N82" s="51"/>
    </row>
    <row r="83" spans="1:14">
      <c r="B83" s="89" t="s">
        <v>973</v>
      </c>
      <c r="C83" s="90"/>
      <c r="D83" s="90"/>
      <c r="E83" s="90"/>
      <c r="F83" s="90"/>
      <c r="G83" s="90"/>
      <c r="H83" s="90"/>
      <c r="I83" s="87"/>
      <c r="J83" s="88"/>
      <c r="K83" s="304">
        <v>0.05</v>
      </c>
      <c r="L83" s="858">
        <f>N77*K83</f>
        <v>43.375830419499771</v>
      </c>
      <c r="M83" s="859"/>
      <c r="N83" s="51"/>
    </row>
    <row r="84" spans="1:14" ht="15.75" thickBot="1">
      <c r="B84" s="91" t="s">
        <v>974</v>
      </c>
      <c r="C84" s="92"/>
      <c r="D84" s="92"/>
      <c r="E84" s="92"/>
      <c r="F84" s="92"/>
      <c r="G84" s="92"/>
      <c r="H84" s="92"/>
      <c r="I84" s="93"/>
      <c r="J84" s="94"/>
      <c r="K84" s="305">
        <v>0.05</v>
      </c>
      <c r="L84" s="860">
        <f>N77*K84</f>
        <v>43.375830419499771</v>
      </c>
      <c r="M84" s="861"/>
      <c r="N84" s="51"/>
    </row>
    <row r="85" spans="1:14" ht="15.75" thickBot="1">
      <c r="B85" s="824" t="s">
        <v>953</v>
      </c>
      <c r="C85" s="825"/>
      <c r="D85" s="825"/>
      <c r="E85" s="825"/>
      <c r="F85" s="825"/>
      <c r="G85" s="825"/>
      <c r="H85" s="825"/>
      <c r="I85" s="825"/>
      <c r="J85" s="825"/>
      <c r="K85" s="825"/>
      <c r="L85" s="825"/>
      <c r="M85" s="826"/>
      <c r="N85" s="52">
        <f>L82+L83+L84</f>
        <v>260.25498251699861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1127.7715909069939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12.881512978578222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8573.9921822734377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58.881525928838656</v>
      </c>
      <c r="N48" s="272">
        <f>K48*M48</f>
        <v>1472.0381482209664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22291.042199014657</v>
      </c>
      <c r="N49" s="272">
        <f>K49*M49</f>
        <v>27863.802748768321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29335.840896989288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942.46378550142276</v>
      </c>
      <c r="M58" s="829"/>
      <c r="N58" s="287">
        <f>K58*L58</f>
        <v>1178.0797318767784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1178.0797318767784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644.07564892891105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39731.988460068416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7946.3976920136838</v>
      </c>
      <c r="M82" s="859"/>
      <c r="N82" s="51"/>
    </row>
    <row r="83" spans="1:14">
      <c r="B83" s="89" t="s">
        <v>973</v>
      </c>
      <c r="C83" s="90"/>
      <c r="D83" s="90"/>
      <c r="E83" s="90"/>
      <c r="F83" s="90"/>
      <c r="G83" s="90"/>
      <c r="H83" s="90"/>
      <c r="I83" s="87"/>
      <c r="J83" s="88"/>
      <c r="K83" s="304">
        <v>0.05</v>
      </c>
      <c r="L83" s="858">
        <f>N77*K83</f>
        <v>1986.599423003421</v>
      </c>
      <c r="M83" s="859"/>
      <c r="N83" s="51"/>
    </row>
    <row r="84" spans="1:14" ht="15.75" thickBot="1">
      <c r="B84" s="91" t="s">
        <v>974</v>
      </c>
      <c r="C84" s="92"/>
      <c r="D84" s="92"/>
      <c r="E84" s="92"/>
      <c r="F84" s="92"/>
      <c r="G84" s="92"/>
      <c r="H84" s="92"/>
      <c r="I84" s="93"/>
      <c r="J84" s="94"/>
      <c r="K84" s="305">
        <v>0.05</v>
      </c>
      <c r="L84" s="860">
        <f>N77*K84</f>
        <v>1986.599423003421</v>
      </c>
      <c r="M84" s="861"/>
      <c r="N84" s="51"/>
    </row>
    <row r="85" spans="1:14" ht="15.75" thickBot="1">
      <c r="B85" s="824" t="s">
        <v>953</v>
      </c>
      <c r="C85" s="825"/>
      <c r="D85" s="825"/>
      <c r="E85" s="825"/>
      <c r="F85" s="825"/>
      <c r="G85" s="825"/>
      <c r="H85" s="825"/>
      <c r="I85" s="825"/>
      <c r="J85" s="825"/>
      <c r="K85" s="825"/>
      <c r="L85" s="825"/>
      <c r="M85" s="826"/>
      <c r="N85" s="52">
        <f>L82+L83+L84</f>
        <v>11919.596538020525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51651.58499808894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5756.1900196455263</v>
      </c>
      <c r="N48" s="272">
        <f>K48*M48</f>
        <v>5756.1900196455263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5756.1900196455263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5756.1900196455263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1151.2380039291054</v>
      </c>
      <c r="M83" s="859"/>
      <c r="N83" s="51"/>
    </row>
    <row r="84" spans="1:14">
      <c r="B84" s="89" t="s">
        <v>973</v>
      </c>
      <c r="C84" s="90"/>
      <c r="D84" s="90"/>
      <c r="E84" s="90"/>
      <c r="F84" s="90"/>
      <c r="G84" s="90"/>
      <c r="H84" s="90"/>
      <c r="I84" s="87"/>
      <c r="J84" s="88"/>
      <c r="K84" s="304">
        <v>0.05</v>
      </c>
      <c r="L84" s="858">
        <f>N78*K84</f>
        <v>287.80950098227635</v>
      </c>
      <c r="M84" s="859"/>
      <c r="N84" s="51"/>
    </row>
    <row r="85" spans="1:14" ht="15.75" thickBot="1">
      <c r="B85" s="91" t="s">
        <v>974</v>
      </c>
      <c r="C85" s="92"/>
      <c r="D85" s="92"/>
      <c r="E85" s="92"/>
      <c r="F85" s="92"/>
      <c r="G85" s="92"/>
      <c r="H85" s="92"/>
      <c r="I85" s="93"/>
      <c r="J85" s="94"/>
      <c r="K85" s="305">
        <v>0.05</v>
      </c>
      <c r="L85" s="860">
        <f>N78*K85</f>
        <v>287.80950098227635</v>
      </c>
      <c r="M85" s="861"/>
      <c r="N85" s="51"/>
    </row>
    <row r="86" spans="1:14" ht="15.75" thickBot="1">
      <c r="B86" s="824" t="s">
        <v>953</v>
      </c>
      <c r="C86" s="825"/>
      <c r="D86" s="825"/>
      <c r="E86" s="825"/>
      <c r="F86" s="825"/>
      <c r="G86" s="825"/>
      <c r="H86" s="825"/>
      <c r="I86" s="825"/>
      <c r="J86" s="825"/>
      <c r="K86" s="825"/>
      <c r="L86" s="825"/>
      <c r="M86" s="826"/>
      <c r="N86" s="52">
        <f>L83+L84+L85</f>
        <v>1726.8570058936582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7483.0470255391847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4533.5454084809189</v>
      </c>
      <c r="N48" s="272">
        <f>K48*M48</f>
        <v>4533.5454084809189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4533.5454084809189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4533.5454084809189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906.70908169618383</v>
      </c>
      <c r="M83" s="859"/>
      <c r="N83" s="51"/>
    </row>
    <row r="84" spans="1:14">
      <c r="B84" s="89" t="s">
        <v>973</v>
      </c>
      <c r="C84" s="90"/>
      <c r="D84" s="90"/>
      <c r="E84" s="90"/>
      <c r="F84" s="90"/>
      <c r="G84" s="90"/>
      <c r="H84" s="90"/>
      <c r="I84" s="87"/>
      <c r="J84" s="88"/>
      <c r="K84" s="304">
        <v>0.05</v>
      </c>
      <c r="L84" s="858">
        <f>N78*K84</f>
        <v>226.67727042404596</v>
      </c>
      <c r="M84" s="859"/>
      <c r="N84" s="51"/>
    </row>
    <row r="85" spans="1:14" ht="15.75" thickBot="1">
      <c r="B85" s="91" t="s">
        <v>974</v>
      </c>
      <c r="C85" s="92"/>
      <c r="D85" s="92"/>
      <c r="E85" s="92"/>
      <c r="F85" s="92"/>
      <c r="G85" s="92"/>
      <c r="H85" s="92"/>
      <c r="I85" s="93"/>
      <c r="J85" s="94"/>
      <c r="K85" s="305">
        <v>0.05</v>
      </c>
      <c r="L85" s="860">
        <f>N78*K85</f>
        <v>226.67727042404596</v>
      </c>
      <c r="M85" s="861"/>
      <c r="N85" s="51"/>
    </row>
    <row r="86" spans="1:14" ht="15.75" thickBot="1">
      <c r="B86" s="824" t="s">
        <v>953</v>
      </c>
      <c r="C86" s="825"/>
      <c r="D86" s="825"/>
      <c r="E86" s="825"/>
      <c r="F86" s="825"/>
      <c r="G86" s="825"/>
      <c r="H86" s="825"/>
      <c r="I86" s="825"/>
      <c r="J86" s="825"/>
      <c r="K86" s="825"/>
      <c r="L86" s="825"/>
      <c r="M86" s="826"/>
      <c r="N86" s="52">
        <f>L83+L84+L85</f>
        <v>1360.0636225442756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5893.6090310251948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58.881525928838656</v>
      </c>
      <c r="N48" s="272">
        <f>K48*M48</f>
        <v>58.881525928838656</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4533.5454084809189</v>
      </c>
      <c r="N49" s="272">
        <f>K49*M49</f>
        <v>1632.0763470531308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1690.9578729819696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1690.9578729819696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338.19157459639393</v>
      </c>
      <c r="M82" s="859"/>
      <c r="N82" s="51"/>
    </row>
    <row r="83" spans="1:14">
      <c r="B83" s="89" t="s">
        <v>973</v>
      </c>
      <c r="C83" s="90"/>
      <c r="D83" s="90"/>
      <c r="E83" s="90"/>
      <c r="F83" s="90"/>
      <c r="G83" s="90"/>
      <c r="H83" s="90"/>
      <c r="I83" s="87"/>
      <c r="J83" s="88"/>
      <c r="K83" s="304">
        <v>0.05</v>
      </c>
      <c r="L83" s="858">
        <f>N77*K83</f>
        <v>84.547893649098484</v>
      </c>
      <c r="M83" s="859"/>
      <c r="N83" s="51"/>
    </row>
    <row r="84" spans="1:14" ht="15.75" thickBot="1">
      <c r="B84" s="91" t="s">
        <v>974</v>
      </c>
      <c r="C84" s="92"/>
      <c r="D84" s="92"/>
      <c r="E84" s="92"/>
      <c r="F84" s="92"/>
      <c r="G84" s="92"/>
      <c r="H84" s="92"/>
      <c r="I84" s="93"/>
      <c r="J84" s="94"/>
      <c r="K84" s="305">
        <v>0.05</v>
      </c>
      <c r="L84" s="860">
        <f>N77*K84</f>
        <v>84.547893649098484</v>
      </c>
      <c r="M84" s="861"/>
      <c r="N84" s="51"/>
    </row>
    <row r="85" spans="1:14" ht="15.75" thickBot="1">
      <c r="B85" s="824" t="s">
        <v>953</v>
      </c>
      <c r="C85" s="825"/>
      <c r="D85" s="825"/>
      <c r="E85" s="825"/>
      <c r="F85" s="825"/>
      <c r="G85" s="825"/>
      <c r="H85" s="825"/>
      <c r="I85" s="825"/>
      <c r="J85" s="825"/>
      <c r="K85" s="825"/>
      <c r="L85" s="825"/>
      <c r="M85" s="826"/>
      <c r="N85" s="52">
        <f>L82+L83+L84</f>
        <v>507.28736189459084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2198.2452348765605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22291.042199014657</v>
      </c>
      <c r="N48" s="272">
        <f>K48*M48</f>
        <v>27863.802748768321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58.881525928838656</v>
      </c>
      <c r="N49" s="272">
        <f>K49*M49</f>
        <v>1472.0381482209664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29335.840896989288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942.46378550142276</v>
      </c>
      <c r="M59" s="829"/>
      <c r="N59" s="287">
        <f>K59*L59</f>
        <v>1178.0797318767784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1178.0797318767784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39725.547703579126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7945.1095407158255</v>
      </c>
      <c r="M83" s="859"/>
      <c r="N83" s="51"/>
    </row>
    <row r="84" spans="1:14">
      <c r="B84" s="89" t="s">
        <v>973</v>
      </c>
      <c r="C84" s="90"/>
      <c r="D84" s="90"/>
      <c r="E84" s="90"/>
      <c r="F84" s="90"/>
      <c r="G84" s="90"/>
      <c r="H84" s="90"/>
      <c r="I84" s="87"/>
      <c r="J84" s="88"/>
      <c r="K84" s="304">
        <v>0.05</v>
      </c>
      <c r="L84" s="858">
        <f>N78*K84</f>
        <v>1986.2773851789564</v>
      </c>
      <c r="M84" s="859"/>
      <c r="N84" s="51"/>
    </row>
    <row r="85" spans="1:14" ht="15.75" thickBot="1">
      <c r="B85" s="91" t="s">
        <v>974</v>
      </c>
      <c r="C85" s="92"/>
      <c r="D85" s="92"/>
      <c r="E85" s="92"/>
      <c r="F85" s="92"/>
      <c r="G85" s="92"/>
      <c r="H85" s="92"/>
      <c r="I85" s="93"/>
      <c r="J85" s="94"/>
      <c r="K85" s="305">
        <v>0.05</v>
      </c>
      <c r="L85" s="860">
        <f>N78*K85</f>
        <v>1986.2773851789564</v>
      </c>
      <c r="M85" s="861"/>
      <c r="N85" s="51"/>
    </row>
    <row r="86" spans="1:14" ht="15.75" thickBot="1">
      <c r="B86" s="824" t="s">
        <v>953</v>
      </c>
      <c r="C86" s="825"/>
      <c r="D86" s="825"/>
      <c r="E86" s="825"/>
      <c r="F86" s="825"/>
      <c r="G86" s="825"/>
      <c r="H86" s="825"/>
      <c r="I86" s="825"/>
      <c r="J86" s="825"/>
      <c r="K86" s="825"/>
      <c r="L86" s="825"/>
      <c r="M86" s="826"/>
      <c r="N86" s="52">
        <f>L83+L84+L85</f>
        <v>11917.664311073739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51643.212014652861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33355.365800172811</v>
      </c>
      <c r="N48" s="272">
        <f>K48*M48</f>
        <v>43361.975540224659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44775.132162516784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55211.962158381699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11042.39243167634</v>
      </c>
      <c r="M83" s="859"/>
      <c r="N83" s="51"/>
    </row>
    <row r="84" spans="1:14">
      <c r="B84" s="89" t="s">
        <v>973</v>
      </c>
      <c r="C84" s="90"/>
      <c r="D84" s="90"/>
      <c r="E84" s="90"/>
      <c r="F84" s="90"/>
      <c r="G84" s="90"/>
      <c r="H84" s="90"/>
      <c r="I84" s="87"/>
      <c r="J84" s="88"/>
      <c r="K84" s="304">
        <v>0.05</v>
      </c>
      <c r="L84" s="858">
        <f>N78*K84</f>
        <v>2760.5981079190851</v>
      </c>
      <c r="M84" s="859"/>
      <c r="N84" s="51"/>
    </row>
    <row r="85" spans="1:14" ht="15.75" thickBot="1">
      <c r="B85" s="91" t="s">
        <v>974</v>
      </c>
      <c r="C85" s="92"/>
      <c r="D85" s="92"/>
      <c r="E85" s="92"/>
      <c r="F85" s="92"/>
      <c r="G85" s="92"/>
      <c r="H85" s="92"/>
      <c r="I85" s="93"/>
      <c r="J85" s="94"/>
      <c r="K85" s="305">
        <v>0.05</v>
      </c>
      <c r="L85" s="860">
        <f>N78*K85</f>
        <v>2760.5981079190851</v>
      </c>
      <c r="M85" s="861"/>
      <c r="N85" s="51"/>
    </row>
    <row r="86" spans="1:14" ht="15.75" thickBot="1">
      <c r="B86" s="824" t="s">
        <v>953</v>
      </c>
      <c r="C86" s="825"/>
      <c r="D86" s="825"/>
      <c r="E86" s="825"/>
      <c r="F86" s="825"/>
      <c r="G86" s="825"/>
      <c r="H86" s="825"/>
      <c r="I86" s="825"/>
      <c r="J86" s="825"/>
      <c r="K86" s="825"/>
      <c r="L86" s="825"/>
      <c r="M86" s="826"/>
      <c r="N86" s="52">
        <f>L83+L84+L85</f>
        <v>16563.588647514513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71775.550805896215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33355.365800172811</v>
      </c>
      <c r="N48" s="272">
        <f>K48*M48</f>
        <v>43361.975540224659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44775.132162516784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55211.962158381699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11042.39243167634</v>
      </c>
      <c r="M83" s="859"/>
      <c r="N83" s="51"/>
    </row>
    <row r="84" spans="1:14">
      <c r="B84" s="89" t="s">
        <v>973</v>
      </c>
      <c r="C84" s="90"/>
      <c r="D84" s="90"/>
      <c r="E84" s="90"/>
      <c r="F84" s="90"/>
      <c r="G84" s="90"/>
      <c r="H84" s="90"/>
      <c r="I84" s="87"/>
      <c r="J84" s="88"/>
      <c r="K84" s="304">
        <v>0.05</v>
      </c>
      <c r="L84" s="858">
        <f>N78*K84</f>
        <v>2760.5981079190851</v>
      </c>
      <c r="M84" s="859"/>
      <c r="N84" s="51"/>
    </row>
    <row r="85" spans="1:14" ht="15.75" thickBot="1">
      <c r="B85" s="91" t="s">
        <v>974</v>
      </c>
      <c r="C85" s="92"/>
      <c r="D85" s="92"/>
      <c r="E85" s="92"/>
      <c r="F85" s="92"/>
      <c r="G85" s="92"/>
      <c r="H85" s="92"/>
      <c r="I85" s="93"/>
      <c r="J85" s="94"/>
      <c r="K85" s="305">
        <v>0.05</v>
      </c>
      <c r="L85" s="860">
        <f>N78*K85</f>
        <v>2760.5981079190851</v>
      </c>
      <c r="M85" s="861"/>
      <c r="N85" s="51"/>
    </row>
    <row r="86" spans="1:14" ht="15.75" thickBot="1">
      <c r="B86" s="824" t="s">
        <v>953</v>
      </c>
      <c r="C86" s="825"/>
      <c r="D86" s="825"/>
      <c r="E86" s="825"/>
      <c r="F86" s="825"/>
      <c r="G86" s="825"/>
      <c r="H86" s="825"/>
      <c r="I86" s="825"/>
      <c r="J86" s="825"/>
      <c r="K86" s="825"/>
      <c r="L86" s="825"/>
      <c r="M86" s="826"/>
      <c r="N86" s="52">
        <f>L83+L84+L85</f>
        <v>16563.588647514513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71775.550805896215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33355.365800172811</v>
      </c>
      <c r="N48" s="272">
        <f>K48*M48</f>
        <v>43361.975540224659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44775.132162516784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55211.962158381699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11042.39243167634</v>
      </c>
      <c r="M83" s="859"/>
      <c r="N83" s="51"/>
    </row>
    <row r="84" spans="1:14">
      <c r="B84" s="89" t="s">
        <v>973</v>
      </c>
      <c r="C84" s="90"/>
      <c r="D84" s="90"/>
      <c r="E84" s="90"/>
      <c r="F84" s="90"/>
      <c r="G84" s="90"/>
      <c r="H84" s="90"/>
      <c r="I84" s="87"/>
      <c r="J84" s="88"/>
      <c r="K84" s="304">
        <v>0.05</v>
      </c>
      <c r="L84" s="858">
        <f>N78*K84</f>
        <v>2760.5981079190851</v>
      </c>
      <c r="M84" s="859"/>
      <c r="N84" s="51"/>
    </row>
    <row r="85" spans="1:14" ht="15.75" thickBot="1">
      <c r="B85" s="91" t="s">
        <v>974</v>
      </c>
      <c r="C85" s="92"/>
      <c r="D85" s="92"/>
      <c r="E85" s="92"/>
      <c r="F85" s="92"/>
      <c r="G85" s="92"/>
      <c r="H85" s="92"/>
      <c r="I85" s="93"/>
      <c r="J85" s="94"/>
      <c r="K85" s="305">
        <v>0.05</v>
      </c>
      <c r="L85" s="860">
        <f>N78*K85</f>
        <v>2760.5981079190851</v>
      </c>
      <c r="M85" s="861"/>
      <c r="N85" s="51"/>
    </row>
    <row r="86" spans="1:14" ht="15.75" thickBot="1">
      <c r="B86" s="824" t="s">
        <v>953</v>
      </c>
      <c r="C86" s="825"/>
      <c r="D86" s="825"/>
      <c r="E86" s="825"/>
      <c r="F86" s="825"/>
      <c r="G86" s="825"/>
      <c r="H86" s="825"/>
      <c r="I86" s="825"/>
      <c r="J86" s="825"/>
      <c r="K86" s="825"/>
      <c r="L86" s="825"/>
      <c r="M86" s="826"/>
      <c r="N86" s="52">
        <f>L83+L84+L85</f>
        <v>16563.588647514513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71775.550805896215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271">
        <v>2.5</v>
      </c>
      <c r="N36" s="272">
        <f>K36/M36</f>
        <v>4685.4213740192081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5578.0419330552277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33355.365800172811</v>
      </c>
      <c r="N48" s="272">
        <f>K48*M48</f>
        <v>43361.975540224659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44775.132162516784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69430.788197444257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13886.157639488853</v>
      </c>
      <c r="M83" s="859"/>
      <c r="N83" s="51"/>
    </row>
    <row r="84" spans="1:14">
      <c r="B84" s="89" t="s">
        <v>973</v>
      </c>
      <c r="C84" s="90"/>
      <c r="D84" s="90"/>
      <c r="E84" s="90"/>
      <c r="F84" s="90"/>
      <c r="G84" s="90"/>
      <c r="H84" s="90"/>
      <c r="I84" s="87"/>
      <c r="J84" s="88"/>
      <c r="K84" s="304">
        <v>0.05</v>
      </c>
      <c r="L84" s="858">
        <f>N78*K84</f>
        <v>3471.5394098722131</v>
      </c>
      <c r="M84" s="859"/>
      <c r="N84" s="51"/>
    </row>
    <row r="85" spans="1:14" ht="15.75" thickBot="1">
      <c r="B85" s="91" t="s">
        <v>974</v>
      </c>
      <c r="C85" s="92"/>
      <c r="D85" s="92"/>
      <c r="E85" s="92"/>
      <c r="F85" s="92"/>
      <c r="G85" s="92"/>
      <c r="H85" s="92"/>
      <c r="I85" s="93"/>
      <c r="J85" s="94"/>
      <c r="K85" s="305">
        <v>0.05</v>
      </c>
      <c r="L85" s="860">
        <f>N78*K85</f>
        <v>3471.5394098722131</v>
      </c>
      <c r="M85" s="861"/>
      <c r="N85" s="51"/>
    </row>
    <row r="86" spans="1:14" ht="15.75" thickBot="1">
      <c r="B86" s="824" t="s">
        <v>953</v>
      </c>
      <c r="C86" s="825"/>
      <c r="D86" s="825"/>
      <c r="E86" s="825"/>
      <c r="F86" s="825"/>
      <c r="G86" s="825"/>
      <c r="H86" s="825"/>
      <c r="I86" s="825"/>
      <c r="J86" s="825"/>
      <c r="K86" s="825"/>
      <c r="L86" s="825"/>
      <c r="M86" s="826"/>
      <c r="N86" s="52">
        <f>L83+L84+L85</f>
        <v>20829.236459233278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90260.024656677531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271">
        <v>2.5</v>
      </c>
      <c r="N36" s="272">
        <f>K36/M36</f>
        <v>4685.4213740192081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5578.0419330552277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33355.365800172811</v>
      </c>
      <c r="N48" s="272">
        <f>K48*M48</f>
        <v>43361.975540224659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44775.132162516784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69430.788197444257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13886.157639488853</v>
      </c>
      <c r="M83" s="859"/>
      <c r="N83" s="51"/>
    </row>
    <row r="84" spans="1:14">
      <c r="B84" s="89" t="s">
        <v>973</v>
      </c>
      <c r="C84" s="90"/>
      <c r="D84" s="90"/>
      <c r="E84" s="90"/>
      <c r="F84" s="90"/>
      <c r="G84" s="90"/>
      <c r="H84" s="90"/>
      <c r="I84" s="87"/>
      <c r="J84" s="88"/>
      <c r="K84" s="304">
        <v>0.05</v>
      </c>
      <c r="L84" s="858">
        <f>N78*K84</f>
        <v>3471.5394098722131</v>
      </c>
      <c r="M84" s="859"/>
      <c r="N84" s="51"/>
    </row>
    <row r="85" spans="1:14" ht="15.75" thickBot="1">
      <c r="B85" s="91" t="s">
        <v>974</v>
      </c>
      <c r="C85" s="92"/>
      <c r="D85" s="92"/>
      <c r="E85" s="92"/>
      <c r="F85" s="92"/>
      <c r="G85" s="92"/>
      <c r="H85" s="92"/>
      <c r="I85" s="93"/>
      <c r="J85" s="94"/>
      <c r="K85" s="305">
        <v>0.05</v>
      </c>
      <c r="L85" s="860">
        <f>N78*K85</f>
        <v>3471.5394098722131</v>
      </c>
      <c r="M85" s="861"/>
      <c r="N85" s="51"/>
    </row>
    <row r="86" spans="1:14" ht="15.75" thickBot="1">
      <c r="B86" s="824" t="s">
        <v>953</v>
      </c>
      <c r="C86" s="825"/>
      <c r="D86" s="825"/>
      <c r="E86" s="825"/>
      <c r="F86" s="825"/>
      <c r="G86" s="825"/>
      <c r="H86" s="825"/>
      <c r="I86" s="825"/>
      <c r="J86" s="825"/>
      <c r="K86" s="825"/>
      <c r="L86" s="825"/>
      <c r="M86" s="826"/>
      <c r="N86" s="52">
        <f>L83+L84+L85</f>
        <v>20829.236459233278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90260.024656677531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271">
        <v>2.5</v>
      </c>
      <c r="N36" s="272">
        <f>K36/M36</f>
        <v>4685.4213740192081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5578.0419330552277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33355.365800172811</v>
      </c>
      <c r="N48" s="272">
        <f>K48*M48</f>
        <v>43361.975540224659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44775.132162516784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69430.788197444257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13886.157639488853</v>
      </c>
      <c r="M83" s="859"/>
      <c r="N83" s="51"/>
    </row>
    <row r="84" spans="1:14">
      <c r="B84" s="89" t="s">
        <v>973</v>
      </c>
      <c r="C84" s="90"/>
      <c r="D84" s="90"/>
      <c r="E84" s="90"/>
      <c r="F84" s="90"/>
      <c r="G84" s="90"/>
      <c r="H84" s="90"/>
      <c r="I84" s="87"/>
      <c r="J84" s="88"/>
      <c r="K84" s="304">
        <v>0.05</v>
      </c>
      <c r="L84" s="858">
        <f>N78*K84</f>
        <v>3471.5394098722131</v>
      </c>
      <c r="M84" s="859"/>
      <c r="N84" s="51"/>
    </row>
    <row r="85" spans="1:14" ht="15.75" thickBot="1">
      <c r="B85" s="91" t="s">
        <v>974</v>
      </c>
      <c r="C85" s="92"/>
      <c r="D85" s="92"/>
      <c r="E85" s="92"/>
      <c r="F85" s="92"/>
      <c r="G85" s="92"/>
      <c r="H85" s="92"/>
      <c r="I85" s="93"/>
      <c r="J85" s="94"/>
      <c r="K85" s="305">
        <v>0.05</v>
      </c>
      <c r="L85" s="860">
        <f>N78*K85</f>
        <v>3471.5394098722131</v>
      </c>
      <c r="M85" s="861"/>
      <c r="N85" s="51"/>
    </row>
    <row r="86" spans="1:14" ht="15.75" thickBot="1">
      <c r="B86" s="824" t="s">
        <v>953</v>
      </c>
      <c r="C86" s="825"/>
      <c r="D86" s="825"/>
      <c r="E86" s="825"/>
      <c r="F86" s="825"/>
      <c r="G86" s="825"/>
      <c r="H86" s="825"/>
      <c r="I86" s="825"/>
      <c r="J86" s="825"/>
      <c r="K86" s="825"/>
      <c r="L86" s="825"/>
      <c r="M86" s="826"/>
      <c r="N86" s="52">
        <f>L83+L84+L85</f>
        <v>20829.236459233278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90260.024656677531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38692.729683599966</v>
      </c>
      <c r="N48" s="272">
        <f>K48*M48</f>
        <v>50300.548588679958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51713.705210972083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62150.535206836998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12430.107041367401</v>
      </c>
      <c r="M83" s="859"/>
      <c r="N83" s="51"/>
    </row>
    <row r="84" spans="1:14">
      <c r="B84" s="89" t="s">
        <v>973</v>
      </c>
      <c r="C84" s="90"/>
      <c r="D84" s="90"/>
      <c r="E84" s="90"/>
      <c r="F84" s="90"/>
      <c r="G84" s="90"/>
      <c r="H84" s="90"/>
      <c r="I84" s="87"/>
      <c r="J84" s="88"/>
      <c r="K84" s="304">
        <v>0.05</v>
      </c>
      <c r="L84" s="858">
        <f>N78*K84</f>
        <v>3107.5267603418501</v>
      </c>
      <c r="M84" s="859"/>
      <c r="N84" s="51"/>
    </row>
    <row r="85" spans="1:14" ht="15.75" thickBot="1">
      <c r="B85" s="91" t="s">
        <v>974</v>
      </c>
      <c r="C85" s="92"/>
      <c r="D85" s="92"/>
      <c r="E85" s="92"/>
      <c r="F85" s="92"/>
      <c r="G85" s="92"/>
      <c r="H85" s="92"/>
      <c r="I85" s="93"/>
      <c r="J85" s="94"/>
      <c r="K85" s="305">
        <v>0.05</v>
      </c>
      <c r="L85" s="860">
        <f>N78*K85</f>
        <v>3107.5267603418501</v>
      </c>
      <c r="M85" s="861"/>
      <c r="N85" s="51"/>
    </row>
    <row r="86" spans="1:14" ht="15.75" thickBot="1">
      <c r="B86" s="824" t="s">
        <v>953</v>
      </c>
      <c r="C86" s="825"/>
      <c r="D86" s="825"/>
      <c r="E86" s="825"/>
      <c r="F86" s="825"/>
      <c r="G86" s="825"/>
      <c r="H86" s="825"/>
      <c r="I86" s="825"/>
      <c r="J86" s="825"/>
      <c r="K86" s="825"/>
      <c r="L86" s="825"/>
      <c r="M86" s="826"/>
      <c r="N86" s="52">
        <f>L83+L84+L85</f>
        <v>18645.1605620511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80795.695768888094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54690.437480535249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65127.267476400164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13025.453495280033</v>
      </c>
      <c r="M83" s="859"/>
      <c r="N83" s="51"/>
    </row>
    <row r="84" spans="1:14">
      <c r="B84" s="89" t="s">
        <v>973</v>
      </c>
      <c r="C84" s="90"/>
      <c r="D84" s="90"/>
      <c r="E84" s="90"/>
      <c r="F84" s="90"/>
      <c r="G84" s="90"/>
      <c r="H84" s="90"/>
      <c r="I84" s="87"/>
      <c r="J84" s="88"/>
      <c r="K84" s="304">
        <v>0.05</v>
      </c>
      <c r="L84" s="858">
        <f>N78*K84</f>
        <v>3256.3633738200083</v>
      </c>
      <c r="M84" s="859"/>
      <c r="N84" s="51"/>
    </row>
    <row r="85" spans="1:14" ht="15.75" thickBot="1">
      <c r="B85" s="91" t="s">
        <v>974</v>
      </c>
      <c r="C85" s="92"/>
      <c r="D85" s="92"/>
      <c r="E85" s="92"/>
      <c r="F85" s="92"/>
      <c r="G85" s="92"/>
      <c r="H85" s="92"/>
      <c r="I85" s="93"/>
      <c r="J85" s="94"/>
      <c r="K85" s="305">
        <v>0.05</v>
      </c>
      <c r="L85" s="860">
        <f>N78*K85</f>
        <v>3256.3633738200083</v>
      </c>
      <c r="M85" s="861"/>
      <c r="N85" s="51"/>
    </row>
    <row r="86" spans="1:14" ht="15.75" thickBot="1">
      <c r="B86" s="824" t="s">
        <v>953</v>
      </c>
      <c r="C86" s="825"/>
      <c r="D86" s="825"/>
      <c r="E86" s="825"/>
      <c r="F86" s="825"/>
      <c r="G86" s="825"/>
      <c r="H86" s="825"/>
      <c r="I86" s="825"/>
      <c r="J86" s="825"/>
      <c r="K86" s="825"/>
      <c r="L86" s="825"/>
      <c r="M86" s="826"/>
      <c r="N86" s="52">
        <f>L83+L84+L85</f>
        <v>19538.180242920051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84665.447719320218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168285.65940036438</v>
      </c>
      <c r="L37" s="270"/>
      <c r="M37" s="271">
        <v>45</v>
      </c>
      <c r="N37" s="272">
        <f>K37/M37</f>
        <v>3739.6813200080974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8567.5514257841496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42699.86927724268</v>
      </c>
      <c r="N48" s="272">
        <f>K48*M48</f>
        <v>55509.830060415487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56922.986682707611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67359.816678572519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13471.963335714505</v>
      </c>
      <c r="M83" s="859"/>
      <c r="N83" s="51"/>
    </row>
    <row r="84" spans="1:14">
      <c r="B84" s="89" t="s">
        <v>973</v>
      </c>
      <c r="C84" s="90"/>
      <c r="D84" s="90"/>
      <c r="E84" s="90"/>
      <c r="F84" s="90"/>
      <c r="G84" s="90"/>
      <c r="H84" s="90"/>
      <c r="I84" s="87"/>
      <c r="J84" s="88"/>
      <c r="K84" s="304">
        <v>0.05</v>
      </c>
      <c r="L84" s="858">
        <f>N78*K84</f>
        <v>3367.9908339286262</v>
      </c>
      <c r="M84" s="859"/>
      <c r="N84" s="51"/>
    </row>
    <row r="85" spans="1:14" ht="15.75" thickBot="1">
      <c r="B85" s="91" t="s">
        <v>974</v>
      </c>
      <c r="C85" s="92"/>
      <c r="D85" s="92"/>
      <c r="E85" s="92"/>
      <c r="F85" s="92"/>
      <c r="G85" s="92"/>
      <c r="H85" s="92"/>
      <c r="I85" s="93"/>
      <c r="J85" s="94"/>
      <c r="K85" s="305">
        <v>0.05</v>
      </c>
      <c r="L85" s="860">
        <f>N78*K85</f>
        <v>3367.9908339286262</v>
      </c>
      <c r="M85" s="861"/>
      <c r="N85" s="51"/>
    </row>
    <row r="86" spans="1:14" ht="15.75" thickBot="1">
      <c r="B86" s="824" t="s">
        <v>953</v>
      </c>
      <c r="C86" s="825"/>
      <c r="D86" s="825"/>
      <c r="E86" s="825"/>
      <c r="F86" s="825"/>
      <c r="G86" s="825"/>
      <c r="H86" s="825"/>
      <c r="I86" s="825"/>
      <c r="J86" s="825"/>
      <c r="K86" s="825"/>
      <c r="L86" s="825"/>
      <c r="M86" s="826"/>
      <c r="N86" s="52">
        <f>L83+L84+L85</f>
        <v>20207.945003571756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87567.761682144279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271">
        <v>2.5</v>
      </c>
      <c r="N36" s="272">
        <f>K36/M36</f>
        <v>4685.4213740192081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5578.0419330552277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38692.729683599966</v>
      </c>
      <c r="N48" s="272">
        <f>K48*M48</f>
        <v>50300.548588679958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51713.705210972083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76369.361245899549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15273.872249179911</v>
      </c>
      <c r="M83" s="859"/>
      <c r="N83" s="51"/>
    </row>
    <row r="84" spans="1:14">
      <c r="B84" s="89" t="s">
        <v>973</v>
      </c>
      <c r="C84" s="90"/>
      <c r="D84" s="90"/>
      <c r="E84" s="90"/>
      <c r="F84" s="90"/>
      <c r="G84" s="90"/>
      <c r="H84" s="90"/>
      <c r="I84" s="87"/>
      <c r="J84" s="88"/>
      <c r="K84" s="304">
        <v>0.05</v>
      </c>
      <c r="L84" s="858">
        <f>N78*K84</f>
        <v>3818.4680622949777</v>
      </c>
      <c r="M84" s="859"/>
      <c r="N84" s="51"/>
    </row>
    <row r="85" spans="1:14" ht="15.75" thickBot="1">
      <c r="B85" s="91" t="s">
        <v>974</v>
      </c>
      <c r="C85" s="92"/>
      <c r="D85" s="92"/>
      <c r="E85" s="92"/>
      <c r="F85" s="92"/>
      <c r="G85" s="92"/>
      <c r="H85" s="92"/>
      <c r="I85" s="93"/>
      <c r="J85" s="94"/>
      <c r="K85" s="305">
        <v>0.05</v>
      </c>
      <c r="L85" s="860">
        <f>N78*K85</f>
        <v>3818.4680622949777</v>
      </c>
      <c r="M85" s="861"/>
      <c r="N85" s="51"/>
    </row>
    <row r="86" spans="1:14" ht="15.75" thickBot="1">
      <c r="B86" s="824" t="s">
        <v>953</v>
      </c>
      <c r="C86" s="825"/>
      <c r="D86" s="825"/>
      <c r="E86" s="825"/>
      <c r="F86" s="825"/>
      <c r="G86" s="825"/>
      <c r="H86" s="825"/>
      <c r="I86" s="825"/>
      <c r="J86" s="825"/>
      <c r="K86" s="825"/>
      <c r="L86" s="825"/>
      <c r="M86" s="826"/>
      <c r="N86" s="52">
        <f>L83+L84+L85</f>
        <v>22910.808373769865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99280.16961966941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271">
        <v>2.5</v>
      </c>
      <c r="N36" s="272">
        <f>K36/M36</f>
        <v>4685.4213740192081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5578.0419330552277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54690.437480535249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79346.093515462722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15869.218703092545</v>
      </c>
      <c r="M83" s="859"/>
      <c r="N83" s="51"/>
    </row>
    <row r="84" spans="1:14">
      <c r="B84" s="89" t="s">
        <v>973</v>
      </c>
      <c r="C84" s="90"/>
      <c r="D84" s="90"/>
      <c r="E84" s="90"/>
      <c r="F84" s="90"/>
      <c r="G84" s="90"/>
      <c r="H84" s="90"/>
      <c r="I84" s="87"/>
      <c r="J84" s="88"/>
      <c r="K84" s="304">
        <v>0.05</v>
      </c>
      <c r="L84" s="858">
        <f>N78*K84</f>
        <v>3967.3046757731363</v>
      </c>
      <c r="M84" s="859"/>
      <c r="N84" s="51"/>
    </row>
    <row r="85" spans="1:14" ht="15.75" thickBot="1">
      <c r="B85" s="91" t="s">
        <v>974</v>
      </c>
      <c r="C85" s="92"/>
      <c r="D85" s="92"/>
      <c r="E85" s="92"/>
      <c r="F85" s="92"/>
      <c r="G85" s="92"/>
      <c r="H85" s="92"/>
      <c r="I85" s="93"/>
      <c r="J85" s="94"/>
      <c r="K85" s="305">
        <v>0.05</v>
      </c>
      <c r="L85" s="860">
        <f>N78*K85</f>
        <v>3967.3046757731363</v>
      </c>
      <c r="M85" s="861"/>
      <c r="N85" s="51"/>
    </row>
    <row r="86" spans="1:14" ht="15.75" thickBot="1">
      <c r="B86" s="824" t="s">
        <v>953</v>
      </c>
      <c r="C86" s="825"/>
      <c r="D86" s="825"/>
      <c r="E86" s="825"/>
      <c r="F86" s="825"/>
      <c r="G86" s="825"/>
      <c r="H86" s="825"/>
      <c r="I86" s="825"/>
      <c r="J86" s="825"/>
      <c r="K86" s="825"/>
      <c r="L86" s="825"/>
      <c r="M86" s="826"/>
      <c r="N86" s="52">
        <f>L83+L84+L85</f>
        <v>23803.828054638816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103149.92157010153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271">
        <v>2.5</v>
      </c>
      <c r="N36" s="272">
        <f>K36/M36</f>
        <v>4685.4213740192081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5578.0419330552277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42699.86927724268</v>
      </c>
      <c r="N48" s="272">
        <f>K48*M48</f>
        <v>55509.830060415487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58.881525928838656</v>
      </c>
      <c r="N49" s="272">
        <f>K49*M49</f>
        <v>1413.1566222921278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56922.986682707611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81578.642717635084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16315.728543527017</v>
      </c>
      <c r="M83" s="859"/>
      <c r="N83" s="51"/>
    </row>
    <row r="84" spans="1:14">
      <c r="B84" s="89" t="s">
        <v>973</v>
      </c>
      <c r="C84" s="90"/>
      <c r="D84" s="90"/>
      <c r="E84" s="90"/>
      <c r="F84" s="90"/>
      <c r="G84" s="90"/>
      <c r="H84" s="90"/>
      <c r="I84" s="87"/>
      <c r="J84" s="88"/>
      <c r="K84" s="304">
        <v>0.05</v>
      </c>
      <c r="L84" s="858">
        <f>N78*K84</f>
        <v>4078.9321358817542</v>
      </c>
      <c r="M84" s="859"/>
      <c r="N84" s="51"/>
    </row>
    <row r="85" spans="1:14" ht="15.75" thickBot="1">
      <c r="B85" s="91" t="s">
        <v>974</v>
      </c>
      <c r="C85" s="92"/>
      <c r="D85" s="92"/>
      <c r="E85" s="92"/>
      <c r="F85" s="92"/>
      <c r="G85" s="92"/>
      <c r="H85" s="92"/>
      <c r="I85" s="93"/>
      <c r="J85" s="94"/>
      <c r="K85" s="305">
        <v>0.05</v>
      </c>
      <c r="L85" s="860">
        <f>N78*K85</f>
        <v>4078.9321358817542</v>
      </c>
      <c r="M85" s="861"/>
      <c r="N85" s="51"/>
    </row>
    <row r="86" spans="1:14" ht="15.75" thickBot="1">
      <c r="B86" s="824" t="s">
        <v>953</v>
      </c>
      <c r="C86" s="825"/>
      <c r="D86" s="825"/>
      <c r="E86" s="825"/>
      <c r="F86" s="825"/>
      <c r="G86" s="825"/>
      <c r="H86" s="825"/>
      <c r="I86" s="825"/>
      <c r="J86" s="825"/>
      <c r="K86" s="825"/>
      <c r="L86" s="825"/>
      <c r="M86" s="826"/>
      <c r="N86" s="52">
        <f>L83+L84+L85</f>
        <v>24473.592815290525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106052.23553292561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30</v>
      </c>
      <c r="N36" s="272">
        <f>K36/M36</f>
        <v>2469.9723605378244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30</v>
      </c>
      <c r="N37" s="272">
        <f>K37/M37</f>
        <v>5031.6865516099106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30</v>
      </c>
      <c r="N38" s="272">
        <f>K38/M38</f>
        <v>5115.0248577548646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9.6611347339336664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12626.344904636533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38692.729683599966</v>
      </c>
      <c r="N48" s="272">
        <f>K48*M48</f>
        <v>48365.912104499956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48365.912104499956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942.46378550142276</v>
      </c>
      <c r="M59" s="829"/>
      <c r="N59" s="287">
        <f>K59*L59</f>
        <v>1178.0797318767784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1178.0797318767784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63136.450214406635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12627.290042881328</v>
      </c>
      <c r="M83" s="859"/>
      <c r="N83" s="51"/>
    </row>
    <row r="84" spans="1:14">
      <c r="B84" s="89" t="s">
        <v>973</v>
      </c>
      <c r="C84" s="90"/>
      <c r="D84" s="90"/>
      <c r="E84" s="90"/>
      <c r="F84" s="90"/>
      <c r="G84" s="90"/>
      <c r="H84" s="90"/>
      <c r="I84" s="87"/>
      <c r="J84" s="88"/>
      <c r="K84" s="304">
        <v>0.05</v>
      </c>
      <c r="L84" s="858">
        <f>N78*K84</f>
        <v>3156.822510720332</v>
      </c>
      <c r="M84" s="859"/>
      <c r="N84" s="51"/>
    </row>
    <row r="85" spans="1:14" ht="15.75" thickBot="1">
      <c r="B85" s="91" t="s">
        <v>974</v>
      </c>
      <c r="C85" s="92"/>
      <c r="D85" s="92"/>
      <c r="E85" s="92"/>
      <c r="F85" s="92"/>
      <c r="G85" s="92"/>
      <c r="H85" s="92"/>
      <c r="I85" s="93"/>
      <c r="J85" s="94"/>
      <c r="K85" s="305">
        <v>0.05</v>
      </c>
      <c r="L85" s="860">
        <f>N78*K85</f>
        <v>3156.822510720332</v>
      </c>
      <c r="M85" s="861"/>
      <c r="N85" s="51"/>
    </row>
    <row r="86" spans="1:14" ht="15.75" thickBot="1">
      <c r="B86" s="824" t="s">
        <v>953</v>
      </c>
      <c r="C86" s="825"/>
      <c r="D86" s="825"/>
      <c r="E86" s="825"/>
      <c r="F86" s="825"/>
      <c r="G86" s="825"/>
      <c r="H86" s="825"/>
      <c r="I86" s="825"/>
      <c r="J86" s="825"/>
      <c r="K86" s="825"/>
      <c r="L86" s="825"/>
      <c r="M86" s="826"/>
      <c r="N86" s="52">
        <f>L83+L84+L85</f>
        <v>18940.935064321991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82077.385278728631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30</v>
      </c>
      <c r="N36" s="272">
        <f>K36/M36</f>
        <v>2469.9723605378244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30</v>
      </c>
      <c r="N37" s="272">
        <f>K37/M37</f>
        <v>5031.6865516099106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30</v>
      </c>
      <c r="N38" s="272">
        <f>K38/M38</f>
        <v>5115.0248577548646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9.6611347339336664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12626.344904636533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42699.86927724268</v>
      </c>
      <c r="N48" s="272">
        <f>K48*M48</f>
        <v>53374.836596553352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53374.836596553352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942.46378550142276</v>
      </c>
      <c r="M59" s="829"/>
      <c r="N59" s="287">
        <f>K59*L59</f>
        <v>1178.0797318767784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1178.0797318767784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68145.374706460032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13629.074941292007</v>
      </c>
      <c r="M83" s="859"/>
      <c r="N83" s="51"/>
    </row>
    <row r="84" spans="1:14">
      <c r="B84" s="89" t="s">
        <v>973</v>
      </c>
      <c r="C84" s="90"/>
      <c r="D84" s="90"/>
      <c r="E84" s="90"/>
      <c r="F84" s="90"/>
      <c r="G84" s="90"/>
      <c r="H84" s="90"/>
      <c r="I84" s="87"/>
      <c r="J84" s="88"/>
      <c r="K84" s="304">
        <v>0.05</v>
      </c>
      <c r="L84" s="858">
        <f>N78*K84</f>
        <v>3407.2687353230017</v>
      </c>
      <c r="M84" s="859"/>
      <c r="N84" s="51"/>
    </row>
    <row r="85" spans="1:14" ht="15.75" thickBot="1">
      <c r="B85" s="91" t="s">
        <v>974</v>
      </c>
      <c r="C85" s="92"/>
      <c r="D85" s="92"/>
      <c r="E85" s="92"/>
      <c r="F85" s="92"/>
      <c r="G85" s="92"/>
      <c r="H85" s="92"/>
      <c r="I85" s="93"/>
      <c r="J85" s="94"/>
      <c r="K85" s="305">
        <v>0.05</v>
      </c>
      <c r="L85" s="860">
        <f>N78*K85</f>
        <v>3407.2687353230017</v>
      </c>
      <c r="M85" s="861"/>
      <c r="N85" s="51"/>
    </row>
    <row r="86" spans="1:14" ht="15.75" thickBot="1">
      <c r="B86" s="824" t="s">
        <v>953</v>
      </c>
      <c r="C86" s="825"/>
      <c r="D86" s="825"/>
      <c r="E86" s="825"/>
      <c r="F86" s="825"/>
      <c r="G86" s="825"/>
      <c r="H86" s="825"/>
      <c r="I86" s="825"/>
      <c r="J86" s="825"/>
      <c r="K86" s="825"/>
      <c r="L86" s="825"/>
      <c r="M86" s="826"/>
      <c r="N86" s="52">
        <f>L83+L84+L85</f>
        <v>20443.612411938011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88588.987118398043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30</v>
      </c>
      <c r="N36" s="272">
        <f>K36/M36</f>
        <v>2469.9723605378244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30</v>
      </c>
      <c r="N37" s="272">
        <f>K37/M37</f>
        <v>5031.6865516099106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30</v>
      </c>
      <c r="N38" s="272">
        <f>K38/M38</f>
        <v>5115.0248577548646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9.6611347339336664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12626.344904636533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42699.86927724268</v>
      </c>
      <c r="N48" s="272">
        <f>K48*M48</f>
        <v>53374.836596553352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53374.836596553352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942.46378550142276</v>
      </c>
      <c r="M59" s="829"/>
      <c r="N59" s="287">
        <f>K59*L59</f>
        <v>1178.0797318767784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1178.0797318767784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68145.374706460032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13629.074941292007</v>
      </c>
      <c r="M83" s="859"/>
      <c r="N83" s="51"/>
    </row>
    <row r="84" spans="1:14">
      <c r="B84" s="89" t="s">
        <v>973</v>
      </c>
      <c r="C84" s="90"/>
      <c r="D84" s="90"/>
      <c r="E84" s="90"/>
      <c r="F84" s="90"/>
      <c r="G84" s="90"/>
      <c r="H84" s="90"/>
      <c r="I84" s="87"/>
      <c r="J84" s="88"/>
      <c r="K84" s="304">
        <v>0.05</v>
      </c>
      <c r="L84" s="858">
        <f>N78*K84</f>
        <v>3407.2687353230017</v>
      </c>
      <c r="M84" s="859"/>
      <c r="N84" s="51"/>
    </row>
    <row r="85" spans="1:14" ht="15.75" thickBot="1">
      <c r="B85" s="91" t="s">
        <v>974</v>
      </c>
      <c r="C85" s="92"/>
      <c r="D85" s="92"/>
      <c r="E85" s="92"/>
      <c r="F85" s="92"/>
      <c r="G85" s="92"/>
      <c r="H85" s="92"/>
      <c r="I85" s="93"/>
      <c r="J85" s="94"/>
      <c r="K85" s="305">
        <v>0.05</v>
      </c>
      <c r="L85" s="860">
        <f>N78*K85</f>
        <v>3407.2687353230017</v>
      </c>
      <c r="M85" s="861"/>
      <c r="N85" s="51"/>
    </row>
    <row r="86" spans="1:14" ht="15.75" thickBot="1">
      <c r="B86" s="824" t="s">
        <v>953</v>
      </c>
      <c r="C86" s="825"/>
      <c r="D86" s="825"/>
      <c r="E86" s="825"/>
      <c r="F86" s="825"/>
      <c r="G86" s="825"/>
      <c r="H86" s="825"/>
      <c r="I86" s="825"/>
      <c r="J86" s="825"/>
      <c r="K86" s="825"/>
      <c r="L86" s="825"/>
      <c r="M86" s="826"/>
      <c r="N86" s="52">
        <f>L83+L84+L85</f>
        <v>20443.612411938011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88588.987118398043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38692.729683599966</v>
      </c>
      <c r="N48" s="272">
        <f>K48*M48</f>
        <v>50300.548588679958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519.22127181998144</v>
      </c>
      <c r="N49" s="272">
        <f>K49*M49</f>
        <v>46729.914463798326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97030.463052478284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107082.06942940837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21416.413885881673</v>
      </c>
      <c r="M83" s="859"/>
      <c r="N83" s="51"/>
    </row>
    <row r="84" spans="1:14">
      <c r="B84" s="89" t="s">
        <v>973</v>
      </c>
      <c r="C84" s="90"/>
      <c r="D84" s="90"/>
      <c r="E84" s="90"/>
      <c r="F84" s="90"/>
      <c r="G84" s="90"/>
      <c r="H84" s="90"/>
      <c r="I84" s="87"/>
      <c r="J84" s="88"/>
      <c r="K84" s="304">
        <v>0.05</v>
      </c>
      <c r="L84" s="858">
        <f>N78*K84</f>
        <v>5354.1034714704183</v>
      </c>
      <c r="M84" s="859"/>
      <c r="N84" s="51"/>
    </row>
    <row r="85" spans="1:14" ht="15.75" thickBot="1">
      <c r="B85" s="91" t="s">
        <v>974</v>
      </c>
      <c r="C85" s="92"/>
      <c r="D85" s="92"/>
      <c r="E85" s="92"/>
      <c r="F85" s="92"/>
      <c r="G85" s="92"/>
      <c r="H85" s="92"/>
      <c r="I85" s="93"/>
      <c r="J85" s="94"/>
      <c r="K85" s="305">
        <v>0.05</v>
      </c>
      <c r="L85" s="860">
        <f>N78*K85</f>
        <v>5354.1034714704183</v>
      </c>
      <c r="M85" s="861"/>
      <c r="N85" s="51"/>
    </row>
    <row r="86" spans="1:14" ht="15.75" thickBot="1">
      <c r="B86" s="824" t="s">
        <v>953</v>
      </c>
      <c r="C86" s="825"/>
      <c r="D86" s="825"/>
      <c r="E86" s="825"/>
      <c r="F86" s="825"/>
      <c r="G86" s="825"/>
      <c r="H86" s="825"/>
      <c r="I86" s="825"/>
      <c r="J86" s="825"/>
      <c r="K86" s="825"/>
      <c r="L86" s="825"/>
      <c r="M86" s="826"/>
      <c r="N86" s="52">
        <f>L83+L84+L85</f>
        <v>32124.62082882251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139206.69025823087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519.22127181998144</v>
      </c>
      <c r="N49" s="272">
        <f>K49*M49</f>
        <v>46729.914463798326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100007.19532204146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110058.80169897154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22011.760339794309</v>
      </c>
      <c r="M83" s="859"/>
      <c r="N83" s="51"/>
    </row>
    <row r="84" spans="1:14">
      <c r="B84" s="89" t="s">
        <v>973</v>
      </c>
      <c r="C84" s="90"/>
      <c r="D84" s="90"/>
      <c r="E84" s="90"/>
      <c r="F84" s="90"/>
      <c r="G84" s="90"/>
      <c r="H84" s="90"/>
      <c r="I84" s="87"/>
      <c r="J84" s="88"/>
      <c r="K84" s="304">
        <v>0.05</v>
      </c>
      <c r="L84" s="858">
        <f>N78*K84</f>
        <v>5502.9400849485774</v>
      </c>
      <c r="M84" s="859"/>
      <c r="N84" s="51"/>
    </row>
    <row r="85" spans="1:14" ht="15.75" thickBot="1">
      <c r="B85" s="91" t="s">
        <v>974</v>
      </c>
      <c r="C85" s="92"/>
      <c r="D85" s="92"/>
      <c r="E85" s="92"/>
      <c r="F85" s="92"/>
      <c r="G85" s="92"/>
      <c r="H85" s="92"/>
      <c r="I85" s="93"/>
      <c r="J85" s="94"/>
      <c r="K85" s="305">
        <v>0.05</v>
      </c>
      <c r="L85" s="860">
        <f>N78*K85</f>
        <v>5502.9400849485774</v>
      </c>
      <c r="M85" s="861"/>
      <c r="N85" s="51"/>
    </row>
    <row r="86" spans="1:14" ht="15.75" thickBot="1">
      <c r="B86" s="824" t="s">
        <v>953</v>
      </c>
      <c r="C86" s="825"/>
      <c r="D86" s="825"/>
      <c r="E86" s="825"/>
      <c r="F86" s="825"/>
      <c r="G86" s="825"/>
      <c r="H86" s="825"/>
      <c r="I86" s="825"/>
      <c r="J86" s="825"/>
      <c r="K86" s="825"/>
      <c r="L86" s="825"/>
      <c r="M86" s="826"/>
      <c r="N86" s="52">
        <f>L83+L84+L85</f>
        <v>33017.64050969146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143076.44220866301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38692.729683599966</v>
      </c>
      <c r="N48" s="272">
        <f>K48*M48</f>
        <v>50300.548588679958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519.22127181998144</v>
      </c>
      <c r="N49" s="272">
        <f>K49*M49</f>
        <v>46729.914463798326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97030.463052478284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107082.06942940837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21416.413885881673</v>
      </c>
      <c r="M83" s="859"/>
      <c r="N83" s="51"/>
    </row>
    <row r="84" spans="1:14">
      <c r="B84" s="89" t="s">
        <v>973</v>
      </c>
      <c r="C84" s="90"/>
      <c r="D84" s="90"/>
      <c r="E84" s="90"/>
      <c r="F84" s="90"/>
      <c r="G84" s="90"/>
      <c r="H84" s="90"/>
      <c r="I84" s="87"/>
      <c r="J84" s="88"/>
      <c r="K84" s="304">
        <v>0.05</v>
      </c>
      <c r="L84" s="858">
        <f>N78*K84</f>
        <v>5354.1034714704183</v>
      </c>
      <c r="M84" s="859"/>
      <c r="N84" s="51"/>
    </row>
    <row r="85" spans="1:14" ht="15.75" thickBot="1">
      <c r="B85" s="91" t="s">
        <v>974</v>
      </c>
      <c r="C85" s="92"/>
      <c r="D85" s="92"/>
      <c r="E85" s="92"/>
      <c r="F85" s="92"/>
      <c r="G85" s="92"/>
      <c r="H85" s="92"/>
      <c r="I85" s="93"/>
      <c r="J85" s="94"/>
      <c r="K85" s="305">
        <v>0.05</v>
      </c>
      <c r="L85" s="860">
        <f>N78*K85</f>
        <v>5354.1034714704183</v>
      </c>
      <c r="M85" s="861"/>
      <c r="N85" s="51"/>
    </row>
    <row r="86" spans="1:14" ht="15.75" thickBot="1">
      <c r="B86" s="824" t="s">
        <v>953</v>
      </c>
      <c r="C86" s="825"/>
      <c r="D86" s="825"/>
      <c r="E86" s="825"/>
      <c r="F86" s="825"/>
      <c r="G86" s="825"/>
      <c r="H86" s="825"/>
      <c r="I86" s="825"/>
      <c r="J86" s="825"/>
      <c r="K86" s="825"/>
      <c r="L86" s="825"/>
      <c r="M86" s="826"/>
      <c r="N86" s="52">
        <f>L83+L84+L85</f>
        <v>32124.62082882251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139206.69025823087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519.22127181998144</v>
      </c>
      <c r="N49" s="272">
        <f>K49*M49</f>
        <v>46729.914463798326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100007.19532204146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110058.80169897154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22011.760339794309</v>
      </c>
      <c r="M83" s="859"/>
      <c r="N83" s="51"/>
    </row>
    <row r="84" spans="1:14">
      <c r="B84" s="89" t="s">
        <v>973</v>
      </c>
      <c r="C84" s="90"/>
      <c r="D84" s="90"/>
      <c r="E84" s="90"/>
      <c r="F84" s="90"/>
      <c r="G84" s="90"/>
      <c r="H84" s="90"/>
      <c r="I84" s="87"/>
      <c r="J84" s="88"/>
      <c r="K84" s="304">
        <v>0.05</v>
      </c>
      <c r="L84" s="858">
        <f>N78*K84</f>
        <v>5502.9400849485774</v>
      </c>
      <c r="M84" s="859"/>
      <c r="N84" s="51"/>
    </row>
    <row r="85" spans="1:14" ht="15.75" thickBot="1">
      <c r="B85" s="91" t="s">
        <v>974</v>
      </c>
      <c r="C85" s="92"/>
      <c r="D85" s="92"/>
      <c r="E85" s="92"/>
      <c r="F85" s="92"/>
      <c r="G85" s="92"/>
      <c r="H85" s="92"/>
      <c r="I85" s="93"/>
      <c r="J85" s="94"/>
      <c r="K85" s="305">
        <v>0.05</v>
      </c>
      <c r="L85" s="860">
        <f>N78*K85</f>
        <v>5502.9400849485774</v>
      </c>
      <c r="M85" s="861"/>
      <c r="N85" s="51"/>
    </row>
    <row r="86" spans="1:14" ht="15.75" thickBot="1">
      <c r="B86" s="824" t="s">
        <v>953</v>
      </c>
      <c r="C86" s="825"/>
      <c r="D86" s="825"/>
      <c r="E86" s="825"/>
      <c r="F86" s="825"/>
      <c r="G86" s="825"/>
      <c r="H86" s="825"/>
      <c r="I86" s="825"/>
      <c r="J86" s="825"/>
      <c r="K86" s="825"/>
      <c r="L86" s="825"/>
      <c r="M86" s="826"/>
      <c r="N86" s="52">
        <f>L83+L84+L85</f>
        <v>33017.64050969146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143076.44220866301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38692.729683599966</v>
      </c>
      <c r="N48" s="272">
        <f>K48*M48</f>
        <v>50300.548588679958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50300.548588679958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60352.154965610047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12070.43099312201</v>
      </c>
      <c r="M83" s="859"/>
      <c r="N83" s="51"/>
    </row>
    <row r="84" spans="1:14">
      <c r="B84" s="89" t="s">
        <v>973</v>
      </c>
      <c r="C84" s="90"/>
      <c r="D84" s="90"/>
      <c r="E84" s="90"/>
      <c r="F84" s="90"/>
      <c r="G84" s="90"/>
      <c r="H84" s="90"/>
      <c r="I84" s="87"/>
      <c r="J84" s="88"/>
      <c r="K84" s="304">
        <v>0.05</v>
      </c>
      <c r="L84" s="858">
        <f>N78*K84</f>
        <v>3017.6077482805026</v>
      </c>
      <c r="M84" s="859"/>
      <c r="N84" s="51"/>
    </row>
    <row r="85" spans="1:14" ht="15.75" thickBot="1">
      <c r="B85" s="91" t="s">
        <v>974</v>
      </c>
      <c r="C85" s="92"/>
      <c r="D85" s="92"/>
      <c r="E85" s="92"/>
      <c r="F85" s="92"/>
      <c r="G85" s="92"/>
      <c r="H85" s="92"/>
      <c r="I85" s="93"/>
      <c r="J85" s="94"/>
      <c r="K85" s="305">
        <v>0.05</v>
      </c>
      <c r="L85" s="860">
        <f>N78*K85</f>
        <v>3017.6077482805026</v>
      </c>
      <c r="M85" s="861"/>
      <c r="N85" s="51"/>
    </row>
    <row r="86" spans="1:14" ht="15.75" thickBot="1">
      <c r="B86" s="824" t="s">
        <v>953</v>
      </c>
      <c r="C86" s="825"/>
      <c r="D86" s="825"/>
      <c r="E86" s="825"/>
      <c r="F86" s="825"/>
      <c r="G86" s="825"/>
      <c r="H86" s="825"/>
      <c r="I86" s="825"/>
      <c r="J86" s="825"/>
      <c r="K86" s="825"/>
      <c r="L86" s="825"/>
      <c r="M86" s="826"/>
      <c r="N86" s="52">
        <f>L83+L84+L85</f>
        <v>18105.646489683015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78457.801455293054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53277.280858243124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63328.887235173213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12665.777447034643</v>
      </c>
      <c r="M83" s="859"/>
      <c r="N83" s="51"/>
    </row>
    <row r="84" spans="1:14">
      <c r="B84" s="89" t="s">
        <v>973</v>
      </c>
      <c r="C84" s="90"/>
      <c r="D84" s="90"/>
      <c r="E84" s="90"/>
      <c r="F84" s="90"/>
      <c r="G84" s="90"/>
      <c r="H84" s="90"/>
      <c r="I84" s="87"/>
      <c r="J84" s="88"/>
      <c r="K84" s="304">
        <v>0.05</v>
      </c>
      <c r="L84" s="858">
        <f>N78*K84</f>
        <v>3166.4443617586608</v>
      </c>
      <c r="M84" s="859"/>
      <c r="N84" s="51"/>
    </row>
    <row r="85" spans="1:14" ht="15.75" thickBot="1">
      <c r="B85" s="91" t="s">
        <v>974</v>
      </c>
      <c r="C85" s="92"/>
      <c r="D85" s="92"/>
      <c r="E85" s="92"/>
      <c r="F85" s="92"/>
      <c r="G85" s="92"/>
      <c r="H85" s="92"/>
      <c r="I85" s="93"/>
      <c r="J85" s="94"/>
      <c r="K85" s="305">
        <v>0.05</v>
      </c>
      <c r="L85" s="860">
        <f>N78*K85</f>
        <v>3166.4443617586608</v>
      </c>
      <c r="M85" s="861"/>
      <c r="N85" s="51"/>
    </row>
    <row r="86" spans="1:14" ht="15.75" thickBot="1">
      <c r="B86" s="824" t="s">
        <v>953</v>
      </c>
      <c r="C86" s="825"/>
      <c r="D86" s="825"/>
      <c r="E86" s="825"/>
      <c r="F86" s="825"/>
      <c r="G86" s="825"/>
      <c r="H86" s="825"/>
      <c r="I86" s="825"/>
      <c r="J86" s="825"/>
      <c r="K86" s="825"/>
      <c r="L86" s="825"/>
      <c r="M86" s="826"/>
      <c r="N86" s="52">
        <f>L83+L84+L85</f>
        <v>18998.666170551965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82327.553405725179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38692.729683599966</v>
      </c>
      <c r="N48" s="272">
        <f>K48*M48</f>
        <v>50300.548588679958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50300.548588679958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60352.154965610047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12070.43099312201</v>
      </c>
      <c r="M83" s="859"/>
      <c r="N83" s="51"/>
    </row>
    <row r="84" spans="1:14">
      <c r="B84" s="89" t="s">
        <v>973</v>
      </c>
      <c r="C84" s="90"/>
      <c r="D84" s="90"/>
      <c r="E84" s="90"/>
      <c r="F84" s="90"/>
      <c r="G84" s="90"/>
      <c r="H84" s="90"/>
      <c r="I84" s="87"/>
      <c r="J84" s="88"/>
      <c r="K84" s="304">
        <v>0.05</v>
      </c>
      <c r="L84" s="858">
        <f>N78*K84</f>
        <v>3017.6077482805026</v>
      </c>
      <c r="M84" s="859"/>
      <c r="N84" s="51"/>
    </row>
    <row r="85" spans="1:14" ht="15.75" thickBot="1">
      <c r="B85" s="91" t="s">
        <v>974</v>
      </c>
      <c r="C85" s="92"/>
      <c r="D85" s="92"/>
      <c r="E85" s="92"/>
      <c r="F85" s="92"/>
      <c r="G85" s="92"/>
      <c r="H85" s="92"/>
      <c r="I85" s="93"/>
      <c r="J85" s="94"/>
      <c r="K85" s="305">
        <v>0.05</v>
      </c>
      <c r="L85" s="860">
        <f>N78*K85</f>
        <v>3017.6077482805026</v>
      </c>
      <c r="M85" s="861"/>
      <c r="N85" s="51"/>
    </row>
    <row r="86" spans="1:14" ht="15.75" thickBot="1">
      <c r="B86" s="824" t="s">
        <v>953</v>
      </c>
      <c r="C86" s="825"/>
      <c r="D86" s="825"/>
      <c r="E86" s="825"/>
      <c r="F86" s="825"/>
      <c r="G86" s="825"/>
      <c r="H86" s="825"/>
      <c r="I86" s="825"/>
      <c r="J86" s="825"/>
      <c r="K86" s="825"/>
      <c r="L86" s="825"/>
      <c r="M86" s="826"/>
      <c r="N86" s="52">
        <f>L83+L84+L85</f>
        <v>18105.646489683015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78457.801455293054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53277.280858243124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63328.887235173213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12665.777447034643</v>
      </c>
      <c r="M83" s="859"/>
      <c r="N83" s="51"/>
    </row>
    <row r="84" spans="1:14">
      <c r="B84" s="89" t="s">
        <v>973</v>
      </c>
      <c r="C84" s="90"/>
      <c r="D84" s="90"/>
      <c r="E84" s="90"/>
      <c r="F84" s="90"/>
      <c r="G84" s="90"/>
      <c r="H84" s="90"/>
      <c r="I84" s="87"/>
      <c r="J84" s="88"/>
      <c r="K84" s="304">
        <v>0.05</v>
      </c>
      <c r="L84" s="858">
        <f>N78*K84</f>
        <v>3166.4443617586608</v>
      </c>
      <c r="M84" s="859"/>
      <c r="N84" s="51"/>
    </row>
    <row r="85" spans="1:14" ht="15.75" thickBot="1">
      <c r="B85" s="91" t="s">
        <v>974</v>
      </c>
      <c r="C85" s="92"/>
      <c r="D85" s="92"/>
      <c r="E85" s="92"/>
      <c r="F85" s="92"/>
      <c r="G85" s="92"/>
      <c r="H85" s="92"/>
      <c r="I85" s="93"/>
      <c r="J85" s="94"/>
      <c r="K85" s="305">
        <v>0.05</v>
      </c>
      <c r="L85" s="860">
        <f>N78*K85</f>
        <v>3166.4443617586608</v>
      </c>
      <c r="M85" s="861"/>
      <c r="N85" s="51"/>
    </row>
    <row r="86" spans="1:14" ht="15.75" thickBot="1">
      <c r="B86" s="824" t="s">
        <v>953</v>
      </c>
      <c r="C86" s="825"/>
      <c r="D86" s="825"/>
      <c r="E86" s="825"/>
      <c r="F86" s="825"/>
      <c r="G86" s="825"/>
      <c r="H86" s="825"/>
      <c r="I86" s="825"/>
      <c r="J86" s="825"/>
      <c r="K86" s="825"/>
      <c r="L86" s="825"/>
      <c r="M86" s="826"/>
      <c r="N86" s="52">
        <f>L83+L84+L85</f>
        <v>18998.666170551965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82327.553405725179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519.22127181998144</v>
      </c>
      <c r="N48" s="272">
        <f>K48*M48</f>
        <v>519.22127181998144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519.22127181998144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519.22127181998144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103.8442543639963</v>
      </c>
      <c r="M83" s="859"/>
      <c r="N83" s="51"/>
    </row>
    <row r="84" spans="1:14">
      <c r="B84" s="89" t="s">
        <v>973</v>
      </c>
      <c r="C84" s="90"/>
      <c r="D84" s="90"/>
      <c r="E84" s="90"/>
      <c r="F84" s="90"/>
      <c r="G84" s="90"/>
      <c r="H84" s="90"/>
      <c r="I84" s="87"/>
      <c r="J84" s="88"/>
      <c r="K84" s="304">
        <v>0.05</v>
      </c>
      <c r="L84" s="858">
        <f>N78*K84</f>
        <v>25.961063590999075</v>
      </c>
      <c r="M84" s="859"/>
      <c r="N84" s="51"/>
    </row>
    <row r="85" spans="1:14" ht="15.75" thickBot="1">
      <c r="B85" s="91" t="s">
        <v>974</v>
      </c>
      <c r="C85" s="92"/>
      <c r="D85" s="92"/>
      <c r="E85" s="92"/>
      <c r="F85" s="92"/>
      <c r="G85" s="92"/>
      <c r="H85" s="92"/>
      <c r="I85" s="93"/>
      <c r="J85" s="94"/>
      <c r="K85" s="305">
        <v>0.05</v>
      </c>
      <c r="L85" s="860">
        <f>N78*K85</f>
        <v>25.961063590999075</v>
      </c>
      <c r="M85" s="861"/>
      <c r="N85" s="51"/>
    </row>
    <row r="86" spans="1:14" ht="15.75" thickBot="1">
      <c r="B86" s="824" t="s">
        <v>953</v>
      </c>
      <c r="C86" s="825"/>
      <c r="D86" s="825"/>
      <c r="E86" s="825"/>
      <c r="F86" s="825"/>
      <c r="G86" s="825"/>
      <c r="H86" s="825"/>
      <c r="I86" s="825"/>
      <c r="J86" s="825"/>
      <c r="K86" s="825"/>
      <c r="L86" s="825"/>
      <c r="M86" s="826"/>
      <c r="N86" s="52">
        <f>L83+L84+L85</f>
        <v>155.76638154599442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674.9876533659758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519.22127181998144</v>
      </c>
      <c r="N49" s="272">
        <f>K49*M49</f>
        <v>46729.914463798326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100007.19532204146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110058.80169897154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22011.760339794309</v>
      </c>
      <c r="M83" s="859"/>
      <c r="N83" s="51"/>
    </row>
    <row r="84" spans="1:14">
      <c r="B84" s="89" t="s">
        <v>973</v>
      </c>
      <c r="C84" s="90"/>
      <c r="D84" s="90"/>
      <c r="E84" s="90"/>
      <c r="F84" s="90"/>
      <c r="G84" s="90"/>
      <c r="H84" s="90"/>
      <c r="I84" s="87"/>
      <c r="J84" s="88"/>
      <c r="K84" s="304">
        <v>0.05</v>
      </c>
      <c r="L84" s="858">
        <f>N78*K84</f>
        <v>5502.9400849485774</v>
      </c>
      <c r="M84" s="859"/>
      <c r="N84" s="51"/>
    </row>
    <row r="85" spans="1:14" ht="15.75" thickBot="1">
      <c r="B85" s="91" t="s">
        <v>974</v>
      </c>
      <c r="C85" s="92"/>
      <c r="D85" s="92"/>
      <c r="E85" s="92"/>
      <c r="F85" s="92"/>
      <c r="G85" s="92"/>
      <c r="H85" s="92"/>
      <c r="I85" s="93"/>
      <c r="J85" s="94"/>
      <c r="K85" s="305">
        <v>0.05</v>
      </c>
      <c r="L85" s="860">
        <f>N78*K85</f>
        <v>5502.9400849485774</v>
      </c>
      <c r="M85" s="861"/>
      <c r="N85" s="51"/>
    </row>
    <row r="86" spans="1:14" ht="15.75" thickBot="1">
      <c r="B86" s="824" t="s">
        <v>953</v>
      </c>
      <c r="C86" s="825"/>
      <c r="D86" s="825"/>
      <c r="E86" s="825"/>
      <c r="F86" s="825"/>
      <c r="G86" s="825"/>
      <c r="H86" s="825"/>
      <c r="I86" s="825"/>
      <c r="J86" s="825"/>
      <c r="K86" s="825"/>
      <c r="L86" s="825"/>
      <c r="M86" s="826"/>
      <c r="N86" s="52">
        <f>L83+L84+L85</f>
        <v>33017.64050969146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143076.44220866301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519.22127181998144</v>
      </c>
      <c r="N49" s="272">
        <f>K49*M49</f>
        <v>46729.914463798326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100007.19532204146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110058.80169897154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22011.760339794309</v>
      </c>
      <c r="M83" s="859"/>
      <c r="N83" s="51"/>
    </row>
    <row r="84" spans="1:14">
      <c r="B84" s="89" t="s">
        <v>973</v>
      </c>
      <c r="C84" s="90"/>
      <c r="D84" s="90"/>
      <c r="E84" s="90"/>
      <c r="F84" s="90"/>
      <c r="G84" s="90"/>
      <c r="H84" s="90"/>
      <c r="I84" s="87"/>
      <c r="J84" s="88"/>
      <c r="K84" s="304">
        <v>0.05</v>
      </c>
      <c r="L84" s="858">
        <f>N78*K84</f>
        <v>5502.9400849485774</v>
      </c>
      <c r="M84" s="859"/>
      <c r="N84" s="51"/>
    </row>
    <row r="85" spans="1:14" ht="15.75" thickBot="1">
      <c r="B85" s="91" t="s">
        <v>974</v>
      </c>
      <c r="C85" s="92"/>
      <c r="D85" s="92"/>
      <c r="E85" s="92"/>
      <c r="F85" s="92"/>
      <c r="G85" s="92"/>
      <c r="H85" s="92"/>
      <c r="I85" s="93"/>
      <c r="J85" s="94"/>
      <c r="K85" s="305">
        <v>0.05</v>
      </c>
      <c r="L85" s="860">
        <f>N78*K85</f>
        <v>5502.9400849485774</v>
      </c>
      <c r="M85" s="861"/>
      <c r="N85" s="51"/>
    </row>
    <row r="86" spans="1:14" ht="15.75" thickBot="1">
      <c r="B86" s="824" t="s">
        <v>953</v>
      </c>
      <c r="C86" s="825"/>
      <c r="D86" s="825"/>
      <c r="E86" s="825"/>
      <c r="F86" s="825"/>
      <c r="G86" s="825"/>
      <c r="H86" s="825"/>
      <c r="I86" s="825"/>
      <c r="J86" s="825"/>
      <c r="K86" s="825"/>
      <c r="L86" s="825"/>
      <c r="M86" s="826"/>
      <c r="N86" s="52">
        <f>L83+L84+L85</f>
        <v>33017.64050969146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143076.44220866301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53277.280858243124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63328.887235173213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12665.777447034643</v>
      </c>
      <c r="M83" s="859"/>
      <c r="N83" s="51"/>
    </row>
    <row r="84" spans="1:14">
      <c r="B84" s="89" t="s">
        <v>973</v>
      </c>
      <c r="C84" s="90"/>
      <c r="D84" s="90"/>
      <c r="E84" s="90"/>
      <c r="F84" s="90"/>
      <c r="G84" s="90"/>
      <c r="H84" s="90"/>
      <c r="I84" s="87"/>
      <c r="J84" s="88"/>
      <c r="K84" s="304">
        <v>0.05</v>
      </c>
      <c r="L84" s="858">
        <f>N78*K84</f>
        <v>3166.4443617586608</v>
      </c>
      <c r="M84" s="859"/>
      <c r="N84" s="51"/>
    </row>
    <row r="85" spans="1:14" ht="15.75" thickBot="1">
      <c r="B85" s="91" t="s">
        <v>974</v>
      </c>
      <c r="C85" s="92"/>
      <c r="D85" s="92"/>
      <c r="E85" s="92"/>
      <c r="F85" s="92"/>
      <c r="G85" s="92"/>
      <c r="H85" s="92"/>
      <c r="I85" s="93"/>
      <c r="J85" s="94"/>
      <c r="K85" s="305">
        <v>0.05</v>
      </c>
      <c r="L85" s="860">
        <f>N78*K85</f>
        <v>3166.4443617586608</v>
      </c>
      <c r="M85" s="861"/>
      <c r="N85" s="51"/>
    </row>
    <row r="86" spans="1:14" ht="15.75" thickBot="1">
      <c r="B86" s="824" t="s">
        <v>953</v>
      </c>
      <c r="C86" s="825"/>
      <c r="D86" s="825"/>
      <c r="E86" s="825"/>
      <c r="F86" s="825"/>
      <c r="G86" s="825"/>
      <c r="H86" s="825"/>
      <c r="I86" s="825"/>
      <c r="J86" s="825"/>
      <c r="K86" s="825"/>
      <c r="L86" s="825"/>
      <c r="M86" s="826"/>
      <c r="N86" s="52">
        <f>L83+L84+L85</f>
        <v>18998.666170551965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82327.553405725179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45</v>
      </c>
      <c r="N36" s="272">
        <f>K36/M36</f>
        <v>1411.4127774501851</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150950.59654829733</v>
      </c>
      <c r="L37" s="270"/>
      <c r="M37" s="271">
        <v>45</v>
      </c>
      <c r="N37" s="272">
        <f>K37/M37</f>
        <v>3354.4577010732737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153450.74573264594</v>
      </c>
      <c r="L38" s="270"/>
      <c r="M38" s="271">
        <v>45</v>
      </c>
      <c r="N38" s="272">
        <f>K38/M38</f>
        <v>3410.0165718365765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8182.3278068493246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40982.523737110096</v>
      </c>
      <c r="N48" s="272">
        <f>K48*M48</f>
        <v>53277.280858243124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53277.280858243124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942.46378550142276</v>
      </c>
      <c r="M59" s="829"/>
      <c r="N59" s="287">
        <f>K59*L59</f>
        <v>1225.2029211518495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1225.2029211518495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63328.887235173213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12665.777447034643</v>
      </c>
      <c r="M83" s="859"/>
      <c r="N83" s="51"/>
    </row>
    <row r="84" spans="1:14">
      <c r="B84" s="89" t="s">
        <v>973</v>
      </c>
      <c r="C84" s="90"/>
      <c r="D84" s="90"/>
      <c r="E84" s="90"/>
      <c r="F84" s="90"/>
      <c r="G84" s="90"/>
      <c r="H84" s="90"/>
      <c r="I84" s="87"/>
      <c r="J84" s="88"/>
      <c r="K84" s="304">
        <v>0.05</v>
      </c>
      <c r="L84" s="858">
        <f>N78*K84</f>
        <v>3166.4443617586608</v>
      </c>
      <c r="M84" s="859"/>
      <c r="N84" s="51"/>
    </row>
    <row r="85" spans="1:14" ht="15.75" thickBot="1">
      <c r="B85" s="91" t="s">
        <v>974</v>
      </c>
      <c r="C85" s="92"/>
      <c r="D85" s="92"/>
      <c r="E85" s="92"/>
      <c r="F85" s="92"/>
      <c r="G85" s="92"/>
      <c r="H85" s="92"/>
      <c r="I85" s="93"/>
      <c r="J85" s="94"/>
      <c r="K85" s="305">
        <v>0.05</v>
      </c>
      <c r="L85" s="860">
        <f>N78*K85</f>
        <v>3166.4443617586608</v>
      </c>
      <c r="M85" s="861"/>
      <c r="N85" s="51"/>
    </row>
    <row r="86" spans="1:14" ht="15.75" thickBot="1">
      <c r="B86" s="824" t="s">
        <v>953</v>
      </c>
      <c r="C86" s="825"/>
      <c r="D86" s="825"/>
      <c r="E86" s="825"/>
      <c r="F86" s="825"/>
      <c r="G86" s="825"/>
      <c r="H86" s="825"/>
      <c r="I86" s="825"/>
      <c r="J86" s="825"/>
      <c r="K86" s="825"/>
      <c r="L86" s="825"/>
      <c r="M86" s="826"/>
      <c r="N86" s="52">
        <f>L83+L84+L85</f>
        <v>18998.666170551965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82327.553405725179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519.22127181998144</v>
      </c>
      <c r="N48" s="272">
        <f>K48*M48</f>
        <v>519.22127181998144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519.22127181998144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519.22127181998144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103.8442543639963</v>
      </c>
      <c r="M83" s="859"/>
      <c r="N83" s="51"/>
    </row>
    <row r="84" spans="1:14">
      <c r="B84" s="89" t="s">
        <v>973</v>
      </c>
      <c r="C84" s="90"/>
      <c r="D84" s="90"/>
      <c r="E84" s="90"/>
      <c r="F84" s="90"/>
      <c r="G84" s="90"/>
      <c r="H84" s="90"/>
      <c r="I84" s="87"/>
      <c r="J84" s="88"/>
      <c r="K84" s="304">
        <v>0.05</v>
      </c>
      <c r="L84" s="858">
        <f>N78*K84</f>
        <v>25.961063590999075</v>
      </c>
      <c r="M84" s="859"/>
      <c r="N84" s="51"/>
    </row>
    <row r="85" spans="1:14" ht="15.75" thickBot="1">
      <c r="B85" s="91" t="s">
        <v>974</v>
      </c>
      <c r="C85" s="92"/>
      <c r="D85" s="92"/>
      <c r="E85" s="92"/>
      <c r="F85" s="92"/>
      <c r="G85" s="92"/>
      <c r="H85" s="92"/>
      <c r="I85" s="93"/>
      <c r="J85" s="94"/>
      <c r="K85" s="305">
        <v>0.05</v>
      </c>
      <c r="L85" s="860">
        <f>N78*K85</f>
        <v>25.961063590999075</v>
      </c>
      <c r="M85" s="861"/>
      <c r="N85" s="51"/>
    </row>
    <row r="86" spans="1:14" ht="15.75" thickBot="1">
      <c r="B86" s="824" t="s">
        <v>953</v>
      </c>
      <c r="C86" s="825"/>
      <c r="D86" s="825"/>
      <c r="E86" s="825"/>
      <c r="F86" s="825"/>
      <c r="G86" s="825"/>
      <c r="H86" s="825"/>
      <c r="I86" s="825"/>
      <c r="J86" s="825"/>
      <c r="K86" s="825"/>
      <c r="L86" s="825"/>
      <c r="M86" s="826"/>
      <c r="N86" s="52">
        <f>L83+L84+L85</f>
        <v>155.76638154599442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674.9876533659758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1603.1343433207953</v>
      </c>
      <c r="N48" s="272">
        <f>K48*M48</f>
        <v>1603.1343433207953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1603.1343433207953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1603.1343433207953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320.62686866415908</v>
      </c>
      <c r="M83" s="859"/>
      <c r="N83" s="51"/>
    </row>
    <row r="84" spans="1:14">
      <c r="B84" s="89" t="s">
        <v>973</v>
      </c>
      <c r="C84" s="90"/>
      <c r="D84" s="90"/>
      <c r="E84" s="90"/>
      <c r="F84" s="90"/>
      <c r="G84" s="90"/>
      <c r="H84" s="90"/>
      <c r="I84" s="87"/>
      <c r="J84" s="88"/>
      <c r="K84" s="304">
        <v>0.05</v>
      </c>
      <c r="L84" s="858">
        <f>N78*K84</f>
        <v>80.156717166039769</v>
      </c>
      <c r="M84" s="859"/>
      <c r="N84" s="51"/>
    </row>
    <row r="85" spans="1:14" ht="15.75" thickBot="1">
      <c r="B85" s="91" t="s">
        <v>974</v>
      </c>
      <c r="C85" s="92"/>
      <c r="D85" s="92"/>
      <c r="E85" s="92"/>
      <c r="F85" s="92"/>
      <c r="G85" s="92"/>
      <c r="H85" s="92"/>
      <c r="I85" s="93"/>
      <c r="J85" s="94"/>
      <c r="K85" s="305">
        <v>0.05</v>
      </c>
      <c r="L85" s="860">
        <f>N78*K85</f>
        <v>80.156717166039769</v>
      </c>
      <c r="M85" s="861"/>
      <c r="N85" s="51"/>
    </row>
    <row r="86" spans="1:14" ht="15.75" thickBot="1">
      <c r="B86" s="824" t="s">
        <v>953</v>
      </c>
      <c r="C86" s="825"/>
      <c r="D86" s="825"/>
      <c r="E86" s="825"/>
      <c r="F86" s="825"/>
      <c r="G86" s="825"/>
      <c r="H86" s="825"/>
      <c r="I86" s="825"/>
      <c r="J86" s="825"/>
      <c r="K86" s="825"/>
      <c r="L86" s="825"/>
      <c r="M86" s="826"/>
      <c r="N86" s="52">
        <f>L83+L84+L85</f>
        <v>480.94030299623859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2084.074646317034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1781.2969438498972</v>
      </c>
      <c r="N48" s="272">
        <f>K48*M48</f>
        <v>1781.2969438498972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1781.2969438498972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1781.2969438498972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356.25938876997947</v>
      </c>
      <c r="M83" s="859"/>
      <c r="N83" s="51"/>
    </row>
    <row r="84" spans="1:14">
      <c r="B84" s="89" t="s">
        <v>973</v>
      </c>
      <c r="C84" s="90"/>
      <c r="D84" s="90"/>
      <c r="E84" s="90"/>
      <c r="F84" s="90"/>
      <c r="G84" s="90"/>
      <c r="H84" s="90"/>
      <c r="I84" s="87"/>
      <c r="J84" s="88"/>
      <c r="K84" s="304">
        <v>0.05</v>
      </c>
      <c r="L84" s="858">
        <f>N78*K84</f>
        <v>89.064847192494867</v>
      </c>
      <c r="M84" s="859"/>
      <c r="N84" s="51"/>
    </row>
    <row r="85" spans="1:14" ht="15.75" thickBot="1">
      <c r="B85" s="91" t="s">
        <v>974</v>
      </c>
      <c r="C85" s="92"/>
      <c r="D85" s="92"/>
      <c r="E85" s="92"/>
      <c r="F85" s="92"/>
      <c r="G85" s="92"/>
      <c r="H85" s="92"/>
      <c r="I85" s="93"/>
      <c r="J85" s="94"/>
      <c r="K85" s="305">
        <v>0.05</v>
      </c>
      <c r="L85" s="860">
        <f>N78*K85</f>
        <v>89.064847192494867</v>
      </c>
      <c r="M85" s="861"/>
      <c r="N85" s="51"/>
    </row>
    <row r="86" spans="1:14" ht="15.75" thickBot="1">
      <c r="B86" s="824" t="s">
        <v>953</v>
      </c>
      <c r="C86" s="825"/>
      <c r="D86" s="825"/>
      <c r="E86" s="825"/>
      <c r="F86" s="825"/>
      <c r="G86" s="825"/>
      <c r="H86" s="825"/>
      <c r="I86" s="825"/>
      <c r="J86" s="825"/>
      <c r="K86" s="825"/>
      <c r="L86" s="825"/>
      <c r="M86" s="826"/>
      <c r="N86" s="52">
        <f>L83+L84+L85</f>
        <v>534.38908315496917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2315.6860270048664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1646.3287539204732</v>
      </c>
      <c r="N48" s="272">
        <f>K48*M48</f>
        <v>1646.3287539204732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1646.3287539204732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1646.3287539204732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329.26575078409468</v>
      </c>
      <c r="M83" s="859"/>
      <c r="N83" s="51"/>
    </row>
    <row r="84" spans="1:14">
      <c r="B84" s="89" t="s">
        <v>973</v>
      </c>
      <c r="C84" s="90"/>
      <c r="D84" s="90"/>
      <c r="E84" s="90"/>
      <c r="F84" s="90"/>
      <c r="G84" s="90"/>
      <c r="H84" s="90"/>
      <c r="I84" s="87"/>
      <c r="J84" s="88"/>
      <c r="K84" s="304">
        <v>0.05</v>
      </c>
      <c r="L84" s="858">
        <f>N78*K84</f>
        <v>82.316437696023669</v>
      </c>
      <c r="M84" s="859"/>
      <c r="N84" s="51"/>
    </row>
    <row r="85" spans="1:14" ht="15.75" thickBot="1">
      <c r="B85" s="91" t="s">
        <v>974</v>
      </c>
      <c r="C85" s="92"/>
      <c r="D85" s="92"/>
      <c r="E85" s="92"/>
      <c r="F85" s="92"/>
      <c r="G85" s="92"/>
      <c r="H85" s="92"/>
      <c r="I85" s="93"/>
      <c r="J85" s="94"/>
      <c r="K85" s="305">
        <v>0.05</v>
      </c>
      <c r="L85" s="860">
        <f>N78*K85</f>
        <v>82.316437696023669</v>
      </c>
      <c r="M85" s="861"/>
      <c r="N85" s="51"/>
    </row>
    <row r="86" spans="1:14" ht="15.75" thickBot="1">
      <c r="B86" s="824" t="s">
        <v>953</v>
      </c>
      <c r="C86" s="825"/>
      <c r="D86" s="825"/>
      <c r="E86" s="825"/>
      <c r="F86" s="825"/>
      <c r="G86" s="825"/>
      <c r="H86" s="825"/>
      <c r="I86" s="825"/>
      <c r="J86" s="825"/>
      <c r="K86" s="825"/>
      <c r="L86" s="825"/>
      <c r="M86" s="826"/>
      <c r="N86" s="52">
        <f>L83+L84+L85</f>
        <v>493.89862617614205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2140.2273800966154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1590.9855946238397</v>
      </c>
      <c r="N48" s="272">
        <f>K48*M48</f>
        <v>1590.9855946238397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1590.9855946238397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1590.9855946238397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318.19711892476795</v>
      </c>
      <c r="M83" s="859"/>
      <c r="N83" s="51"/>
    </row>
    <row r="84" spans="1:14">
      <c r="B84" s="89" t="s">
        <v>973</v>
      </c>
      <c r="C84" s="90"/>
      <c r="D84" s="90"/>
      <c r="E84" s="90"/>
      <c r="F84" s="90"/>
      <c r="G84" s="90"/>
      <c r="H84" s="90"/>
      <c r="I84" s="87"/>
      <c r="J84" s="88"/>
      <c r="K84" s="304">
        <v>0.05</v>
      </c>
      <c r="L84" s="858">
        <f>N78*K84</f>
        <v>79.549279731191987</v>
      </c>
      <c r="M84" s="859"/>
      <c r="N84" s="51"/>
    </row>
    <row r="85" spans="1:14" ht="15.75" thickBot="1">
      <c r="B85" s="91" t="s">
        <v>974</v>
      </c>
      <c r="C85" s="92"/>
      <c r="D85" s="92"/>
      <c r="E85" s="92"/>
      <c r="F85" s="92"/>
      <c r="G85" s="92"/>
      <c r="H85" s="92"/>
      <c r="I85" s="93"/>
      <c r="J85" s="94"/>
      <c r="K85" s="305">
        <v>0.05</v>
      </c>
      <c r="L85" s="860">
        <f>N78*K85</f>
        <v>79.549279731191987</v>
      </c>
      <c r="M85" s="861"/>
      <c r="N85" s="51"/>
    </row>
    <row r="86" spans="1:14" ht="15.75" thickBot="1">
      <c r="B86" s="824" t="s">
        <v>953</v>
      </c>
      <c r="C86" s="825"/>
      <c r="D86" s="825"/>
      <c r="E86" s="825"/>
      <c r="F86" s="825"/>
      <c r="G86" s="825"/>
      <c r="H86" s="825"/>
      <c r="I86" s="825"/>
      <c r="J86" s="825"/>
      <c r="K86" s="825"/>
      <c r="L86" s="825"/>
      <c r="M86" s="826"/>
      <c r="N86" s="52">
        <f>L83+L84+L85</f>
        <v>477.2956783871519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2068.2812730109918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1447.584235514651</v>
      </c>
      <c r="N48" s="272">
        <f>K48*M48</f>
        <v>1447.584235514651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1447.584235514651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1447.584235514651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289.51684710293023</v>
      </c>
      <c r="M83" s="859"/>
      <c r="N83" s="51"/>
    </row>
    <row r="84" spans="1:14">
      <c r="B84" s="89" t="s">
        <v>973</v>
      </c>
      <c r="C84" s="90"/>
      <c r="D84" s="90"/>
      <c r="E84" s="90"/>
      <c r="F84" s="90"/>
      <c r="G84" s="90"/>
      <c r="H84" s="90"/>
      <c r="I84" s="87"/>
      <c r="J84" s="88"/>
      <c r="K84" s="304">
        <v>0.05</v>
      </c>
      <c r="L84" s="858">
        <f>N78*K84</f>
        <v>72.379211775732557</v>
      </c>
      <c r="M84" s="859"/>
      <c r="N84" s="51"/>
    </row>
    <row r="85" spans="1:14" ht="15.75" thickBot="1">
      <c r="B85" s="91" t="s">
        <v>974</v>
      </c>
      <c r="C85" s="92"/>
      <c r="D85" s="92"/>
      <c r="E85" s="92"/>
      <c r="F85" s="92"/>
      <c r="G85" s="92"/>
      <c r="H85" s="92"/>
      <c r="I85" s="93"/>
      <c r="J85" s="94"/>
      <c r="K85" s="305">
        <v>0.05</v>
      </c>
      <c r="L85" s="860">
        <f>N78*K85</f>
        <v>72.379211775732557</v>
      </c>
      <c r="M85" s="861"/>
      <c r="N85" s="51"/>
    </row>
    <row r="86" spans="1:14" ht="15.75" thickBot="1">
      <c r="B86" s="824" t="s">
        <v>953</v>
      </c>
      <c r="C86" s="825"/>
      <c r="D86" s="825"/>
      <c r="E86" s="825"/>
      <c r="F86" s="825"/>
      <c r="G86" s="825"/>
      <c r="H86" s="825"/>
      <c r="I86" s="825"/>
      <c r="J86" s="825"/>
      <c r="K86" s="825"/>
      <c r="L86" s="825"/>
      <c r="M86" s="826"/>
      <c r="N86" s="52">
        <f>L83+L84+L85</f>
        <v>434.27527065439529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1881.8595061690462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1846.4963494864414</v>
      </c>
      <c r="N48" s="272">
        <f>K48*M48</f>
        <v>1846.4963494864414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1846.4963494864414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1846.4963494864414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369.2992698972883</v>
      </c>
      <c r="M83" s="859"/>
      <c r="N83" s="51"/>
    </row>
    <row r="84" spans="1:14">
      <c r="B84" s="89" t="s">
        <v>973</v>
      </c>
      <c r="C84" s="90"/>
      <c r="D84" s="90"/>
      <c r="E84" s="90"/>
      <c r="F84" s="90"/>
      <c r="G84" s="90"/>
      <c r="H84" s="90"/>
      <c r="I84" s="87"/>
      <c r="J84" s="88"/>
      <c r="K84" s="304">
        <v>0.05</v>
      </c>
      <c r="L84" s="858">
        <f>N78*K84</f>
        <v>92.324817474322074</v>
      </c>
      <c r="M84" s="859"/>
      <c r="N84" s="51"/>
    </row>
    <row r="85" spans="1:14" ht="15.75" thickBot="1">
      <c r="B85" s="91" t="s">
        <v>974</v>
      </c>
      <c r="C85" s="92"/>
      <c r="D85" s="92"/>
      <c r="E85" s="92"/>
      <c r="F85" s="92"/>
      <c r="G85" s="92"/>
      <c r="H85" s="92"/>
      <c r="I85" s="93"/>
      <c r="J85" s="94"/>
      <c r="K85" s="305">
        <v>0.05</v>
      </c>
      <c r="L85" s="860">
        <f>N78*K85</f>
        <v>92.324817474322074</v>
      </c>
      <c r="M85" s="861"/>
      <c r="N85" s="51"/>
    </row>
    <row r="86" spans="1:14" ht="15.75" thickBot="1">
      <c r="B86" s="824" t="s">
        <v>953</v>
      </c>
      <c r="C86" s="825"/>
      <c r="D86" s="825"/>
      <c r="E86" s="825"/>
      <c r="F86" s="825"/>
      <c r="G86" s="825"/>
      <c r="H86" s="825"/>
      <c r="I86" s="825"/>
      <c r="J86" s="825"/>
      <c r="K86" s="825"/>
      <c r="L86" s="825"/>
      <c r="M86" s="826"/>
      <c r="N86" s="52">
        <f>L83+L84+L85</f>
        <v>553.94890484593247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2400.4452543323741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1433.4380987625975</v>
      </c>
      <c r="N48" s="272">
        <f>K48*M48</f>
        <v>1433.4380987625975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1433.4380987625975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1433.4380987625975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286.68761975251954</v>
      </c>
      <c r="M83" s="859"/>
      <c r="N83" s="51"/>
    </row>
    <row r="84" spans="1:14">
      <c r="B84" s="89" t="s">
        <v>973</v>
      </c>
      <c r="C84" s="90"/>
      <c r="D84" s="90"/>
      <c r="E84" s="90"/>
      <c r="F84" s="90"/>
      <c r="G84" s="90"/>
      <c r="H84" s="90"/>
      <c r="I84" s="87"/>
      <c r="J84" s="88"/>
      <c r="K84" s="304">
        <v>0.05</v>
      </c>
      <c r="L84" s="858">
        <f>N78*K84</f>
        <v>71.671904938129884</v>
      </c>
      <c r="M84" s="859"/>
      <c r="N84" s="51"/>
    </row>
    <row r="85" spans="1:14" ht="15.75" thickBot="1">
      <c r="B85" s="91" t="s">
        <v>974</v>
      </c>
      <c r="C85" s="92"/>
      <c r="D85" s="92"/>
      <c r="E85" s="92"/>
      <c r="F85" s="92"/>
      <c r="G85" s="92"/>
      <c r="H85" s="92"/>
      <c r="I85" s="93"/>
      <c r="J85" s="94"/>
      <c r="K85" s="305">
        <v>0.05</v>
      </c>
      <c r="L85" s="860">
        <f>N78*K85</f>
        <v>71.671904938129884</v>
      </c>
      <c r="M85" s="861"/>
      <c r="N85" s="51"/>
    </row>
    <row r="86" spans="1:14" ht="15.75" thickBot="1">
      <c r="B86" s="824" t="s">
        <v>953</v>
      </c>
      <c r="C86" s="825"/>
      <c r="D86" s="825"/>
      <c r="E86" s="825"/>
      <c r="F86" s="825"/>
      <c r="G86" s="825"/>
      <c r="H86" s="825"/>
      <c r="I86" s="825"/>
      <c r="J86" s="825"/>
      <c r="K86" s="825"/>
      <c r="L86" s="825"/>
      <c r="M86" s="826"/>
      <c r="N86" s="52">
        <f>L83+L84+L85</f>
        <v>430.03142962877934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1863.4695283913768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2293.066188100453</v>
      </c>
      <c r="N48" s="272">
        <f>K48*M48</f>
        <v>2293.066188100453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2293.066188100453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2293.066188100453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458.61323762009062</v>
      </c>
      <c r="M83" s="859"/>
      <c r="N83" s="51"/>
    </row>
    <row r="84" spans="1:14">
      <c r="B84" s="89" t="s">
        <v>973</v>
      </c>
      <c r="C84" s="90"/>
      <c r="D84" s="90"/>
      <c r="E84" s="90"/>
      <c r="F84" s="90"/>
      <c r="G84" s="90"/>
      <c r="H84" s="90"/>
      <c r="I84" s="87"/>
      <c r="J84" s="88"/>
      <c r="K84" s="304">
        <v>0.05</v>
      </c>
      <c r="L84" s="858">
        <f>N78*K84</f>
        <v>114.65330940502265</v>
      </c>
      <c r="M84" s="859"/>
      <c r="N84" s="51"/>
    </row>
    <row r="85" spans="1:14" ht="15.75" thickBot="1">
      <c r="B85" s="91" t="s">
        <v>974</v>
      </c>
      <c r="C85" s="92"/>
      <c r="D85" s="92"/>
      <c r="E85" s="92"/>
      <c r="F85" s="92"/>
      <c r="G85" s="92"/>
      <c r="H85" s="92"/>
      <c r="I85" s="93"/>
      <c r="J85" s="94"/>
      <c r="K85" s="305">
        <v>0.05</v>
      </c>
      <c r="L85" s="860">
        <f>N78*K85</f>
        <v>114.65330940502265</v>
      </c>
      <c r="M85" s="861"/>
      <c r="N85" s="51"/>
    </row>
    <row r="86" spans="1:14" ht="15.75" thickBot="1">
      <c r="B86" s="824" t="s">
        <v>953</v>
      </c>
      <c r="C86" s="825"/>
      <c r="D86" s="825"/>
      <c r="E86" s="825"/>
      <c r="F86" s="825"/>
      <c r="G86" s="825"/>
      <c r="H86" s="825"/>
      <c r="I86" s="825"/>
      <c r="J86" s="825"/>
      <c r="K86" s="825"/>
      <c r="L86" s="825"/>
      <c r="M86" s="826"/>
      <c r="N86" s="52">
        <f>L83+L84+L85</f>
        <v>687.91985643013595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2980.986044530589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2310.500568507462</v>
      </c>
      <c r="N48" s="272">
        <f>K48*M48</f>
        <v>2310.500568507462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2310.500568507462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2310.500568507462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462.10011370149243</v>
      </c>
      <c r="M83" s="859"/>
      <c r="N83" s="51"/>
    </row>
    <row r="84" spans="1:14">
      <c r="B84" s="89" t="s">
        <v>973</v>
      </c>
      <c r="C84" s="90"/>
      <c r="D84" s="90"/>
      <c r="E84" s="90"/>
      <c r="F84" s="90"/>
      <c r="G84" s="90"/>
      <c r="H84" s="90"/>
      <c r="I84" s="87"/>
      <c r="J84" s="88"/>
      <c r="K84" s="304">
        <v>0.05</v>
      </c>
      <c r="L84" s="858">
        <f>N78*K84</f>
        <v>115.52502842537311</v>
      </c>
      <c r="M84" s="859"/>
      <c r="N84" s="51"/>
    </row>
    <row r="85" spans="1:14" ht="15.75" thickBot="1">
      <c r="B85" s="91" t="s">
        <v>974</v>
      </c>
      <c r="C85" s="92"/>
      <c r="D85" s="92"/>
      <c r="E85" s="92"/>
      <c r="F85" s="92"/>
      <c r="G85" s="92"/>
      <c r="H85" s="92"/>
      <c r="I85" s="93"/>
      <c r="J85" s="94"/>
      <c r="K85" s="305">
        <v>0.05</v>
      </c>
      <c r="L85" s="860">
        <f>N78*K85</f>
        <v>115.52502842537311</v>
      </c>
      <c r="M85" s="861"/>
      <c r="N85" s="51"/>
    </row>
    <row r="86" spans="1:14" ht="15.75" thickBot="1">
      <c r="B86" s="824" t="s">
        <v>953</v>
      </c>
      <c r="C86" s="825"/>
      <c r="D86" s="825"/>
      <c r="E86" s="825"/>
      <c r="F86" s="825"/>
      <c r="G86" s="825"/>
      <c r="H86" s="825"/>
      <c r="I86" s="825"/>
      <c r="J86" s="825"/>
      <c r="K86" s="825"/>
      <c r="L86" s="825"/>
      <c r="M86" s="826"/>
      <c r="N86" s="52">
        <f>L83+L84+L85</f>
        <v>693.15017055223859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3003.6507390597008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2324.7650615677426</v>
      </c>
      <c r="N48" s="272">
        <f>K48*M48</f>
        <v>2324.7650615677426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2324.7650615677426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2324.7650615677426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464.95301231354853</v>
      </c>
      <c r="M83" s="859"/>
      <c r="N83" s="51"/>
    </row>
    <row r="84" spans="1:14">
      <c r="B84" s="89" t="s">
        <v>973</v>
      </c>
      <c r="C84" s="90"/>
      <c r="D84" s="90"/>
      <c r="E84" s="90"/>
      <c r="F84" s="90"/>
      <c r="G84" s="90"/>
      <c r="H84" s="90"/>
      <c r="I84" s="87"/>
      <c r="J84" s="88"/>
      <c r="K84" s="304">
        <v>0.05</v>
      </c>
      <c r="L84" s="858">
        <f>N78*K84</f>
        <v>116.23825307838713</v>
      </c>
      <c r="M84" s="859"/>
      <c r="N84" s="51"/>
    </row>
    <row r="85" spans="1:14" ht="15.75" thickBot="1">
      <c r="B85" s="91" t="s">
        <v>974</v>
      </c>
      <c r="C85" s="92"/>
      <c r="D85" s="92"/>
      <c r="E85" s="92"/>
      <c r="F85" s="92"/>
      <c r="G85" s="92"/>
      <c r="H85" s="92"/>
      <c r="I85" s="93"/>
      <c r="J85" s="94"/>
      <c r="K85" s="305">
        <v>0.05</v>
      </c>
      <c r="L85" s="860">
        <f>N78*K85</f>
        <v>116.23825307838713</v>
      </c>
      <c r="M85" s="861"/>
      <c r="N85" s="51"/>
    </row>
    <row r="86" spans="1:14" ht="15.75" thickBot="1">
      <c r="B86" s="824" t="s">
        <v>953</v>
      </c>
      <c r="C86" s="825"/>
      <c r="D86" s="825"/>
      <c r="E86" s="825"/>
      <c r="F86" s="825"/>
      <c r="G86" s="825"/>
      <c r="H86" s="825"/>
      <c r="I86" s="825"/>
      <c r="J86" s="825"/>
      <c r="K86" s="825"/>
      <c r="L86" s="825"/>
      <c r="M86" s="826"/>
      <c r="N86" s="52">
        <f>L83+L84+L85</f>
        <v>697.42951847032282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3022.1945800380654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2358.6612012411842</v>
      </c>
      <c r="N48" s="272">
        <f>K48*M48</f>
        <v>2358.6612012411842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2358.6612012411842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2358.6612012411842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471.73224024823685</v>
      </c>
      <c r="M83" s="859"/>
      <c r="N83" s="51"/>
    </row>
    <row r="84" spans="1:14">
      <c r="B84" s="89" t="s">
        <v>973</v>
      </c>
      <c r="C84" s="90"/>
      <c r="D84" s="90"/>
      <c r="E84" s="90"/>
      <c r="F84" s="90"/>
      <c r="G84" s="90"/>
      <c r="H84" s="90"/>
      <c r="I84" s="87"/>
      <c r="J84" s="88"/>
      <c r="K84" s="304">
        <v>0.05</v>
      </c>
      <c r="L84" s="858">
        <f>N78*K84</f>
        <v>117.93306006205921</v>
      </c>
      <c r="M84" s="859"/>
      <c r="N84" s="51"/>
    </row>
    <row r="85" spans="1:14" ht="15.75" thickBot="1">
      <c r="B85" s="91" t="s">
        <v>974</v>
      </c>
      <c r="C85" s="92"/>
      <c r="D85" s="92"/>
      <c r="E85" s="92"/>
      <c r="F85" s="92"/>
      <c r="G85" s="92"/>
      <c r="H85" s="92"/>
      <c r="I85" s="93"/>
      <c r="J85" s="94"/>
      <c r="K85" s="305">
        <v>0.05</v>
      </c>
      <c r="L85" s="860">
        <f>N78*K85</f>
        <v>117.93306006205921</v>
      </c>
      <c r="M85" s="861"/>
      <c r="N85" s="51"/>
    </row>
    <row r="86" spans="1:14" ht="15.75" thickBot="1">
      <c r="B86" s="824" t="s">
        <v>953</v>
      </c>
      <c r="C86" s="825"/>
      <c r="D86" s="825"/>
      <c r="E86" s="825"/>
      <c r="F86" s="825"/>
      <c r="G86" s="825"/>
      <c r="H86" s="825"/>
      <c r="I86" s="825"/>
      <c r="J86" s="825"/>
      <c r="K86" s="825"/>
      <c r="L86" s="825"/>
      <c r="M86" s="826"/>
      <c r="N86" s="52">
        <f>L83+L84+L85</f>
        <v>707.59836037235527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3066.2595616135395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2358.6612012411842</v>
      </c>
      <c r="N48" s="272">
        <f>K48*M48</f>
        <v>2358.6612012411842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2358.6612012411842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2358.6612012411842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471.73224024823685</v>
      </c>
      <c r="M83" s="859"/>
      <c r="N83" s="51"/>
    </row>
    <row r="84" spans="1:14">
      <c r="B84" s="89" t="s">
        <v>973</v>
      </c>
      <c r="C84" s="90"/>
      <c r="D84" s="90"/>
      <c r="E84" s="90"/>
      <c r="F84" s="90"/>
      <c r="G84" s="90"/>
      <c r="H84" s="90"/>
      <c r="I84" s="87"/>
      <c r="J84" s="88"/>
      <c r="K84" s="304">
        <v>0.05</v>
      </c>
      <c r="L84" s="858">
        <f>N78*K84</f>
        <v>117.93306006205921</v>
      </c>
      <c r="M84" s="859"/>
      <c r="N84" s="51"/>
    </row>
    <row r="85" spans="1:14" ht="15.75" thickBot="1">
      <c r="B85" s="91" t="s">
        <v>974</v>
      </c>
      <c r="C85" s="92"/>
      <c r="D85" s="92"/>
      <c r="E85" s="92"/>
      <c r="F85" s="92"/>
      <c r="G85" s="92"/>
      <c r="H85" s="92"/>
      <c r="I85" s="93"/>
      <c r="J85" s="94"/>
      <c r="K85" s="305">
        <v>0.05</v>
      </c>
      <c r="L85" s="860">
        <f>N78*K85</f>
        <v>117.93306006205921</v>
      </c>
      <c r="M85" s="861"/>
      <c r="N85" s="51"/>
    </row>
    <row r="86" spans="1:14" ht="15.75" thickBot="1">
      <c r="B86" s="824" t="s">
        <v>953</v>
      </c>
      <c r="C86" s="825"/>
      <c r="D86" s="825"/>
      <c r="E86" s="825"/>
      <c r="F86" s="825"/>
      <c r="G86" s="825"/>
      <c r="H86" s="825"/>
      <c r="I86" s="825"/>
      <c r="J86" s="825"/>
      <c r="K86" s="825"/>
      <c r="L86" s="825"/>
      <c r="M86" s="826"/>
      <c r="N86" s="52">
        <f>L83+L84+L85</f>
        <v>707.59836037235527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3066.2595616135395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2358.6612012411842</v>
      </c>
      <c r="N48" s="272">
        <f>K48*M48</f>
        <v>2358.6612012411842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2358.6612012411842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2358.6612012411842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471.73224024823685</v>
      </c>
      <c r="M83" s="859"/>
      <c r="N83" s="51"/>
    </row>
    <row r="84" spans="1:14">
      <c r="B84" s="89" t="s">
        <v>973</v>
      </c>
      <c r="C84" s="90"/>
      <c r="D84" s="90"/>
      <c r="E84" s="90"/>
      <c r="F84" s="90"/>
      <c r="G84" s="90"/>
      <c r="H84" s="90"/>
      <c r="I84" s="87"/>
      <c r="J84" s="88"/>
      <c r="K84" s="304">
        <v>0.05</v>
      </c>
      <c r="L84" s="858">
        <f>N78*K84</f>
        <v>117.93306006205921</v>
      </c>
      <c r="M84" s="859"/>
      <c r="N84" s="51"/>
    </row>
    <row r="85" spans="1:14" ht="15.75" thickBot="1">
      <c r="B85" s="91" t="s">
        <v>974</v>
      </c>
      <c r="C85" s="92"/>
      <c r="D85" s="92"/>
      <c r="E85" s="92"/>
      <c r="F85" s="92"/>
      <c r="G85" s="92"/>
      <c r="H85" s="92"/>
      <c r="I85" s="93"/>
      <c r="J85" s="94"/>
      <c r="K85" s="305">
        <v>0.05</v>
      </c>
      <c r="L85" s="860">
        <f>N78*K85</f>
        <v>117.93306006205921</v>
      </c>
      <c r="M85" s="861"/>
      <c r="N85" s="51"/>
    </row>
    <row r="86" spans="1:14" ht="15.75" thickBot="1">
      <c r="B86" s="824" t="s">
        <v>953</v>
      </c>
      <c r="C86" s="825"/>
      <c r="D86" s="825"/>
      <c r="E86" s="825"/>
      <c r="F86" s="825"/>
      <c r="G86" s="825"/>
      <c r="H86" s="825"/>
      <c r="I86" s="825"/>
      <c r="J86" s="825"/>
      <c r="K86" s="825"/>
      <c r="L86" s="825"/>
      <c r="M86" s="826"/>
      <c r="N86" s="52">
        <f>L83+L84+L85</f>
        <v>707.59836037235527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3066.2595616135395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2374.7140496367138</v>
      </c>
      <c r="N48" s="272">
        <f>K48*M48</f>
        <v>2374.7140496367138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2374.7140496367138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2374.7140496367138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474.94280992734275</v>
      </c>
      <c r="M83" s="859"/>
      <c r="N83" s="51"/>
    </row>
    <row r="84" spans="1:14">
      <c r="B84" s="89" t="s">
        <v>973</v>
      </c>
      <c r="C84" s="90"/>
      <c r="D84" s="90"/>
      <c r="E84" s="90"/>
      <c r="F84" s="90"/>
      <c r="G84" s="90"/>
      <c r="H84" s="90"/>
      <c r="I84" s="87"/>
      <c r="J84" s="88"/>
      <c r="K84" s="304">
        <v>0.05</v>
      </c>
      <c r="L84" s="858">
        <f>N78*K84</f>
        <v>118.73570248183569</v>
      </c>
      <c r="M84" s="859"/>
      <c r="N84" s="51"/>
    </row>
    <row r="85" spans="1:14" ht="15.75" thickBot="1">
      <c r="B85" s="91" t="s">
        <v>974</v>
      </c>
      <c r="C85" s="92"/>
      <c r="D85" s="92"/>
      <c r="E85" s="92"/>
      <c r="F85" s="92"/>
      <c r="G85" s="92"/>
      <c r="H85" s="92"/>
      <c r="I85" s="93"/>
      <c r="J85" s="94"/>
      <c r="K85" s="305">
        <v>0.05</v>
      </c>
      <c r="L85" s="860">
        <f>N78*K85</f>
        <v>118.73570248183569</v>
      </c>
      <c r="M85" s="861"/>
      <c r="N85" s="51"/>
    </row>
    <row r="86" spans="1:14" ht="15.75" thickBot="1">
      <c r="B86" s="824" t="s">
        <v>953</v>
      </c>
      <c r="C86" s="825"/>
      <c r="D86" s="825"/>
      <c r="E86" s="825"/>
      <c r="F86" s="825"/>
      <c r="G86" s="825"/>
      <c r="H86" s="825"/>
      <c r="I86" s="825"/>
      <c r="J86" s="825"/>
      <c r="K86" s="825"/>
      <c r="L86" s="825"/>
      <c r="M86" s="826"/>
      <c r="N86" s="52">
        <f>L83+L84+L85</f>
        <v>712.41421489101413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3087.1282645277279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2374.7140496367138</v>
      </c>
      <c r="N48" s="272">
        <f>K48*M48</f>
        <v>2374.7140496367138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2374.7140496367138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2374.7140496367138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474.94280992734275</v>
      </c>
      <c r="M83" s="859"/>
      <c r="N83" s="51"/>
    </row>
    <row r="84" spans="1:14">
      <c r="B84" s="89" t="s">
        <v>973</v>
      </c>
      <c r="C84" s="90"/>
      <c r="D84" s="90"/>
      <c r="E84" s="90"/>
      <c r="F84" s="90"/>
      <c r="G84" s="90"/>
      <c r="H84" s="90"/>
      <c r="I84" s="87"/>
      <c r="J84" s="88"/>
      <c r="K84" s="304">
        <v>0.05</v>
      </c>
      <c r="L84" s="858">
        <f>N78*K84</f>
        <v>118.73570248183569</v>
      </c>
      <c r="M84" s="859"/>
      <c r="N84" s="51"/>
    </row>
    <row r="85" spans="1:14" ht="15.75" thickBot="1">
      <c r="B85" s="91" t="s">
        <v>974</v>
      </c>
      <c r="C85" s="92"/>
      <c r="D85" s="92"/>
      <c r="E85" s="92"/>
      <c r="F85" s="92"/>
      <c r="G85" s="92"/>
      <c r="H85" s="92"/>
      <c r="I85" s="93"/>
      <c r="J85" s="94"/>
      <c r="K85" s="305">
        <v>0.05</v>
      </c>
      <c r="L85" s="860">
        <f>N78*K85</f>
        <v>118.73570248183569</v>
      </c>
      <c r="M85" s="861"/>
      <c r="N85" s="51"/>
    </row>
    <row r="86" spans="1:14" ht="15.75" thickBot="1">
      <c r="B86" s="824" t="s">
        <v>953</v>
      </c>
      <c r="C86" s="825"/>
      <c r="D86" s="825"/>
      <c r="E86" s="825"/>
      <c r="F86" s="825"/>
      <c r="G86" s="825"/>
      <c r="H86" s="825"/>
      <c r="I86" s="825"/>
      <c r="J86" s="825"/>
      <c r="K86" s="825"/>
      <c r="L86" s="825"/>
      <c r="M86" s="826"/>
      <c r="N86" s="52">
        <f>L83+L84+L85</f>
        <v>712.41421489101413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3087.1282645277279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2378.0120793765982</v>
      </c>
      <c r="N48" s="272">
        <f>K48*M48</f>
        <v>2378.0120793765982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2378.0120793765982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2378.0120793765982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475.60241587531965</v>
      </c>
      <c r="M83" s="859"/>
      <c r="N83" s="51"/>
    </row>
    <row r="84" spans="1:14">
      <c r="B84" s="89" t="s">
        <v>973</v>
      </c>
      <c r="C84" s="90"/>
      <c r="D84" s="90"/>
      <c r="E84" s="90"/>
      <c r="F84" s="90"/>
      <c r="G84" s="90"/>
      <c r="H84" s="90"/>
      <c r="I84" s="87"/>
      <c r="J84" s="88"/>
      <c r="K84" s="304">
        <v>0.05</v>
      </c>
      <c r="L84" s="858">
        <f>N78*K84</f>
        <v>118.90060396882991</v>
      </c>
      <c r="M84" s="859"/>
      <c r="N84" s="51"/>
    </row>
    <row r="85" spans="1:14" ht="15.75" thickBot="1">
      <c r="B85" s="91" t="s">
        <v>974</v>
      </c>
      <c r="C85" s="92"/>
      <c r="D85" s="92"/>
      <c r="E85" s="92"/>
      <c r="F85" s="92"/>
      <c r="G85" s="92"/>
      <c r="H85" s="92"/>
      <c r="I85" s="93"/>
      <c r="J85" s="94"/>
      <c r="K85" s="305">
        <v>0.05</v>
      </c>
      <c r="L85" s="860">
        <f>N78*K85</f>
        <v>118.90060396882991</v>
      </c>
      <c r="M85" s="861"/>
      <c r="N85" s="51"/>
    </row>
    <row r="86" spans="1:14" ht="15.75" thickBot="1">
      <c r="B86" s="824" t="s">
        <v>953</v>
      </c>
      <c r="C86" s="825"/>
      <c r="D86" s="825"/>
      <c r="E86" s="825"/>
      <c r="F86" s="825"/>
      <c r="G86" s="825"/>
      <c r="H86" s="825"/>
      <c r="I86" s="825"/>
      <c r="J86" s="825"/>
      <c r="K86" s="825"/>
      <c r="L86" s="825"/>
      <c r="M86" s="826"/>
      <c r="N86" s="52">
        <f>L83+L84+L85</f>
        <v>713.4036238129795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3091.4157031895775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1838.8505576777316</v>
      </c>
      <c r="N48" s="272">
        <f>K48*M48</f>
        <v>1838.8505576777316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1838.8505576777316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1838.8505576777316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367.77011153554633</v>
      </c>
      <c r="M83" s="859"/>
      <c r="N83" s="51"/>
    </row>
    <row r="84" spans="1:14">
      <c r="B84" s="89" t="s">
        <v>973</v>
      </c>
      <c r="C84" s="90"/>
      <c r="D84" s="90"/>
      <c r="E84" s="90"/>
      <c r="F84" s="90"/>
      <c r="G84" s="90"/>
      <c r="H84" s="90"/>
      <c r="I84" s="87"/>
      <c r="J84" s="88"/>
      <c r="K84" s="304">
        <v>0.05</v>
      </c>
      <c r="L84" s="858">
        <f>N78*K84</f>
        <v>91.942527883886584</v>
      </c>
      <c r="M84" s="859"/>
      <c r="N84" s="51"/>
    </row>
    <row r="85" spans="1:14" ht="15.75" thickBot="1">
      <c r="B85" s="91" t="s">
        <v>974</v>
      </c>
      <c r="C85" s="92"/>
      <c r="D85" s="92"/>
      <c r="E85" s="92"/>
      <c r="F85" s="92"/>
      <c r="G85" s="92"/>
      <c r="H85" s="92"/>
      <c r="I85" s="93"/>
      <c r="J85" s="94"/>
      <c r="K85" s="305">
        <v>0.05</v>
      </c>
      <c r="L85" s="860">
        <f>N78*K85</f>
        <v>91.942527883886584</v>
      </c>
      <c r="M85" s="861"/>
      <c r="N85" s="51"/>
    </row>
    <row r="86" spans="1:14" ht="15.75" thickBot="1">
      <c r="B86" s="824" t="s">
        <v>953</v>
      </c>
      <c r="C86" s="825"/>
      <c r="D86" s="825"/>
      <c r="E86" s="825"/>
      <c r="F86" s="825"/>
      <c r="G86" s="825"/>
      <c r="H86" s="825"/>
      <c r="I86" s="825"/>
      <c r="J86" s="825"/>
      <c r="K86" s="825"/>
      <c r="L86" s="825"/>
      <c r="M86" s="826"/>
      <c r="N86" s="52">
        <f>L83+L84+L85</f>
        <v>551.65516730331944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2390.5057249810511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500</v>
      </c>
      <c r="N36" s="272">
        <f>K36/M36</f>
        <v>148.19834163226946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1372.2069194101186</v>
      </c>
      <c r="N48" s="272">
        <f>K48*M48</f>
        <v>1372.2069194101186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1372.2069194101186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62.590494999999997</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1742.1918695971904</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348.43837391943811</v>
      </c>
      <c r="M82" s="859"/>
      <c r="N82" s="51"/>
    </row>
    <row r="83" spans="1:14">
      <c r="B83" s="89" t="s">
        <v>973</v>
      </c>
      <c r="C83" s="90"/>
      <c r="D83" s="90"/>
      <c r="E83" s="90"/>
      <c r="F83" s="90"/>
      <c r="G83" s="90"/>
      <c r="H83" s="90"/>
      <c r="I83" s="87"/>
      <c r="J83" s="88"/>
      <c r="K83" s="304">
        <v>0.05</v>
      </c>
      <c r="L83" s="858">
        <f>N77*K83</f>
        <v>87.109593479859527</v>
      </c>
      <c r="M83" s="859"/>
      <c r="N83" s="51"/>
    </row>
    <row r="84" spans="1:14" ht="15.75" thickBot="1">
      <c r="B84" s="91" t="s">
        <v>974</v>
      </c>
      <c r="C84" s="92"/>
      <c r="D84" s="92"/>
      <c r="E84" s="92"/>
      <c r="F84" s="92"/>
      <c r="G84" s="92"/>
      <c r="H84" s="92"/>
      <c r="I84" s="93"/>
      <c r="J84" s="94"/>
      <c r="K84" s="305">
        <v>0.05</v>
      </c>
      <c r="L84" s="860">
        <f>N77*K84</f>
        <v>87.109593479859527</v>
      </c>
      <c r="M84" s="861"/>
      <c r="N84" s="51"/>
    </row>
    <row r="85" spans="1:14" ht="15.75" thickBot="1">
      <c r="B85" s="824" t="s">
        <v>953</v>
      </c>
      <c r="C85" s="825"/>
      <c r="D85" s="825"/>
      <c r="E85" s="825"/>
      <c r="F85" s="825"/>
      <c r="G85" s="825"/>
      <c r="H85" s="825"/>
      <c r="I85" s="825"/>
      <c r="J85" s="825"/>
      <c r="K85" s="825"/>
      <c r="L85" s="825"/>
      <c r="M85" s="826"/>
      <c r="N85" s="52">
        <f>L82+L83+L84</f>
        <v>522.65756087915713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2264.8494304763476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500</v>
      </c>
      <c r="N36" s="272">
        <f>K36/M36</f>
        <v>148.19834163226946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3366.229480567361</v>
      </c>
      <c r="N48" s="272">
        <f>K48*M48</f>
        <v>3366.229480567361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3366.229480567361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3736.2144307544327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747.24288615088653</v>
      </c>
      <c r="M83" s="859"/>
      <c r="N83" s="51"/>
    </row>
    <row r="84" spans="1:14">
      <c r="B84" s="89" t="s">
        <v>973</v>
      </c>
      <c r="C84" s="90"/>
      <c r="D84" s="90"/>
      <c r="E84" s="90"/>
      <c r="F84" s="90"/>
      <c r="G84" s="90"/>
      <c r="H84" s="90"/>
      <c r="I84" s="87"/>
      <c r="J84" s="88"/>
      <c r="K84" s="304">
        <v>0.05</v>
      </c>
      <c r="L84" s="858">
        <f>N78*K84</f>
        <v>186.81072153772163</v>
      </c>
      <c r="M84" s="859"/>
      <c r="N84" s="51"/>
    </row>
    <row r="85" spans="1:14" ht="15.75" thickBot="1">
      <c r="B85" s="91" t="s">
        <v>974</v>
      </c>
      <c r="C85" s="92"/>
      <c r="D85" s="92"/>
      <c r="E85" s="92"/>
      <c r="F85" s="92"/>
      <c r="G85" s="92"/>
      <c r="H85" s="92"/>
      <c r="I85" s="93"/>
      <c r="J85" s="94"/>
      <c r="K85" s="305">
        <v>0.05</v>
      </c>
      <c r="L85" s="860">
        <f>N78*K85</f>
        <v>186.81072153772163</v>
      </c>
      <c r="M85" s="861"/>
      <c r="N85" s="51"/>
    </row>
    <row r="86" spans="1:14" ht="15.75" thickBot="1">
      <c r="B86" s="824" t="s">
        <v>953</v>
      </c>
      <c r="C86" s="825"/>
      <c r="D86" s="825"/>
      <c r="E86" s="825"/>
      <c r="F86" s="825"/>
      <c r="G86" s="825"/>
      <c r="H86" s="825"/>
      <c r="I86" s="825"/>
      <c r="J86" s="825"/>
      <c r="K86" s="825"/>
      <c r="L86" s="825"/>
      <c r="M86" s="826"/>
      <c r="N86" s="52">
        <f>L83+L84+L85</f>
        <v>1120.8643292263298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4857.0787599807627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500</v>
      </c>
      <c r="N36" s="272">
        <f>K36/M36</f>
        <v>148.19834163226946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7806.7203050870548</v>
      </c>
      <c r="N48" s="272">
        <f>K48*M48</f>
        <v>2342.0160915261163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2342.0160915261163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2712.001041713188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542.4002083426376</v>
      </c>
      <c r="M83" s="859"/>
      <c r="N83" s="51"/>
    </row>
    <row r="84" spans="1:14">
      <c r="B84" s="89" t="s">
        <v>973</v>
      </c>
      <c r="C84" s="90"/>
      <c r="D84" s="90"/>
      <c r="E84" s="90"/>
      <c r="F84" s="90"/>
      <c r="G84" s="90"/>
      <c r="H84" s="90"/>
      <c r="I84" s="87"/>
      <c r="J84" s="88"/>
      <c r="K84" s="304">
        <v>0.05</v>
      </c>
      <c r="L84" s="858">
        <f>N78*K84</f>
        <v>135.6000520856594</v>
      </c>
      <c r="M84" s="859"/>
      <c r="N84" s="51"/>
    </row>
    <row r="85" spans="1:14" ht="15.75" thickBot="1">
      <c r="B85" s="91" t="s">
        <v>974</v>
      </c>
      <c r="C85" s="92"/>
      <c r="D85" s="92"/>
      <c r="E85" s="92"/>
      <c r="F85" s="92"/>
      <c r="G85" s="92"/>
      <c r="H85" s="92"/>
      <c r="I85" s="93"/>
      <c r="J85" s="94"/>
      <c r="K85" s="305">
        <v>0.05</v>
      </c>
      <c r="L85" s="860">
        <f>N78*K85</f>
        <v>135.6000520856594</v>
      </c>
      <c r="M85" s="861"/>
      <c r="N85" s="51"/>
    </row>
    <row r="86" spans="1:14" ht="15.75" thickBot="1">
      <c r="B86" s="824" t="s">
        <v>953</v>
      </c>
      <c r="C86" s="825"/>
      <c r="D86" s="825"/>
      <c r="E86" s="825"/>
      <c r="F86" s="825"/>
      <c r="G86" s="825"/>
      <c r="H86" s="825"/>
      <c r="I86" s="825"/>
      <c r="J86" s="825"/>
      <c r="K86" s="825"/>
      <c r="L86" s="825"/>
      <c r="M86" s="826"/>
      <c r="N86" s="52">
        <f>L83+L84+L85</f>
        <v>813.6003125139564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3525.6013542271444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74099.170816134734</v>
      </c>
      <c r="L36" s="270"/>
      <c r="M36" s="271">
        <v>500</v>
      </c>
      <c r="N36" s="272">
        <f>K36/M36</f>
        <v>148.19834163226946</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1197.805727093792</v>
      </c>
      <c r="N48" s="272">
        <f>K48*M48</f>
        <v>539.01257719220644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539.01257719220644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908.99752737927827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181.79950547585565</v>
      </c>
      <c r="M83" s="859"/>
      <c r="N83" s="51"/>
    </row>
    <row r="84" spans="1:14">
      <c r="B84" s="89" t="s">
        <v>973</v>
      </c>
      <c r="C84" s="90"/>
      <c r="D84" s="90"/>
      <c r="E84" s="90"/>
      <c r="F84" s="90"/>
      <c r="G84" s="90"/>
      <c r="H84" s="90"/>
      <c r="I84" s="87"/>
      <c r="J84" s="88"/>
      <c r="K84" s="304">
        <v>0.05</v>
      </c>
      <c r="L84" s="858">
        <f>N78*K84</f>
        <v>45.449876368963913</v>
      </c>
      <c r="M84" s="859"/>
      <c r="N84" s="51"/>
    </row>
    <row r="85" spans="1:14" ht="15.75" thickBot="1">
      <c r="B85" s="91" t="s">
        <v>974</v>
      </c>
      <c r="C85" s="92"/>
      <c r="D85" s="92"/>
      <c r="E85" s="92"/>
      <c r="F85" s="92"/>
      <c r="G85" s="92"/>
      <c r="H85" s="92"/>
      <c r="I85" s="93"/>
      <c r="J85" s="94"/>
      <c r="K85" s="305">
        <v>0.05</v>
      </c>
      <c r="L85" s="860">
        <f>N78*K85</f>
        <v>45.449876368963913</v>
      </c>
      <c r="M85" s="861"/>
      <c r="N85" s="51"/>
    </row>
    <row r="86" spans="1:14" ht="15.75" thickBot="1">
      <c r="B86" s="824" t="s">
        <v>953</v>
      </c>
      <c r="C86" s="825"/>
      <c r="D86" s="825"/>
      <c r="E86" s="825"/>
      <c r="F86" s="825"/>
      <c r="G86" s="825"/>
      <c r="H86" s="825"/>
      <c r="I86" s="825"/>
      <c r="J86" s="825"/>
      <c r="K86" s="825"/>
      <c r="L86" s="825"/>
      <c r="M86" s="826"/>
      <c r="N86" s="52">
        <f>L83+L84+L85</f>
        <v>272.69925821378348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1181.6967855930618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500</v>
      </c>
      <c r="N36" s="272">
        <f>K36/M36</f>
        <v>148.19834163226946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1287.6875392712957</v>
      </c>
      <c r="N48" s="272">
        <f>K48*M48</f>
        <v>579.45939267208303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579.45939267208303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949.44434285915497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189.88886857183101</v>
      </c>
      <c r="M83" s="859"/>
      <c r="N83" s="51"/>
    </row>
    <row r="84" spans="1:14">
      <c r="B84" s="89" t="s">
        <v>973</v>
      </c>
      <c r="C84" s="90"/>
      <c r="D84" s="90"/>
      <c r="E84" s="90"/>
      <c r="F84" s="90"/>
      <c r="G84" s="90"/>
      <c r="H84" s="90"/>
      <c r="I84" s="87"/>
      <c r="J84" s="88"/>
      <c r="K84" s="304">
        <v>0.05</v>
      </c>
      <c r="L84" s="858">
        <f>N78*K84</f>
        <v>47.472217142957753</v>
      </c>
      <c r="M84" s="859"/>
      <c r="N84" s="51"/>
    </row>
    <row r="85" spans="1:14" ht="15.75" thickBot="1">
      <c r="B85" s="91" t="s">
        <v>974</v>
      </c>
      <c r="C85" s="92"/>
      <c r="D85" s="92"/>
      <c r="E85" s="92"/>
      <c r="F85" s="92"/>
      <c r="G85" s="92"/>
      <c r="H85" s="92"/>
      <c r="I85" s="93"/>
      <c r="J85" s="94"/>
      <c r="K85" s="305">
        <v>0.05</v>
      </c>
      <c r="L85" s="860">
        <f>N78*K85</f>
        <v>47.472217142957753</v>
      </c>
      <c r="M85" s="861"/>
      <c r="N85" s="51"/>
    </row>
    <row r="86" spans="1:14" ht="15.75" thickBot="1">
      <c r="B86" s="824" t="s">
        <v>953</v>
      </c>
      <c r="C86" s="825"/>
      <c r="D86" s="825"/>
      <c r="E86" s="825"/>
      <c r="F86" s="825"/>
      <c r="G86" s="825"/>
      <c r="H86" s="825"/>
      <c r="I86" s="825"/>
      <c r="J86" s="825"/>
      <c r="K86" s="825"/>
      <c r="L86" s="825"/>
      <c r="M86" s="826"/>
      <c r="N86" s="52">
        <f>L83+L84+L85</f>
        <v>284.8333028577465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1234.2776457169016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500</v>
      </c>
      <c r="N36" s="272">
        <f>K36/M36</f>
        <v>148.19834163226946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1553.2789834917778</v>
      </c>
      <c r="N48" s="272">
        <f>K48*M48</f>
        <v>698.97554257130002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698.97554257130002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1068.9604927583719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213.79209855167437</v>
      </c>
      <c r="M83" s="859"/>
      <c r="N83" s="51"/>
    </row>
    <row r="84" spans="1:14">
      <c r="B84" s="89" t="s">
        <v>973</v>
      </c>
      <c r="C84" s="90"/>
      <c r="D84" s="90"/>
      <c r="E84" s="90"/>
      <c r="F84" s="90"/>
      <c r="G84" s="90"/>
      <c r="H84" s="90"/>
      <c r="I84" s="87"/>
      <c r="J84" s="88"/>
      <c r="K84" s="304">
        <v>0.05</v>
      </c>
      <c r="L84" s="858">
        <f>N78*K84</f>
        <v>53.448024637918593</v>
      </c>
      <c r="M84" s="859"/>
      <c r="N84" s="51"/>
    </row>
    <row r="85" spans="1:14" ht="15.75" thickBot="1">
      <c r="B85" s="91" t="s">
        <v>974</v>
      </c>
      <c r="C85" s="92"/>
      <c r="D85" s="92"/>
      <c r="E85" s="92"/>
      <c r="F85" s="92"/>
      <c r="G85" s="92"/>
      <c r="H85" s="92"/>
      <c r="I85" s="93"/>
      <c r="J85" s="94"/>
      <c r="K85" s="305">
        <v>0.05</v>
      </c>
      <c r="L85" s="860">
        <f>N78*K85</f>
        <v>53.448024637918593</v>
      </c>
      <c r="M85" s="861"/>
      <c r="N85" s="51"/>
    </row>
    <row r="86" spans="1:14" ht="15.75" thickBot="1">
      <c r="B86" s="824" t="s">
        <v>953</v>
      </c>
      <c r="C86" s="825"/>
      <c r="D86" s="825"/>
      <c r="E86" s="825"/>
      <c r="F86" s="825"/>
      <c r="G86" s="825"/>
      <c r="H86" s="825"/>
      <c r="I86" s="825"/>
      <c r="J86" s="825"/>
      <c r="K86" s="825"/>
      <c r="L86" s="825"/>
      <c r="M86" s="826"/>
      <c r="N86" s="52">
        <f>L83+L84+L85</f>
        <v>320.68814782751156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1389.6486405858834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500</v>
      </c>
      <c r="N36" s="272">
        <f>K36/M36</f>
        <v>148.19834163226946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500</v>
      </c>
      <c r="N37" s="272">
        <f>K37/M37</f>
        <v>158.57020860480236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307.39445518707186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1616.3613504111302</v>
      </c>
      <c r="N48" s="272">
        <f>K48*M48</f>
        <v>727.36260768500858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727.36260768500858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1097.3475578720804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219.46951157441609</v>
      </c>
      <c r="M83" s="859"/>
      <c r="N83" s="51"/>
    </row>
    <row r="84" spans="1:14">
      <c r="B84" s="89" t="s">
        <v>973</v>
      </c>
      <c r="C84" s="90"/>
      <c r="D84" s="90"/>
      <c r="E84" s="90"/>
      <c r="F84" s="90"/>
      <c r="G84" s="90"/>
      <c r="H84" s="90"/>
      <c r="I84" s="87"/>
      <c r="J84" s="88"/>
      <c r="K84" s="304">
        <v>0.05</v>
      </c>
      <c r="L84" s="858">
        <f>N78*K84</f>
        <v>54.867377893604022</v>
      </c>
      <c r="M84" s="859"/>
      <c r="N84" s="51"/>
    </row>
    <row r="85" spans="1:14" ht="15.75" thickBot="1">
      <c r="B85" s="91" t="s">
        <v>974</v>
      </c>
      <c r="C85" s="92"/>
      <c r="D85" s="92"/>
      <c r="E85" s="92"/>
      <c r="F85" s="92"/>
      <c r="G85" s="92"/>
      <c r="H85" s="92"/>
      <c r="I85" s="93"/>
      <c r="J85" s="94"/>
      <c r="K85" s="305">
        <v>0.05</v>
      </c>
      <c r="L85" s="860">
        <f>N78*K85</f>
        <v>54.867377893604022</v>
      </c>
      <c r="M85" s="861"/>
      <c r="N85" s="51"/>
    </row>
    <row r="86" spans="1:14" ht="15.75" thickBot="1">
      <c r="B86" s="824" t="s">
        <v>953</v>
      </c>
      <c r="C86" s="825"/>
      <c r="D86" s="825"/>
      <c r="E86" s="825"/>
      <c r="F86" s="825"/>
      <c r="G86" s="825"/>
      <c r="H86" s="825"/>
      <c r="I86" s="825"/>
      <c r="J86" s="825"/>
      <c r="K86" s="825"/>
      <c r="L86" s="825"/>
      <c r="M86" s="826"/>
      <c r="N86" s="52">
        <f>L83+L84+L85</f>
        <v>329.20426736162415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1426.5518252337047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400</v>
      </c>
      <c r="N36" s="272">
        <f>K36/M36</f>
        <v>185.24792704033683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400</v>
      </c>
      <c r="N37" s="272">
        <f>K37/M37</f>
        <v>593.18078462784217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400</v>
      </c>
      <c r="N38" s="272">
        <f>K38/M38</f>
        <v>198.21276075600292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841">
        <v>400</v>
      </c>
      <c r="M39" s="842"/>
      <c r="N39" s="272">
        <f>K39/L39</f>
        <v>251.40790098331416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1229.165149106291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1287.6875392712957</v>
      </c>
      <c r="N48" s="272">
        <f>K48*M48</f>
        <v>2356.4681968664713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46199.412386010627</v>
      </c>
      <c r="N49" s="272">
        <f>K49*M49</f>
        <v>877.78883533420185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3234.2570322006732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942.46378550142276</v>
      </c>
      <c r="M58" s="829"/>
      <c r="N58" s="287">
        <f>K58*L58</f>
        <v>17.90681192452703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17.90681192452703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111.57756987950249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4592.9065631109934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918.58131262219877</v>
      </c>
      <c r="M82" s="859"/>
      <c r="N82" s="51"/>
    </row>
    <row r="83" spans="1:14">
      <c r="B83" s="89" t="s">
        <v>973</v>
      </c>
      <c r="C83" s="90"/>
      <c r="D83" s="90"/>
      <c r="E83" s="90"/>
      <c r="F83" s="90"/>
      <c r="G83" s="90"/>
      <c r="H83" s="90"/>
      <c r="I83" s="87"/>
      <c r="J83" s="88"/>
      <c r="K83" s="304">
        <v>0.05</v>
      </c>
      <c r="L83" s="858">
        <f>N77*K83</f>
        <v>229.64532815554969</v>
      </c>
      <c r="M83" s="859"/>
      <c r="N83" s="51"/>
    </row>
    <row r="84" spans="1:14" ht="15.75" thickBot="1">
      <c r="B84" s="91" t="s">
        <v>974</v>
      </c>
      <c r="C84" s="92"/>
      <c r="D84" s="92"/>
      <c r="E84" s="92"/>
      <c r="F84" s="92"/>
      <c r="G84" s="92"/>
      <c r="H84" s="92"/>
      <c r="I84" s="93"/>
      <c r="J84" s="94"/>
      <c r="K84" s="305">
        <v>0.05</v>
      </c>
      <c r="L84" s="860">
        <f>N77*K84</f>
        <v>229.64532815554969</v>
      </c>
      <c r="M84" s="861"/>
      <c r="N84" s="51"/>
    </row>
    <row r="85" spans="1:14" ht="15.75" thickBot="1">
      <c r="B85" s="824" t="s">
        <v>953</v>
      </c>
      <c r="C85" s="825"/>
      <c r="D85" s="825"/>
      <c r="E85" s="825"/>
      <c r="F85" s="825"/>
      <c r="G85" s="825"/>
      <c r="H85" s="825"/>
      <c r="I85" s="825"/>
      <c r="J85" s="825"/>
      <c r="K85" s="825"/>
      <c r="L85" s="825"/>
      <c r="M85" s="826"/>
      <c r="N85" s="52">
        <f>L82+L83+L84</f>
        <v>1377.8719689332979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5970.7785320442908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400</v>
      </c>
      <c r="N36" s="272">
        <f>K36/M36</f>
        <v>185.24792704033683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400</v>
      </c>
      <c r="N37" s="272">
        <f>K37/M37</f>
        <v>593.18078462784217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400</v>
      </c>
      <c r="N38" s="272">
        <f>K38/M38</f>
        <v>198.21276075600292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841">
        <v>400</v>
      </c>
      <c r="M39" s="842"/>
      <c r="N39" s="272">
        <f>K39/L39</f>
        <v>251.40790098331416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1229.165149106291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1287.6875392712957</v>
      </c>
      <c r="N48" s="272">
        <f>K48*M48</f>
        <v>1931.5313089069437</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46199.412386010627</v>
      </c>
      <c r="N49" s="272">
        <f>K49*M49</f>
        <v>600.59236101813815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2532.1236699250817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942.46378550142276</v>
      </c>
      <c r="M58" s="829"/>
      <c r="N58" s="287">
        <f>K58*L58</f>
        <v>12.252029211518495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12.252029211518495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3885.1184181223935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777.02368362447874</v>
      </c>
      <c r="M83" s="859"/>
      <c r="N83" s="51"/>
    </row>
    <row r="84" spans="1:14">
      <c r="B84" s="89" t="s">
        <v>973</v>
      </c>
      <c r="C84" s="90"/>
      <c r="D84" s="90"/>
      <c r="E84" s="90"/>
      <c r="F84" s="90"/>
      <c r="G84" s="90"/>
      <c r="H84" s="90"/>
      <c r="I84" s="87"/>
      <c r="J84" s="88"/>
      <c r="K84" s="304">
        <v>0.05</v>
      </c>
      <c r="L84" s="858">
        <f>N78*K84</f>
        <v>194.25592090611968</v>
      </c>
      <c r="M84" s="859"/>
      <c r="N84" s="51"/>
    </row>
    <row r="85" spans="1:14" ht="15.75" thickBot="1">
      <c r="B85" s="91" t="s">
        <v>974</v>
      </c>
      <c r="C85" s="92"/>
      <c r="D85" s="92"/>
      <c r="E85" s="92"/>
      <c r="F85" s="92"/>
      <c r="G85" s="92"/>
      <c r="H85" s="92"/>
      <c r="I85" s="93"/>
      <c r="J85" s="94"/>
      <c r="K85" s="305">
        <v>0.05</v>
      </c>
      <c r="L85" s="860">
        <f>N78*K85</f>
        <v>194.25592090611968</v>
      </c>
      <c r="M85" s="861"/>
      <c r="N85" s="51"/>
    </row>
    <row r="86" spans="1:14" ht="15.75" thickBot="1">
      <c r="B86" s="824" t="s">
        <v>953</v>
      </c>
      <c r="C86" s="825"/>
      <c r="D86" s="825"/>
      <c r="E86" s="825"/>
      <c r="F86" s="825"/>
      <c r="G86" s="825"/>
      <c r="H86" s="825"/>
      <c r="I86" s="825"/>
      <c r="J86" s="825"/>
      <c r="K86" s="825"/>
      <c r="L86" s="825"/>
      <c r="M86" s="826"/>
      <c r="N86" s="52">
        <f>L83+L84+L85</f>
        <v>1165.535525436718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5050.6539435591112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400</v>
      </c>
      <c r="N36" s="272">
        <f>K36/M36</f>
        <v>185.24792704033683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400</v>
      </c>
      <c r="N37" s="272">
        <f>K37/M37</f>
        <v>593.18078462784217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400</v>
      </c>
      <c r="N38" s="272">
        <f>K38/M38</f>
        <v>198.21276075600292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841">
        <v>400</v>
      </c>
      <c r="M39" s="842"/>
      <c r="N39" s="272">
        <f>K39/L39</f>
        <v>251.40790098331416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1229.165149106291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1287.6875392712957</v>
      </c>
      <c r="N48" s="272">
        <f>K48*M48</f>
        <v>2356.4681968664713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46199.412386010627</v>
      </c>
      <c r="N49" s="272">
        <f>K49*M49</f>
        <v>877.78883533420185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3234.2570322006732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942.46378550142276</v>
      </c>
      <c r="M58" s="829"/>
      <c r="N58" s="287">
        <f>K58*L58</f>
        <v>17.90681192452703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17.90681192452703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4592.9065631109934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918.58131262219877</v>
      </c>
      <c r="M83" s="859"/>
      <c r="N83" s="51"/>
    </row>
    <row r="84" spans="1:14">
      <c r="B84" s="89" t="s">
        <v>973</v>
      </c>
      <c r="C84" s="90"/>
      <c r="D84" s="90"/>
      <c r="E84" s="90"/>
      <c r="F84" s="90"/>
      <c r="G84" s="90"/>
      <c r="H84" s="90"/>
      <c r="I84" s="87"/>
      <c r="J84" s="88"/>
      <c r="K84" s="304">
        <v>0.05</v>
      </c>
      <c r="L84" s="858">
        <f>N78*K84</f>
        <v>229.64532815554969</v>
      </c>
      <c r="M84" s="859"/>
      <c r="N84" s="51"/>
    </row>
    <row r="85" spans="1:14" ht="15.75" thickBot="1">
      <c r="B85" s="91" t="s">
        <v>974</v>
      </c>
      <c r="C85" s="92"/>
      <c r="D85" s="92"/>
      <c r="E85" s="92"/>
      <c r="F85" s="92"/>
      <c r="G85" s="92"/>
      <c r="H85" s="92"/>
      <c r="I85" s="93"/>
      <c r="J85" s="94"/>
      <c r="K85" s="305">
        <v>0.05</v>
      </c>
      <c r="L85" s="860">
        <f>N78*K85</f>
        <v>229.64532815554969</v>
      </c>
      <c r="M85" s="861"/>
      <c r="N85" s="51"/>
    </row>
    <row r="86" spans="1:14" ht="15.75" thickBot="1">
      <c r="B86" s="824" t="s">
        <v>953</v>
      </c>
      <c r="C86" s="825"/>
      <c r="D86" s="825"/>
      <c r="E86" s="825"/>
      <c r="F86" s="825"/>
      <c r="G86" s="825"/>
      <c r="H86" s="825"/>
      <c r="I86" s="825"/>
      <c r="J86" s="825"/>
      <c r="K86" s="825"/>
      <c r="L86" s="825"/>
      <c r="M86" s="826"/>
      <c r="N86" s="52">
        <f>L83+L84+L85</f>
        <v>1377.8719689332979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5970.7785320442908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400</v>
      </c>
      <c r="N36" s="272">
        <f>K36/M36</f>
        <v>185.24792704033683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400</v>
      </c>
      <c r="N37" s="272">
        <f>K37/M37</f>
        <v>593.18078462784217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400</v>
      </c>
      <c r="N38" s="272">
        <f>K38/M38</f>
        <v>198.21276075600292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841">
        <v>400</v>
      </c>
      <c r="M39" s="842"/>
      <c r="N39" s="272">
        <f>K39/L39</f>
        <v>251.40790098331416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1229.165149106291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46199.412386010627</v>
      </c>
      <c r="N48" s="272">
        <f>K48*M48</f>
        <v>600.59236101813815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1287.6875392712957</v>
      </c>
      <c r="N49" s="272">
        <f>K49*M49</f>
        <v>1931.5313089069437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2532.1236699250817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942.46378550142276</v>
      </c>
      <c r="M58" s="829"/>
      <c r="N58" s="287">
        <f>K58*L58</f>
        <v>12.252029211518495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12.252029211518495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3885.1184181223935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777.02368362447874</v>
      </c>
      <c r="M83" s="859"/>
      <c r="N83" s="51"/>
    </row>
    <row r="84" spans="1:14">
      <c r="B84" s="89" t="s">
        <v>973</v>
      </c>
      <c r="C84" s="90"/>
      <c r="D84" s="90"/>
      <c r="E84" s="90"/>
      <c r="F84" s="90"/>
      <c r="G84" s="90"/>
      <c r="H84" s="90"/>
      <c r="I84" s="87"/>
      <c r="J84" s="88"/>
      <c r="K84" s="304">
        <v>0.05</v>
      </c>
      <c r="L84" s="858">
        <f>N78*K84</f>
        <v>194.25592090611968</v>
      </c>
      <c r="M84" s="859"/>
      <c r="N84" s="51"/>
    </row>
    <row r="85" spans="1:14" ht="15.75" thickBot="1">
      <c r="B85" s="91" t="s">
        <v>974</v>
      </c>
      <c r="C85" s="92"/>
      <c r="D85" s="92"/>
      <c r="E85" s="92"/>
      <c r="F85" s="92"/>
      <c r="G85" s="92"/>
      <c r="H85" s="92"/>
      <c r="I85" s="93"/>
      <c r="J85" s="94"/>
      <c r="K85" s="305">
        <v>0.05</v>
      </c>
      <c r="L85" s="860">
        <f>N78*K85</f>
        <v>194.25592090611968</v>
      </c>
      <c r="M85" s="861"/>
      <c r="N85" s="51"/>
    </row>
    <row r="86" spans="1:14" ht="15.75" thickBot="1">
      <c r="B86" s="824" t="s">
        <v>953</v>
      </c>
      <c r="C86" s="825"/>
      <c r="D86" s="825"/>
      <c r="E86" s="825"/>
      <c r="F86" s="825"/>
      <c r="G86" s="825"/>
      <c r="H86" s="825"/>
      <c r="I86" s="825"/>
      <c r="J86" s="825"/>
      <c r="K86" s="825"/>
      <c r="L86" s="825"/>
      <c r="M86" s="826"/>
      <c r="N86" s="52">
        <f>L83+L84+L85</f>
        <v>1165.535525436718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5050.6539435591112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83">
        <v>275</v>
      </c>
      <c r="N36" s="272">
        <f>K36/M36</f>
        <v>269.45153024048994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83">
        <f>M36</f>
        <v>275</v>
      </c>
      <c r="N37" s="272">
        <f>K37/M37</f>
        <v>862.80841400413408</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83">
        <v>275</v>
      </c>
      <c r="N38" s="272">
        <f>K38/M38</f>
        <v>288.30947019054975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952">
        <v>275</v>
      </c>
      <c r="M39" s="953"/>
      <c r="N39" s="272">
        <f>K39/L39</f>
        <v>365.68421961209333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1787.8765805182416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46771.860899388157</v>
      </c>
      <c r="N48" s="272">
        <f>K48*M48</f>
        <v>1169.2965224847039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47344.309412765695</v>
      </c>
      <c r="N49" s="272">
        <f>K49*M49</f>
        <v>615.47602236595401</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1287.6875392712957</v>
      </c>
      <c r="N50" s="272">
        <f>K50*M50</f>
        <v>5459.7951665102937</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7244.5677113609518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942.46378550142276</v>
      </c>
      <c r="M58" s="829"/>
      <c r="N58" s="287">
        <f>K58*L58</f>
        <v>35.813623849054061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35.813623849054061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9230.5525628257055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1846.1105125651411</v>
      </c>
      <c r="M83" s="859"/>
      <c r="N83" s="51"/>
    </row>
    <row r="84" spans="1:14">
      <c r="B84" s="89" t="s">
        <v>973</v>
      </c>
      <c r="C84" s="90"/>
      <c r="D84" s="90"/>
      <c r="E84" s="90"/>
      <c r="F84" s="90"/>
      <c r="G84" s="90"/>
      <c r="H84" s="90"/>
      <c r="I84" s="87"/>
      <c r="J84" s="88"/>
      <c r="K84" s="304">
        <v>0.05</v>
      </c>
      <c r="L84" s="858">
        <f>N78*K84</f>
        <v>461.52762814128528</v>
      </c>
      <c r="M84" s="859"/>
      <c r="N84" s="51"/>
    </row>
    <row r="85" spans="1:14" ht="15.75" thickBot="1">
      <c r="B85" s="91" t="s">
        <v>974</v>
      </c>
      <c r="C85" s="92"/>
      <c r="D85" s="92"/>
      <c r="E85" s="92"/>
      <c r="F85" s="92"/>
      <c r="G85" s="92"/>
      <c r="H85" s="92"/>
      <c r="I85" s="93"/>
      <c r="J85" s="94"/>
      <c r="K85" s="305">
        <v>0.05</v>
      </c>
      <c r="L85" s="860">
        <f>N78*K85</f>
        <v>461.52762814128528</v>
      </c>
      <c r="M85" s="861"/>
      <c r="N85" s="51"/>
    </row>
    <row r="86" spans="1:14" ht="15.75" thickBot="1">
      <c r="B86" s="824" t="s">
        <v>953</v>
      </c>
      <c r="C86" s="825"/>
      <c r="D86" s="825"/>
      <c r="E86" s="825"/>
      <c r="F86" s="825"/>
      <c r="G86" s="825"/>
      <c r="H86" s="825"/>
      <c r="I86" s="825"/>
      <c r="J86" s="825"/>
      <c r="K86" s="825"/>
      <c r="L86" s="825"/>
      <c r="M86" s="826"/>
      <c r="N86" s="52">
        <f>L83+L84+L85</f>
        <v>2769.1657688477117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11999.718331673417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83">
        <v>275</v>
      </c>
      <c r="N36" s="272">
        <f>K36/M36</f>
        <v>269.45153024048994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83">
        <v>275</v>
      </c>
      <c r="N37" s="272">
        <f>K37/M37</f>
        <v>862.80841400413408</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83">
        <v>275</v>
      </c>
      <c r="N38" s="272">
        <f>K38/M38</f>
        <v>288.30947019054975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952">
        <v>275</v>
      </c>
      <c r="M39" s="953"/>
      <c r="N39" s="272">
        <f>K39/L39</f>
        <v>365.68421961209333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1787.8765805182416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46771.860899388157</v>
      </c>
      <c r="N48" s="272">
        <f>K48*M48</f>
        <v>888.665357088375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47344.309412765695</v>
      </c>
      <c r="N49" s="272">
        <f>K49*M49</f>
        <v>473.44309412765693</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1287.6875392712957</v>
      </c>
      <c r="N50" s="272">
        <f>K50*M50</f>
        <v>4172.1076272389982</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5534.2160784550306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942.46378550142276</v>
      </c>
      <c r="M58" s="829"/>
      <c r="N58" s="287">
        <f>K58*L58</f>
        <v>27.331449779541263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27.331449779541263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7511.718755850271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1502.3437511700542</v>
      </c>
      <c r="M83" s="859"/>
      <c r="N83" s="51"/>
    </row>
    <row r="84" spans="1:14">
      <c r="B84" s="89" t="s">
        <v>973</v>
      </c>
      <c r="C84" s="90"/>
      <c r="D84" s="90"/>
      <c r="E84" s="90"/>
      <c r="F84" s="90"/>
      <c r="G84" s="90"/>
      <c r="H84" s="90"/>
      <c r="I84" s="87"/>
      <c r="J84" s="88"/>
      <c r="K84" s="304">
        <v>0.05</v>
      </c>
      <c r="L84" s="858">
        <f>N78*K84</f>
        <v>375.58593779251356</v>
      </c>
      <c r="M84" s="859"/>
      <c r="N84" s="51"/>
    </row>
    <row r="85" spans="1:14" ht="15.75" thickBot="1">
      <c r="B85" s="91" t="s">
        <v>974</v>
      </c>
      <c r="C85" s="92"/>
      <c r="D85" s="92"/>
      <c r="E85" s="92"/>
      <c r="F85" s="92"/>
      <c r="G85" s="92"/>
      <c r="H85" s="92"/>
      <c r="I85" s="93"/>
      <c r="J85" s="94"/>
      <c r="K85" s="305">
        <v>0.05</v>
      </c>
      <c r="L85" s="860">
        <f>N78*K85</f>
        <v>375.58593779251356</v>
      </c>
      <c r="M85" s="861"/>
      <c r="N85" s="51"/>
    </row>
    <row r="86" spans="1:14" ht="15.75" thickBot="1">
      <c r="B86" s="824" t="s">
        <v>953</v>
      </c>
      <c r="C86" s="825"/>
      <c r="D86" s="825"/>
      <c r="E86" s="825"/>
      <c r="F86" s="825"/>
      <c r="G86" s="825"/>
      <c r="H86" s="825"/>
      <c r="I86" s="825"/>
      <c r="J86" s="825"/>
      <c r="K86" s="825"/>
      <c r="L86" s="825"/>
      <c r="M86" s="826"/>
      <c r="N86" s="52">
        <f>L83+L84+L85</f>
        <v>2253.5156267550815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9765.2343826053529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275</v>
      </c>
      <c r="N36" s="272">
        <f>K36/M36</f>
        <v>269.45153024048994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275</v>
      </c>
      <c r="N37" s="272">
        <f>K37/M37</f>
        <v>862.80841400413408</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275</v>
      </c>
      <c r="N38" s="272">
        <f>K38/M38</f>
        <v>288.30947019054975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841">
        <v>275</v>
      </c>
      <c r="M39" s="842"/>
      <c r="N39" s="272">
        <f>K39/L39</f>
        <v>365.68421961209333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1787.8765805182416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46771.860899388157</v>
      </c>
      <c r="N48" s="272">
        <f>K48*M48</f>
        <v>1169.2965224847039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47344.309412765695</v>
      </c>
      <c r="N49" s="272">
        <f>K49*M49</f>
        <v>615.47602236595401</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1616.3613504111302</v>
      </c>
      <c r="N50" s="272">
        <f>K50*M50</f>
        <v>6853.3721257431926</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8638.1446705938506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942.46378550142276</v>
      </c>
      <c r="M58" s="829"/>
      <c r="N58" s="287">
        <f>K58*L58</f>
        <v>35.813623849054061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35.813623849054061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10624.129522058603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2124.8259044117208</v>
      </c>
      <c r="M83" s="859"/>
      <c r="N83" s="51"/>
    </row>
    <row r="84" spans="1:14">
      <c r="B84" s="89" t="s">
        <v>973</v>
      </c>
      <c r="C84" s="90"/>
      <c r="D84" s="90"/>
      <c r="E84" s="90"/>
      <c r="F84" s="90"/>
      <c r="G84" s="90"/>
      <c r="H84" s="90"/>
      <c r="I84" s="87"/>
      <c r="J84" s="88"/>
      <c r="K84" s="304">
        <v>0.05</v>
      </c>
      <c r="L84" s="858">
        <f>N78*K84</f>
        <v>531.2064761029302</v>
      </c>
      <c r="M84" s="859"/>
      <c r="N84" s="51"/>
    </row>
    <row r="85" spans="1:14" ht="15.75" thickBot="1">
      <c r="B85" s="91" t="s">
        <v>974</v>
      </c>
      <c r="C85" s="92"/>
      <c r="D85" s="92"/>
      <c r="E85" s="92"/>
      <c r="F85" s="92"/>
      <c r="G85" s="92"/>
      <c r="H85" s="92"/>
      <c r="I85" s="93"/>
      <c r="J85" s="94"/>
      <c r="K85" s="305">
        <v>0.05</v>
      </c>
      <c r="L85" s="860">
        <f>N78*K85</f>
        <v>531.2064761029302</v>
      </c>
      <c r="M85" s="861"/>
      <c r="N85" s="51"/>
    </row>
    <row r="86" spans="1:14" ht="15.75" thickBot="1">
      <c r="B86" s="824" t="s">
        <v>953</v>
      </c>
      <c r="C86" s="825"/>
      <c r="D86" s="825"/>
      <c r="E86" s="825"/>
      <c r="F86" s="825"/>
      <c r="G86" s="825"/>
      <c r="H86" s="825"/>
      <c r="I86" s="825"/>
      <c r="J86" s="825"/>
      <c r="K86" s="825"/>
      <c r="L86" s="825"/>
      <c r="M86" s="826"/>
      <c r="N86" s="52">
        <f>L83+L84+L85</f>
        <v>3187.238856617581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13811.368378676185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275</v>
      </c>
      <c r="N36" s="272">
        <f>K36/M36</f>
        <v>269.45153024048994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275</v>
      </c>
      <c r="N37" s="272">
        <f>K37/M37</f>
        <v>862.80841400413408</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275</v>
      </c>
      <c r="N38" s="272">
        <f>K38/M38</f>
        <v>288.30947019054975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100563.16039332567</v>
      </c>
      <c r="L39" s="841">
        <v>275</v>
      </c>
      <c r="M39" s="842"/>
      <c r="N39" s="272">
        <f>K39/L39</f>
        <v>365.68421961209333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1787.8765805182416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46771.860899388157</v>
      </c>
      <c r="N48" s="272">
        <f>K48*M48</f>
        <v>888.665357088375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47344.309412765695</v>
      </c>
      <c r="N49" s="272">
        <f>K49*M49</f>
        <v>473.44309412765693</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1616.3613504111302</v>
      </c>
      <c r="N50" s="272">
        <f>K50*M50</f>
        <v>5237.0107753320617</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6599.1192265480931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942.46378550142276</v>
      </c>
      <c r="M58" s="829"/>
      <c r="N58" s="287">
        <f>K58*L58</f>
        <v>27.331449779541263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27.331449779541263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8576.6219039433345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1715.324380788667</v>
      </c>
      <c r="M83" s="859"/>
      <c r="N83" s="51"/>
    </row>
    <row r="84" spans="1:14">
      <c r="B84" s="89" t="s">
        <v>973</v>
      </c>
      <c r="C84" s="90"/>
      <c r="D84" s="90"/>
      <c r="E84" s="90"/>
      <c r="F84" s="90"/>
      <c r="G84" s="90"/>
      <c r="H84" s="90"/>
      <c r="I84" s="87"/>
      <c r="J84" s="88"/>
      <c r="K84" s="304">
        <v>0.05</v>
      </c>
      <c r="L84" s="858">
        <f>N78*K84</f>
        <v>428.83109519716675</v>
      </c>
      <c r="M84" s="859"/>
      <c r="N84" s="51"/>
    </row>
    <row r="85" spans="1:14" ht="15.75" thickBot="1">
      <c r="B85" s="91" t="s">
        <v>974</v>
      </c>
      <c r="C85" s="92"/>
      <c r="D85" s="92"/>
      <c r="E85" s="92"/>
      <c r="F85" s="92"/>
      <c r="G85" s="92"/>
      <c r="H85" s="92"/>
      <c r="I85" s="93"/>
      <c r="J85" s="94"/>
      <c r="K85" s="305">
        <v>0.05</v>
      </c>
      <c r="L85" s="860">
        <f>N78*K85</f>
        <v>428.83109519716675</v>
      </c>
      <c r="M85" s="861"/>
      <c r="N85" s="51"/>
    </row>
    <row r="86" spans="1:14" ht="15.75" thickBot="1">
      <c r="B86" s="824" t="s">
        <v>953</v>
      </c>
      <c r="C86" s="825"/>
      <c r="D86" s="825"/>
      <c r="E86" s="825"/>
      <c r="F86" s="825"/>
      <c r="G86" s="825"/>
      <c r="H86" s="825"/>
      <c r="I86" s="825"/>
      <c r="J86" s="825"/>
      <c r="K86" s="825"/>
      <c r="L86" s="825"/>
      <c r="M86" s="826"/>
      <c r="N86" s="52">
        <f>L83+L84+L85</f>
        <v>2572.9865711830003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11149.608475126335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418</v>
      </c>
      <c r="N36" s="272">
        <f>K36/M36</f>
        <v>177.27074357926969</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418</v>
      </c>
      <c r="N37" s="272">
        <f>K37/M37</f>
        <v>567.63711447640401</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100563.16039332567</v>
      </c>
      <c r="L38" s="270"/>
      <c r="M38" s="271">
        <v>418</v>
      </c>
      <c r="N38" s="272">
        <f>K38/M38</f>
        <v>240.58172342900878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1.0677279414306458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986.55730942611319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43655.673647705073</v>
      </c>
      <c r="N48" s="272">
        <f>K48*M48</f>
        <v>436.55673647705072</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1287.6875392712957</v>
      </c>
      <c r="N49" s="272">
        <f>K49*M49</f>
        <v>1609.6094240891196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2046.1661605661702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942.46378550142276</v>
      </c>
      <c r="M58" s="829"/>
      <c r="N58" s="287">
        <f>K58*L58</f>
        <v>9.4246378550142271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9.4246378550142271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106.77279414306457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3148.9209019903619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629.78418039807241</v>
      </c>
      <c r="M83" s="859"/>
      <c r="N83" s="51"/>
    </row>
    <row r="84" spans="1:14">
      <c r="B84" s="89" t="s">
        <v>973</v>
      </c>
      <c r="C84" s="90"/>
      <c r="D84" s="90"/>
      <c r="E84" s="90"/>
      <c r="F84" s="90"/>
      <c r="G84" s="90"/>
      <c r="H84" s="90"/>
      <c r="I84" s="87"/>
      <c r="J84" s="88"/>
      <c r="K84" s="304">
        <v>0.05</v>
      </c>
      <c r="L84" s="858">
        <f>N78*K84</f>
        <v>157.4460450995181</v>
      </c>
      <c r="M84" s="859"/>
      <c r="N84" s="51"/>
    </row>
    <row r="85" spans="1:14" ht="15.75" thickBot="1">
      <c r="B85" s="91" t="s">
        <v>974</v>
      </c>
      <c r="C85" s="92"/>
      <c r="D85" s="92"/>
      <c r="E85" s="92"/>
      <c r="F85" s="92"/>
      <c r="G85" s="92"/>
      <c r="H85" s="92"/>
      <c r="I85" s="93"/>
      <c r="J85" s="94"/>
      <c r="K85" s="305">
        <v>0.05</v>
      </c>
      <c r="L85" s="860">
        <f>N78*K85</f>
        <v>157.4460450995181</v>
      </c>
      <c r="M85" s="861"/>
      <c r="N85" s="51"/>
    </row>
    <row r="86" spans="1:14" ht="15.75" thickBot="1">
      <c r="B86" s="824" t="s">
        <v>953</v>
      </c>
      <c r="C86" s="825"/>
      <c r="D86" s="825"/>
      <c r="E86" s="825"/>
      <c r="F86" s="825"/>
      <c r="G86" s="825"/>
      <c r="H86" s="825"/>
      <c r="I86" s="825"/>
      <c r="J86" s="825"/>
      <c r="K86" s="825"/>
      <c r="L86" s="825"/>
      <c r="M86" s="826"/>
      <c r="N86" s="52">
        <f>L83+L84+L85</f>
        <v>944.67627059710856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4093.5971725874706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74099.170816134734</v>
      </c>
      <c r="L36" s="270"/>
      <c r="M36" s="271">
        <v>418</v>
      </c>
      <c r="N36" s="272">
        <f>K36/M36</f>
        <v>177.27074357926969</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418</v>
      </c>
      <c r="N37" s="272">
        <f>K37/M37</f>
        <v>567.63711447640401</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100563.16039332567</v>
      </c>
      <c r="L38" s="270"/>
      <c r="M38" s="271">
        <v>418</v>
      </c>
      <c r="N38" s="272">
        <f>K38/M38</f>
        <v>240.58172342900878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1.0677279414306458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986.55730942611319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43655.673647705073</v>
      </c>
      <c r="N48" s="272">
        <f>K48*M48</f>
        <v>436.55673647705072</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1197.805727093792</v>
      </c>
      <c r="N49" s="272">
        <f>K49*M49</f>
        <v>1497.2571588672399</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1933.8138953442906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942.46378550142276</v>
      </c>
      <c r="M58" s="829"/>
      <c r="N58" s="287">
        <f>K58*L58</f>
        <v>9.4246378550142271</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9.4246378550142271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106.77279414306457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3036.5686367684825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607.31372735369655</v>
      </c>
      <c r="M83" s="859"/>
      <c r="N83" s="51"/>
    </row>
    <row r="84" spans="1:14">
      <c r="B84" s="89" t="s">
        <v>973</v>
      </c>
      <c r="C84" s="90"/>
      <c r="D84" s="90"/>
      <c r="E84" s="90"/>
      <c r="F84" s="90"/>
      <c r="G84" s="90"/>
      <c r="H84" s="90"/>
      <c r="I84" s="87"/>
      <c r="J84" s="88"/>
      <c r="K84" s="304">
        <v>0.05</v>
      </c>
      <c r="L84" s="858">
        <f>N78*K84</f>
        <v>151.82843183842414</v>
      </c>
      <c r="M84" s="859"/>
      <c r="N84" s="51"/>
    </row>
    <row r="85" spans="1:14" ht="15.75" thickBot="1">
      <c r="B85" s="91" t="s">
        <v>974</v>
      </c>
      <c r="C85" s="92"/>
      <c r="D85" s="92"/>
      <c r="E85" s="92"/>
      <c r="F85" s="92"/>
      <c r="G85" s="92"/>
      <c r="H85" s="92"/>
      <c r="I85" s="93"/>
      <c r="J85" s="94"/>
      <c r="K85" s="305">
        <v>0.05</v>
      </c>
      <c r="L85" s="860">
        <f>N78*K85</f>
        <v>151.82843183842414</v>
      </c>
      <c r="M85" s="861"/>
      <c r="N85" s="51"/>
    </row>
    <row r="86" spans="1:14" ht="15.75" thickBot="1">
      <c r="B86" s="824" t="s">
        <v>953</v>
      </c>
      <c r="C86" s="825"/>
      <c r="D86" s="825"/>
      <c r="E86" s="825"/>
      <c r="F86" s="825"/>
      <c r="G86" s="825"/>
      <c r="H86" s="825"/>
      <c r="I86" s="825"/>
      <c r="J86" s="825"/>
      <c r="K86" s="825"/>
      <c r="L86" s="825"/>
      <c r="M86" s="826"/>
      <c r="N86" s="52">
        <f>L83+L84+L85</f>
        <v>910.97059103054494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3947.5392277990277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50718.91640528218</v>
      </c>
      <c r="N48" s="272">
        <f>K48*M48</f>
        <v>633.98645506602725</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1433.4380987625975</v>
      </c>
      <c r="N49" s="272">
        <f>K49*M49</f>
        <v>2096.4032194402989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2730.3896745063262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942.46378550142276</v>
      </c>
      <c r="M58" s="829"/>
      <c r="N58" s="287">
        <f>K58*L58</f>
        <v>11.780797318767785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11.780797318767785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3249.3664245894588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649.87328491789185</v>
      </c>
      <c r="M83" s="859"/>
      <c r="N83" s="51"/>
    </row>
    <row r="84" spans="1:14">
      <c r="B84" s="89" t="s">
        <v>973</v>
      </c>
      <c r="C84" s="90"/>
      <c r="D84" s="90"/>
      <c r="E84" s="90"/>
      <c r="F84" s="90"/>
      <c r="G84" s="90"/>
      <c r="H84" s="90"/>
      <c r="I84" s="87"/>
      <c r="J84" s="88"/>
      <c r="K84" s="304">
        <v>0.05</v>
      </c>
      <c r="L84" s="858">
        <f>N78*K84</f>
        <v>162.46832122947296</v>
      </c>
      <c r="M84" s="859"/>
      <c r="N84" s="51"/>
    </row>
    <row r="85" spans="1:14" ht="15.75" thickBot="1">
      <c r="B85" s="91" t="s">
        <v>974</v>
      </c>
      <c r="C85" s="92"/>
      <c r="D85" s="92"/>
      <c r="E85" s="92"/>
      <c r="F85" s="92"/>
      <c r="G85" s="92"/>
      <c r="H85" s="92"/>
      <c r="I85" s="93"/>
      <c r="J85" s="94"/>
      <c r="K85" s="305">
        <v>0.05</v>
      </c>
      <c r="L85" s="860">
        <f>N78*K85</f>
        <v>162.46832122947296</v>
      </c>
      <c r="M85" s="861"/>
      <c r="N85" s="51"/>
    </row>
    <row r="86" spans="1:14" ht="15.75" thickBot="1">
      <c r="B86" s="824" t="s">
        <v>953</v>
      </c>
      <c r="C86" s="825"/>
      <c r="D86" s="825"/>
      <c r="E86" s="825"/>
      <c r="F86" s="825"/>
      <c r="G86" s="825"/>
      <c r="H86" s="825"/>
      <c r="I86" s="825"/>
      <c r="J86" s="825"/>
      <c r="K86" s="825"/>
      <c r="L86" s="825"/>
      <c r="M86" s="826"/>
      <c r="N86" s="52">
        <f>L83+L84+L85</f>
        <v>974.80992737683778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4224.1763519662964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50718.91640528218</v>
      </c>
      <c r="N48" s="272">
        <f>K48*M48</f>
        <v>481.82970585018069</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1433.4380987625975</v>
      </c>
      <c r="N49" s="272">
        <f>K49*M49</f>
        <v>2022.2227978293345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2504.0525036795152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942.46378550142276</v>
      </c>
      <c r="M58" s="829"/>
      <c r="N58" s="287">
        <f>K58*L58</f>
        <v>8.9534059622635151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8.9534059622635151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3020.2018624061434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604.0403724812287</v>
      </c>
      <c r="M83" s="859"/>
      <c r="N83" s="51"/>
    </row>
    <row r="84" spans="1:14">
      <c r="B84" s="89" t="s">
        <v>973</v>
      </c>
      <c r="C84" s="90"/>
      <c r="D84" s="90"/>
      <c r="E84" s="90"/>
      <c r="F84" s="90"/>
      <c r="G84" s="90"/>
      <c r="H84" s="90"/>
      <c r="I84" s="87"/>
      <c r="J84" s="88"/>
      <c r="K84" s="304">
        <v>0.05</v>
      </c>
      <c r="L84" s="858">
        <f>N78*K84</f>
        <v>151.01009312030718</v>
      </c>
      <c r="M84" s="859"/>
      <c r="N84" s="51"/>
    </row>
    <row r="85" spans="1:14" ht="15.75" thickBot="1">
      <c r="B85" s="91" t="s">
        <v>974</v>
      </c>
      <c r="C85" s="92"/>
      <c r="D85" s="92"/>
      <c r="E85" s="92"/>
      <c r="F85" s="92"/>
      <c r="G85" s="92"/>
      <c r="H85" s="92"/>
      <c r="I85" s="93"/>
      <c r="J85" s="94"/>
      <c r="K85" s="305">
        <v>0.05</v>
      </c>
      <c r="L85" s="860">
        <f>N78*K85</f>
        <v>151.01009312030718</v>
      </c>
      <c r="M85" s="861"/>
      <c r="N85" s="51"/>
    </row>
    <row r="86" spans="1:14" ht="15.75" thickBot="1">
      <c r="B86" s="824" t="s">
        <v>953</v>
      </c>
      <c r="C86" s="825"/>
      <c r="D86" s="825"/>
      <c r="E86" s="825"/>
      <c r="F86" s="825"/>
      <c r="G86" s="825"/>
      <c r="H86" s="825"/>
      <c r="I86" s="825"/>
      <c r="J86" s="825"/>
      <c r="K86" s="825"/>
      <c r="L86" s="825"/>
      <c r="M86" s="826"/>
      <c r="N86" s="52">
        <f>L83+L84+L85</f>
        <v>906.06055872184299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3926.2624211279863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50718.91640528218</v>
      </c>
      <c r="N48" s="272">
        <f>K48*M48</f>
        <v>481.82970585018069</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1433.4380987625975</v>
      </c>
      <c r="N49" s="272">
        <f>K49*M49</f>
        <v>2451.1791488840418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2933.0088547342225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942.46378550142276</v>
      </c>
      <c r="M59" s="829"/>
      <c r="N59" s="287">
        <f>K59*L59</f>
        <v>8.9534059622635151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8.9534059622635151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3449.1582134608507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689.83164269217013</v>
      </c>
      <c r="M83" s="859"/>
      <c r="N83" s="51"/>
    </row>
    <row r="84" spans="1:14">
      <c r="B84" s="89" t="s">
        <v>973</v>
      </c>
      <c r="C84" s="90"/>
      <c r="D84" s="90"/>
      <c r="E84" s="90"/>
      <c r="F84" s="90"/>
      <c r="G84" s="90"/>
      <c r="H84" s="90"/>
      <c r="I84" s="87"/>
      <c r="J84" s="88"/>
      <c r="K84" s="304">
        <v>0.05</v>
      </c>
      <c r="L84" s="858">
        <f>N78*K84</f>
        <v>172.45791067304253</v>
      </c>
      <c r="M84" s="859"/>
      <c r="N84" s="51"/>
    </row>
    <row r="85" spans="1:14" ht="15.75" thickBot="1">
      <c r="B85" s="91" t="s">
        <v>974</v>
      </c>
      <c r="C85" s="92"/>
      <c r="D85" s="92"/>
      <c r="E85" s="92"/>
      <c r="F85" s="92"/>
      <c r="G85" s="92"/>
      <c r="H85" s="92"/>
      <c r="I85" s="93"/>
      <c r="J85" s="94"/>
      <c r="K85" s="305">
        <v>0.05</v>
      </c>
      <c r="L85" s="860">
        <f>N78*K85</f>
        <v>172.45791067304253</v>
      </c>
      <c r="M85" s="861"/>
      <c r="N85" s="51"/>
    </row>
    <row r="86" spans="1:14" ht="15.75" thickBot="1">
      <c r="B86" s="824" t="s">
        <v>953</v>
      </c>
      <c r="C86" s="825"/>
      <c r="D86" s="825"/>
      <c r="E86" s="825"/>
      <c r="F86" s="825"/>
      <c r="G86" s="825"/>
      <c r="H86" s="825"/>
      <c r="I86" s="825"/>
      <c r="J86" s="825"/>
      <c r="K86" s="825"/>
      <c r="L86" s="825"/>
      <c r="M86" s="826"/>
      <c r="N86" s="52">
        <f>L83+L84+L85</f>
        <v>1034.7474640382552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4483.9056774991059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51863.813432037234</v>
      </c>
      <c r="N48" s="272">
        <f>K48*M48</f>
        <v>246.35311380217686</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1433.4380987625975</v>
      </c>
      <c r="N49" s="272">
        <f>K49*M49</f>
        <v>1531.986968052526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1778.3400818547029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942.46378550142276</v>
      </c>
      <c r="M58" s="829"/>
      <c r="N58" s="287">
        <f>K58*L58</f>
        <v>4.4767029811317576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4.4767029811317576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2290.0127376001997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458.00254752003997</v>
      </c>
      <c r="M83" s="859"/>
      <c r="N83" s="51"/>
    </row>
    <row r="84" spans="1:14">
      <c r="B84" s="89" t="s">
        <v>973</v>
      </c>
      <c r="C84" s="90"/>
      <c r="D84" s="90"/>
      <c r="E84" s="90"/>
      <c r="F84" s="90"/>
      <c r="G84" s="90"/>
      <c r="H84" s="90"/>
      <c r="I84" s="87"/>
      <c r="J84" s="88"/>
      <c r="K84" s="304">
        <v>0.05</v>
      </c>
      <c r="L84" s="858">
        <f>N78*K84</f>
        <v>114.50063688000999</v>
      </c>
      <c r="M84" s="859"/>
      <c r="N84" s="51"/>
    </row>
    <row r="85" spans="1:14" ht="15.75" thickBot="1">
      <c r="B85" s="91" t="s">
        <v>974</v>
      </c>
      <c r="C85" s="92"/>
      <c r="D85" s="92"/>
      <c r="E85" s="92"/>
      <c r="F85" s="92"/>
      <c r="G85" s="92"/>
      <c r="H85" s="92"/>
      <c r="I85" s="93"/>
      <c r="J85" s="94"/>
      <c r="K85" s="305">
        <v>0.05</v>
      </c>
      <c r="L85" s="860">
        <f>N78*K85</f>
        <v>114.50063688000999</v>
      </c>
      <c r="M85" s="861"/>
      <c r="N85" s="51"/>
    </row>
    <row r="86" spans="1:14" ht="15.75" thickBot="1">
      <c r="B86" s="824" t="s">
        <v>953</v>
      </c>
      <c r="C86" s="825"/>
      <c r="D86" s="825"/>
      <c r="E86" s="825"/>
      <c r="F86" s="825"/>
      <c r="G86" s="825"/>
      <c r="H86" s="825"/>
      <c r="I86" s="825"/>
      <c r="J86" s="825"/>
      <c r="K86" s="825"/>
      <c r="L86" s="825"/>
      <c r="M86" s="826"/>
      <c r="N86" s="52">
        <f>L83+L84+L85</f>
        <v>687.00382128005992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2977.0165588802597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50718.91640528218</v>
      </c>
      <c r="N48" s="272">
        <f>K48*M48</f>
        <v>633.98645506602725</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1846.4963494864414</v>
      </c>
      <c r="N49" s="272">
        <f>K49*M49</f>
        <v>2700.500911123921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3334.4873661899483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942.46378550142276</v>
      </c>
      <c r="M58" s="829"/>
      <c r="N58" s="287">
        <f>K58*L58</f>
        <v>11.780797318767785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11.780797318767785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3853.4641162730809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770.6928232546162</v>
      </c>
      <c r="M83" s="859"/>
      <c r="N83" s="51"/>
    </row>
    <row r="84" spans="1:14">
      <c r="B84" s="89" t="s">
        <v>973</v>
      </c>
      <c r="C84" s="90"/>
      <c r="D84" s="90"/>
      <c r="E84" s="90"/>
      <c r="F84" s="90"/>
      <c r="G84" s="90"/>
      <c r="H84" s="90"/>
      <c r="I84" s="87"/>
      <c r="J84" s="88"/>
      <c r="K84" s="304">
        <v>0.05</v>
      </c>
      <c r="L84" s="858">
        <f>N78*K84</f>
        <v>192.67320581365405</v>
      </c>
      <c r="M84" s="859"/>
      <c r="N84" s="51"/>
    </row>
    <row r="85" spans="1:14" ht="15.75" thickBot="1">
      <c r="B85" s="91" t="s">
        <v>974</v>
      </c>
      <c r="C85" s="92"/>
      <c r="D85" s="92"/>
      <c r="E85" s="92"/>
      <c r="F85" s="92"/>
      <c r="G85" s="92"/>
      <c r="H85" s="92"/>
      <c r="I85" s="93"/>
      <c r="J85" s="94"/>
      <c r="K85" s="305">
        <v>0.05</v>
      </c>
      <c r="L85" s="860">
        <f>N78*K85</f>
        <v>192.67320581365405</v>
      </c>
      <c r="M85" s="861"/>
      <c r="N85" s="51"/>
    </row>
    <row r="86" spans="1:14" ht="15.75" thickBot="1">
      <c r="B86" s="824" t="s">
        <v>953</v>
      </c>
      <c r="C86" s="825"/>
      <c r="D86" s="825"/>
      <c r="E86" s="825"/>
      <c r="F86" s="825"/>
      <c r="G86" s="825"/>
      <c r="H86" s="825"/>
      <c r="I86" s="825"/>
      <c r="J86" s="825"/>
      <c r="K86" s="825"/>
      <c r="L86" s="825"/>
      <c r="M86" s="826"/>
      <c r="N86" s="52">
        <f>L83+L84+L85</f>
        <v>1156.0392348819244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5009.5033511550055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50718.91640528218</v>
      </c>
      <c r="N48" s="272">
        <f>K48*M48</f>
        <v>481.82970585018069</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1846.4963494864414</v>
      </c>
      <c r="N49" s="272">
        <f>K49*M49</f>
        <v>2604.9447250379972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3086.7744308881779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942.46378550142276</v>
      </c>
      <c r="M58" s="829"/>
      <c r="N58" s="287">
        <f>K58*L58</f>
        <v>8.9534059622635151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8.9534059622635151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3602.9237896148061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720.58475792296122</v>
      </c>
      <c r="M83" s="859"/>
      <c r="N83" s="51"/>
    </row>
    <row r="84" spans="1:14">
      <c r="B84" s="89" t="s">
        <v>973</v>
      </c>
      <c r="C84" s="90"/>
      <c r="D84" s="90"/>
      <c r="E84" s="90"/>
      <c r="F84" s="90"/>
      <c r="G84" s="90"/>
      <c r="H84" s="90"/>
      <c r="I84" s="87"/>
      <c r="J84" s="88"/>
      <c r="K84" s="304">
        <v>0.05</v>
      </c>
      <c r="L84" s="858">
        <f>N78*K84</f>
        <v>180.1461894807403</v>
      </c>
      <c r="M84" s="859"/>
      <c r="N84" s="51"/>
    </row>
    <row r="85" spans="1:14" ht="15.75" thickBot="1">
      <c r="B85" s="91" t="s">
        <v>974</v>
      </c>
      <c r="C85" s="92"/>
      <c r="D85" s="92"/>
      <c r="E85" s="92"/>
      <c r="F85" s="92"/>
      <c r="G85" s="92"/>
      <c r="H85" s="92"/>
      <c r="I85" s="93"/>
      <c r="J85" s="94"/>
      <c r="K85" s="305">
        <v>0.05</v>
      </c>
      <c r="L85" s="860">
        <f>N78*K85</f>
        <v>180.1461894807403</v>
      </c>
      <c r="M85" s="861"/>
      <c r="N85" s="51"/>
    </row>
    <row r="86" spans="1:14" ht="15.75" thickBot="1">
      <c r="B86" s="824" t="s">
        <v>953</v>
      </c>
      <c r="C86" s="825"/>
      <c r="D86" s="825"/>
      <c r="E86" s="825"/>
      <c r="F86" s="825"/>
      <c r="G86" s="825"/>
      <c r="H86" s="825"/>
      <c r="I86" s="825"/>
      <c r="J86" s="825"/>
      <c r="K86" s="825"/>
      <c r="L86" s="825"/>
      <c r="M86" s="826"/>
      <c r="N86" s="52">
        <f>L83+L84+L85</f>
        <v>1080.8771368844418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4683.8009264992479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50718.91640528218</v>
      </c>
      <c r="N48" s="272">
        <f>K48*M48</f>
        <v>481.82970585018069</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1846.4963494864414</v>
      </c>
      <c r="N49" s="272">
        <f>K49*M49</f>
        <v>3157.5087576218148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3639.3384634719955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942.46378550142276</v>
      </c>
      <c r="M58" s="829"/>
      <c r="N58" s="287">
        <f>K58*L58</f>
        <v>8.9534059622635151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8.9534059622635151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4155.4878221986237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831.09756443972481</v>
      </c>
      <c r="M83" s="859"/>
      <c r="N83" s="51"/>
    </row>
    <row r="84" spans="1:14">
      <c r="B84" s="89" t="s">
        <v>973</v>
      </c>
      <c r="C84" s="90"/>
      <c r="D84" s="90"/>
      <c r="E84" s="90"/>
      <c r="F84" s="90"/>
      <c r="G84" s="90"/>
      <c r="H84" s="90"/>
      <c r="I84" s="87"/>
      <c r="J84" s="88"/>
      <c r="K84" s="304">
        <v>0.05</v>
      </c>
      <c r="L84" s="858">
        <f>N78*K84</f>
        <v>207.7743911099312</v>
      </c>
      <c r="M84" s="859"/>
      <c r="N84" s="51"/>
    </row>
    <row r="85" spans="1:14" ht="15.75" thickBot="1">
      <c r="B85" s="91" t="s">
        <v>974</v>
      </c>
      <c r="C85" s="92"/>
      <c r="D85" s="92"/>
      <c r="E85" s="92"/>
      <c r="F85" s="92"/>
      <c r="G85" s="92"/>
      <c r="H85" s="92"/>
      <c r="I85" s="93"/>
      <c r="J85" s="94"/>
      <c r="K85" s="305">
        <v>0.05</v>
      </c>
      <c r="L85" s="860">
        <f>N78*K85</f>
        <v>207.7743911099312</v>
      </c>
      <c r="M85" s="861"/>
      <c r="N85" s="51"/>
    </row>
    <row r="86" spans="1:14" ht="15.75" thickBot="1">
      <c r="B86" s="824" t="s">
        <v>953</v>
      </c>
      <c r="C86" s="825"/>
      <c r="D86" s="825"/>
      <c r="E86" s="825"/>
      <c r="F86" s="825"/>
      <c r="G86" s="825"/>
      <c r="H86" s="825"/>
      <c r="I86" s="825"/>
      <c r="J86" s="825"/>
      <c r="K86" s="825"/>
      <c r="L86" s="825"/>
      <c r="M86" s="826"/>
      <c r="N86" s="52">
        <f>L83+L84+L85</f>
        <v>1246.6463466595872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5402.1341688582106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179955.12912489861</v>
      </c>
      <c r="L36" s="270"/>
      <c r="M36" s="271">
        <v>600</v>
      </c>
      <c r="N36" s="272">
        <f>K36/M36</f>
        <v>299.92521520816433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600</v>
      </c>
      <c r="N37" s="272">
        <f>K37/M37</f>
        <v>132.14184050400195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432.81090617802965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51863.813432037234</v>
      </c>
      <c r="N48" s="272">
        <f>K48*M48</f>
        <v>246.35311380217686</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1846.4963494864414</v>
      </c>
      <c r="N49" s="272">
        <f>K49*M49</f>
        <v>1973.4429735136341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2219.7960873158108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942.46378550142276</v>
      </c>
      <c r="M58" s="829"/>
      <c r="N58" s="287">
        <f>K58*L58</f>
        <v>4.4767029811317576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4.4767029811317576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2731.4687430613076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546.29374861226154</v>
      </c>
      <c r="M83" s="859"/>
      <c r="N83" s="51"/>
    </row>
    <row r="84" spans="1:14">
      <c r="B84" s="89" t="s">
        <v>973</v>
      </c>
      <c r="C84" s="90"/>
      <c r="D84" s="90"/>
      <c r="E84" s="90"/>
      <c r="F84" s="90"/>
      <c r="G84" s="90"/>
      <c r="H84" s="90"/>
      <c r="I84" s="87"/>
      <c r="J84" s="88"/>
      <c r="K84" s="304">
        <v>0.05</v>
      </c>
      <c r="L84" s="858">
        <f>N78*K84</f>
        <v>136.57343715306538</v>
      </c>
      <c r="M84" s="859"/>
      <c r="N84" s="51"/>
    </row>
    <row r="85" spans="1:14" ht="15.75" thickBot="1">
      <c r="B85" s="91" t="s">
        <v>974</v>
      </c>
      <c r="C85" s="92"/>
      <c r="D85" s="92"/>
      <c r="E85" s="92"/>
      <c r="F85" s="92"/>
      <c r="G85" s="92"/>
      <c r="H85" s="92"/>
      <c r="I85" s="93"/>
      <c r="J85" s="94"/>
      <c r="K85" s="305">
        <v>0.05</v>
      </c>
      <c r="L85" s="860">
        <f>N78*K85</f>
        <v>136.57343715306538</v>
      </c>
      <c r="M85" s="861"/>
      <c r="N85" s="51"/>
    </row>
    <row r="86" spans="1:14" ht="15.75" thickBot="1">
      <c r="B86" s="824" t="s">
        <v>953</v>
      </c>
      <c r="C86" s="825"/>
      <c r="D86" s="825"/>
      <c r="E86" s="825"/>
      <c r="F86" s="825"/>
      <c r="G86" s="825"/>
      <c r="H86" s="825"/>
      <c r="I86" s="825"/>
      <c r="J86" s="825"/>
      <c r="K86" s="825"/>
      <c r="L86" s="825"/>
      <c r="M86" s="826"/>
      <c r="N86" s="52">
        <f>L83+L84+L85</f>
        <v>819.44062291839225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3550.9093659796999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290</v>
      </c>
      <c r="B37" s="837" t="str">
        <f>VLOOKUP(A37,EQUIPOS!A7:D154,3,FALSE)</f>
        <v>Planta trituradora</v>
      </c>
      <c r="C37" s="838"/>
      <c r="D37" s="838"/>
      <c r="E37" s="838"/>
      <c r="F37" s="838"/>
      <c r="G37" s="838"/>
      <c r="H37" s="839"/>
      <c r="I37" s="267"/>
      <c r="J37" s="268"/>
      <c r="K37" s="269">
        <f>VLOOKUP(A37,EQUIPOS!A7:D164,4,FALSE)</f>
        <v>476351.81238943746</v>
      </c>
      <c r="L37" s="270"/>
      <c r="M37" s="271">
        <v>30</v>
      </c>
      <c r="N37" s="272">
        <f t="shared" ref="N37:N43" si="0">K37/M37</f>
        <v>15878.393746314581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125968.59038742902</v>
      </c>
      <c r="L38" s="270"/>
      <c r="M38" s="271">
        <v>9</v>
      </c>
      <c r="N38" s="272">
        <f t="shared" si="0"/>
        <v>13996.510043047669</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237272.31385113686</v>
      </c>
      <c r="L39" s="270"/>
      <c r="M39" s="271">
        <v>9</v>
      </c>
      <c r="N39" s="272">
        <f t="shared" si="0"/>
        <v>26363.590427904095</v>
      </c>
    </row>
    <row r="40" spans="1:14">
      <c r="A40" t="s">
        <v>286</v>
      </c>
      <c r="B40" s="837" t="str">
        <f>VLOOKUP(A40,EQUIPOS!A10:D154,3,FALSE)</f>
        <v>Planta de asfalto en frio</v>
      </c>
      <c r="C40" s="838"/>
      <c r="D40" s="838"/>
      <c r="E40" s="838"/>
      <c r="F40" s="838"/>
      <c r="G40" s="838"/>
      <c r="H40" s="839"/>
      <c r="I40" s="267"/>
      <c r="J40" s="268"/>
      <c r="K40" s="269">
        <f>VLOOKUP(A40,EQUIPOS!A10:D167,4,FALSE)</f>
        <v>249965.12318357898</v>
      </c>
      <c r="L40" s="270"/>
      <c r="M40" s="271">
        <v>9</v>
      </c>
      <c r="N40" s="272">
        <f t="shared" si="0"/>
        <v>27773.90257595322</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9</v>
      </c>
      <c r="N42" s="272">
        <f t="shared" si="0"/>
        <v>24699.72360537824</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126359.12882347936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58.881525928838656</v>
      </c>
      <c r="N54" s="272">
        <f>K54*M54</f>
        <v>1472.0381482209664</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35031.384084300254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974.56343163631527</v>
      </c>
      <c r="M61" s="829"/>
      <c r="N61" s="287">
        <f>K61*L61</f>
        <v>1218.2042895453942</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1019.5029362251647</v>
      </c>
      <c r="M62" s="829"/>
      <c r="N62" s="287">
        <f>K62*L62</f>
        <v>1427.3041107152305</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2645.5084002606245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10658.882903278056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174694.90421131827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34938.980842263656</v>
      </c>
      <c r="M84" s="859"/>
      <c r="N84" s="51"/>
    </row>
    <row r="85" spans="1:14">
      <c r="B85" s="89" t="s">
        <v>973</v>
      </c>
      <c r="C85" s="90"/>
      <c r="D85" s="90"/>
      <c r="E85" s="90"/>
      <c r="F85" s="90"/>
      <c r="G85" s="90"/>
      <c r="H85" s="90"/>
      <c r="I85" s="87"/>
      <c r="J85" s="88"/>
      <c r="K85" s="304">
        <v>0.05</v>
      </c>
      <c r="L85" s="858">
        <f>N79*K85</f>
        <v>8734.745210565914</v>
      </c>
      <c r="M85" s="859"/>
      <c r="N85" s="51"/>
    </row>
    <row r="86" spans="1:14" ht="15.75" thickBot="1">
      <c r="B86" s="91" t="s">
        <v>974</v>
      </c>
      <c r="C86" s="92"/>
      <c r="D86" s="92"/>
      <c r="E86" s="92"/>
      <c r="F86" s="92"/>
      <c r="G86" s="92"/>
      <c r="H86" s="92"/>
      <c r="I86" s="93"/>
      <c r="J86" s="94"/>
      <c r="K86" s="305">
        <v>0.05</v>
      </c>
      <c r="L86" s="860">
        <f>N79*K86</f>
        <v>8734.745210565914</v>
      </c>
      <c r="M86" s="861"/>
      <c r="N86" s="51"/>
    </row>
    <row r="87" spans="1:14" ht="15.75" thickBot="1">
      <c r="B87" s="824" t="s">
        <v>953</v>
      </c>
      <c r="C87" s="825"/>
      <c r="D87" s="825"/>
      <c r="E87" s="825"/>
      <c r="F87" s="825"/>
      <c r="G87" s="825"/>
      <c r="H87" s="825"/>
      <c r="I87" s="825"/>
      <c r="J87" s="825"/>
      <c r="K87" s="825"/>
      <c r="L87" s="825"/>
      <c r="M87" s="826"/>
      <c r="N87" s="52">
        <f>L84+L85+L86</f>
        <v>52408.471263395491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227103.37547471374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125968.59038742902</v>
      </c>
      <c r="L37" s="270"/>
      <c r="M37" s="271">
        <v>9</v>
      </c>
      <c r="N37" s="272">
        <f t="shared" ref="N37:N43" si="0">K37/M37</f>
        <v>13996.510043047669</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237272.31385113686</v>
      </c>
      <c r="L38" s="270"/>
      <c r="M38" s="271">
        <v>9</v>
      </c>
      <c r="N38" s="272">
        <f t="shared" si="0"/>
        <v>26363.590427904095</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9</v>
      </c>
      <c r="N42" s="272">
        <f t="shared" si="0"/>
        <v>24699.72360537824</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1065.8882903278056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126359.12882347936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174694.90421131827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34938.980842263656</v>
      </c>
      <c r="M88" s="859"/>
      <c r="N88" s="51"/>
    </row>
    <row r="89" spans="1:14">
      <c r="B89" s="89" t="s">
        <v>973</v>
      </c>
      <c r="C89" s="90"/>
      <c r="D89" s="90"/>
      <c r="E89" s="90"/>
      <c r="F89" s="90"/>
      <c r="G89" s="90"/>
      <c r="H89" s="90"/>
      <c r="I89" s="87"/>
      <c r="J89" s="88"/>
      <c r="K89" s="304">
        <v>0.05</v>
      </c>
      <c r="L89" s="858">
        <f>N83*K89</f>
        <v>8734.745210565914</v>
      </c>
      <c r="M89" s="859"/>
      <c r="N89" s="51"/>
    </row>
    <row r="90" spans="1:14" ht="15.75" thickBot="1">
      <c r="B90" s="91" t="s">
        <v>974</v>
      </c>
      <c r="C90" s="92"/>
      <c r="D90" s="92"/>
      <c r="E90" s="92"/>
      <c r="F90" s="92"/>
      <c r="G90" s="92"/>
      <c r="H90" s="92"/>
      <c r="I90" s="93"/>
      <c r="J90" s="94"/>
      <c r="K90" s="305">
        <v>0.05</v>
      </c>
      <c r="L90" s="860">
        <f>N83*K90</f>
        <v>8734.745210565914</v>
      </c>
      <c r="M90" s="861"/>
      <c r="N90" s="51"/>
    </row>
    <row r="91" spans="1:14" ht="15.75" thickBot="1">
      <c r="B91" s="824" t="s">
        <v>953</v>
      </c>
      <c r="C91" s="825"/>
      <c r="D91" s="825"/>
      <c r="E91" s="825"/>
      <c r="F91" s="825"/>
      <c r="G91" s="825"/>
      <c r="H91" s="825"/>
      <c r="I91" s="825"/>
      <c r="J91" s="825"/>
      <c r="K91" s="825"/>
      <c r="L91" s="825"/>
      <c r="M91" s="826"/>
      <c r="N91" s="52">
        <f>L88+L89+L90</f>
        <v>52408.471263395491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227103.37547471374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125968.59038742902</v>
      </c>
      <c r="L37" s="270"/>
      <c r="M37" s="271">
        <v>9</v>
      </c>
      <c r="N37" s="272">
        <f t="shared" ref="N37:N43" si="0">K37/M37</f>
        <v>13996.510043047669</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237272.31385113686</v>
      </c>
      <c r="L38" s="270"/>
      <c r="M38" s="271">
        <v>9</v>
      </c>
      <c r="N38" s="272">
        <f t="shared" si="0"/>
        <v>26363.590427904095</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9</v>
      </c>
      <c r="N42" s="272">
        <f t="shared" si="0"/>
        <v>24699.72360537824</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1065.8882903278056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126359.12882347936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1019.5029362251647</v>
      </c>
      <c r="M64" s="829"/>
      <c r="N64" s="287">
        <f>K64*L64</f>
        <v>1427.3041107152305</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174694.90421131827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34938.980842263656</v>
      </c>
      <c r="M88" s="859"/>
      <c r="N88" s="51"/>
    </row>
    <row r="89" spans="1:14">
      <c r="B89" s="89" t="s">
        <v>973</v>
      </c>
      <c r="C89" s="90"/>
      <c r="D89" s="90"/>
      <c r="E89" s="90"/>
      <c r="F89" s="90"/>
      <c r="G89" s="90"/>
      <c r="H89" s="90"/>
      <c r="I89" s="87"/>
      <c r="J89" s="88"/>
      <c r="K89" s="304">
        <v>0.05</v>
      </c>
      <c r="L89" s="858">
        <f>N83*K89</f>
        <v>8734.745210565914</v>
      </c>
      <c r="M89" s="859"/>
      <c r="N89" s="51"/>
    </row>
    <row r="90" spans="1:14" ht="15.75" thickBot="1">
      <c r="B90" s="91" t="s">
        <v>974</v>
      </c>
      <c r="C90" s="92"/>
      <c r="D90" s="92"/>
      <c r="E90" s="92"/>
      <c r="F90" s="92"/>
      <c r="G90" s="92"/>
      <c r="H90" s="92"/>
      <c r="I90" s="93"/>
      <c r="J90" s="94"/>
      <c r="K90" s="305">
        <v>0.05</v>
      </c>
      <c r="L90" s="860">
        <f>N83*K90</f>
        <v>8734.745210565914</v>
      </c>
      <c r="M90" s="861"/>
      <c r="N90" s="51"/>
    </row>
    <row r="91" spans="1:14" ht="15.75" thickBot="1">
      <c r="B91" s="824" t="s">
        <v>953</v>
      </c>
      <c r="C91" s="825"/>
      <c r="D91" s="825"/>
      <c r="E91" s="825"/>
      <c r="F91" s="825"/>
      <c r="G91" s="825"/>
      <c r="H91" s="825"/>
      <c r="I91" s="825"/>
      <c r="J91" s="825"/>
      <c r="K91" s="825"/>
      <c r="L91" s="825"/>
      <c r="M91" s="826"/>
      <c r="N91" s="52">
        <f>L88+L89+L90</f>
        <v>52408.471263395491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227103.37547471374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125968.59038742902</v>
      </c>
      <c r="L37" s="270"/>
      <c r="M37" s="271">
        <v>7</v>
      </c>
      <c r="N37" s="272">
        <f t="shared" ref="N37:N43" si="0">K37/M37</f>
        <v>17995.512912489859</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237272.31385113686</v>
      </c>
      <c r="L38" s="270"/>
      <c r="M38" s="271">
        <v>7</v>
      </c>
      <c r="N38" s="272">
        <f t="shared" si="0"/>
        <v>33896.044835876695</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7</v>
      </c>
      <c r="N42" s="272">
        <f t="shared" si="0"/>
        <v>31756.787492629166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1218.1580460889206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145099.91974390621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1019.5029362251647</v>
      </c>
      <c r="N65" s="412">
        <f>K65*M65</f>
        <v>1274.3786702814559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2701.6827809966862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12181.580460889205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195014.56707009237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39002.913414018476</v>
      </c>
      <c r="M88" s="859"/>
      <c r="N88" s="51"/>
    </row>
    <row r="89" spans="1:14">
      <c r="B89" s="89" t="s">
        <v>973</v>
      </c>
      <c r="C89" s="90"/>
      <c r="D89" s="90"/>
      <c r="E89" s="90"/>
      <c r="F89" s="90"/>
      <c r="G89" s="90"/>
      <c r="H89" s="90"/>
      <c r="I89" s="87"/>
      <c r="J89" s="88"/>
      <c r="K89" s="304">
        <v>0.05</v>
      </c>
      <c r="L89" s="858">
        <f>N83*K89</f>
        <v>9750.728353504619</v>
      </c>
      <c r="M89" s="859"/>
      <c r="N89" s="51"/>
    </row>
    <row r="90" spans="1:14" ht="15.75" thickBot="1">
      <c r="B90" s="91" t="s">
        <v>974</v>
      </c>
      <c r="C90" s="92"/>
      <c r="D90" s="92"/>
      <c r="E90" s="92"/>
      <c r="F90" s="92"/>
      <c r="G90" s="92"/>
      <c r="H90" s="92"/>
      <c r="I90" s="93"/>
      <c r="J90" s="94"/>
      <c r="K90" s="305">
        <v>0.05</v>
      </c>
      <c r="L90" s="860">
        <f>N83*K90</f>
        <v>9750.728353504619</v>
      </c>
      <c r="M90" s="861"/>
      <c r="N90" s="51"/>
    </row>
    <row r="91" spans="1:14" ht="15.75" thickBot="1">
      <c r="B91" s="824" t="s">
        <v>953</v>
      </c>
      <c r="C91" s="825"/>
      <c r="D91" s="825"/>
      <c r="E91" s="825"/>
      <c r="F91" s="825"/>
      <c r="G91" s="825"/>
      <c r="H91" s="825"/>
      <c r="I91" s="825"/>
      <c r="J91" s="825"/>
      <c r="K91" s="825"/>
      <c r="L91" s="825"/>
      <c r="M91" s="826"/>
      <c r="N91" s="52">
        <f>L88+L89+L90</f>
        <v>58504.370121027707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253518.93719112006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9</v>
      </c>
      <c r="N37" s="272">
        <f t="shared" ref="N37:N43" si="0">K37/M37</f>
        <v>26363.590427904095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125968.59038742902</v>
      </c>
      <c r="L38" s="270"/>
      <c r="M38" s="271">
        <v>9</v>
      </c>
      <c r="N38" s="272">
        <f t="shared" si="0"/>
        <v>13996.510043047669</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9</v>
      </c>
      <c r="N42" s="272">
        <f t="shared" si="0"/>
        <v>24699.72360537824</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126359.12882347936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174694.90421131827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34938.980842263656</v>
      </c>
      <c r="M88" s="859"/>
      <c r="N88" s="51"/>
    </row>
    <row r="89" spans="1:14">
      <c r="B89" s="89" t="s">
        <v>973</v>
      </c>
      <c r="C89" s="90"/>
      <c r="D89" s="90"/>
      <c r="E89" s="90"/>
      <c r="F89" s="90"/>
      <c r="G89" s="90"/>
      <c r="H89" s="90"/>
      <c r="I89" s="87"/>
      <c r="J89" s="88"/>
      <c r="K89" s="304">
        <v>0.05</v>
      </c>
      <c r="L89" s="858">
        <f>N83*K89</f>
        <v>8734.745210565914</v>
      </c>
      <c r="M89" s="859"/>
      <c r="N89" s="51"/>
    </row>
    <row r="90" spans="1:14" ht="15.75" thickBot="1">
      <c r="B90" s="91" t="s">
        <v>974</v>
      </c>
      <c r="C90" s="92"/>
      <c r="D90" s="92"/>
      <c r="E90" s="92"/>
      <c r="F90" s="92"/>
      <c r="G90" s="92"/>
      <c r="H90" s="92"/>
      <c r="I90" s="93"/>
      <c r="J90" s="94"/>
      <c r="K90" s="305">
        <v>0.05</v>
      </c>
      <c r="L90" s="860">
        <f>N83*K90</f>
        <v>8734.745210565914</v>
      </c>
      <c r="M90" s="861"/>
      <c r="N90" s="51"/>
    </row>
    <row r="91" spans="1:14" ht="15.75" thickBot="1">
      <c r="B91" s="824" t="s">
        <v>953</v>
      </c>
      <c r="C91" s="825"/>
      <c r="D91" s="825"/>
      <c r="E91" s="825"/>
      <c r="F91" s="825"/>
      <c r="G91" s="825"/>
      <c r="H91" s="825"/>
      <c r="I91" s="825"/>
      <c r="J91" s="825"/>
      <c r="K91" s="825"/>
      <c r="L91" s="825"/>
      <c r="M91" s="826"/>
      <c r="N91" s="52">
        <f>L88+L89+L90</f>
        <v>52408.471263395491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227103.37547471374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9</v>
      </c>
      <c r="N37" s="272">
        <f t="shared" ref="N37:N43" si="0">K37/M37</f>
        <v>26363.590427904095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125968.59038742902</v>
      </c>
      <c r="L38" s="270"/>
      <c r="M38" s="271">
        <v>9</v>
      </c>
      <c r="N38" s="272">
        <f t="shared" si="0"/>
        <v>13996.510043047669</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9</v>
      </c>
      <c r="N42" s="272">
        <f t="shared" si="0"/>
        <v>24699.72360537824</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126359.12882347936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174694.90421131827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34938.980842263656</v>
      </c>
      <c r="M87" s="859"/>
      <c r="N87" s="51"/>
    </row>
    <row r="88" spans="1:14">
      <c r="B88" s="89" t="s">
        <v>973</v>
      </c>
      <c r="C88" s="90"/>
      <c r="D88" s="90"/>
      <c r="E88" s="90"/>
      <c r="F88" s="90"/>
      <c r="G88" s="90"/>
      <c r="H88" s="90"/>
      <c r="I88" s="87"/>
      <c r="J88" s="88"/>
      <c r="K88" s="304">
        <v>0.05</v>
      </c>
      <c r="L88" s="858">
        <f>N82*K88</f>
        <v>8734.745210565914</v>
      </c>
      <c r="M88" s="859"/>
      <c r="N88" s="51"/>
    </row>
    <row r="89" spans="1:14" ht="15.75" thickBot="1">
      <c r="B89" s="91" t="s">
        <v>974</v>
      </c>
      <c r="C89" s="92"/>
      <c r="D89" s="92"/>
      <c r="E89" s="92"/>
      <c r="F89" s="92"/>
      <c r="G89" s="92"/>
      <c r="H89" s="92"/>
      <c r="I89" s="93"/>
      <c r="J89" s="94"/>
      <c r="K89" s="305">
        <v>0.05</v>
      </c>
      <c r="L89" s="860">
        <f>N82*K89</f>
        <v>8734.745210565914</v>
      </c>
      <c r="M89" s="861"/>
      <c r="N89" s="51"/>
    </row>
    <row r="90" spans="1:14" ht="15.75" thickBot="1">
      <c r="B90" s="824" t="s">
        <v>953</v>
      </c>
      <c r="C90" s="825"/>
      <c r="D90" s="825"/>
      <c r="E90" s="825"/>
      <c r="F90" s="825"/>
      <c r="G90" s="825"/>
      <c r="H90" s="825"/>
      <c r="I90" s="825"/>
      <c r="J90" s="825"/>
      <c r="K90" s="825"/>
      <c r="L90" s="825"/>
      <c r="M90" s="826"/>
      <c r="N90" s="52">
        <f>L87+L88+L89</f>
        <v>52408.471263395491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227103.37547471374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9</v>
      </c>
      <c r="N37" s="272">
        <f t="shared" ref="N37:N43" si="0">K37/M37</f>
        <v>26363.590427904095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125968.59038742902</v>
      </c>
      <c r="L38" s="270"/>
      <c r="M38" s="271">
        <v>9</v>
      </c>
      <c r="N38" s="272">
        <f t="shared" si="0"/>
        <v>13996.510043047669</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9</v>
      </c>
      <c r="N42" s="272">
        <f t="shared" si="0"/>
        <v>24699.72360537824</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126359.12882347936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174694.90421131827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34938.980842263656</v>
      </c>
      <c r="M88" s="859"/>
      <c r="N88" s="51"/>
    </row>
    <row r="89" spans="1:14">
      <c r="B89" s="89" t="s">
        <v>973</v>
      </c>
      <c r="C89" s="90"/>
      <c r="D89" s="90"/>
      <c r="E89" s="90"/>
      <c r="F89" s="90"/>
      <c r="G89" s="90"/>
      <c r="H89" s="90"/>
      <c r="I89" s="87"/>
      <c r="J89" s="88"/>
      <c r="K89" s="304">
        <v>0.05</v>
      </c>
      <c r="L89" s="858">
        <f>N83*K89</f>
        <v>8734.745210565914</v>
      </c>
      <c r="M89" s="859"/>
      <c r="N89" s="51"/>
    </row>
    <row r="90" spans="1:14" ht="15.75" thickBot="1">
      <c r="B90" s="91" t="s">
        <v>974</v>
      </c>
      <c r="C90" s="92"/>
      <c r="D90" s="92"/>
      <c r="E90" s="92"/>
      <c r="F90" s="92"/>
      <c r="G90" s="92"/>
      <c r="H90" s="92"/>
      <c r="I90" s="93"/>
      <c r="J90" s="94"/>
      <c r="K90" s="305">
        <v>0.05</v>
      </c>
      <c r="L90" s="860">
        <f>N83*K90</f>
        <v>8734.745210565914</v>
      </c>
      <c r="M90" s="861"/>
      <c r="N90" s="51"/>
    </row>
    <row r="91" spans="1:14" ht="15.75" thickBot="1">
      <c r="B91" s="824" t="s">
        <v>953</v>
      </c>
      <c r="C91" s="825"/>
      <c r="D91" s="825"/>
      <c r="E91" s="825"/>
      <c r="F91" s="825"/>
      <c r="G91" s="825"/>
      <c r="H91" s="825"/>
      <c r="I91" s="825"/>
      <c r="J91" s="825"/>
      <c r="K91" s="825"/>
      <c r="L91" s="825"/>
      <c r="M91" s="826"/>
      <c r="N91" s="52">
        <f>L88+L89+L90</f>
        <v>52408.471263395491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227103.37547471374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7</v>
      </c>
      <c r="N37" s="272">
        <f t="shared" ref="N37:N43" si="0">K37/M37</f>
        <v>33896.044835876695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125968.59038742902</v>
      </c>
      <c r="L38" s="270"/>
      <c r="M38" s="271">
        <v>7</v>
      </c>
      <c r="N38" s="272">
        <f t="shared" si="0"/>
        <v>17995.512912489859</v>
      </c>
    </row>
    <row r="39" spans="1:14">
      <c r="A39" t="s">
        <v>286</v>
      </c>
      <c r="B39" s="837" t="str">
        <f>VLOOKUP(A39,EQUIPOS!A9:D154,3,FALSE)</f>
        <v>Planta de asfalto en frio</v>
      </c>
      <c r="C39" s="838"/>
      <c r="D39" s="838"/>
      <c r="E39" s="838"/>
      <c r="F39" s="838"/>
      <c r="G39" s="838"/>
      <c r="H39" s="839"/>
      <c r="I39" s="267"/>
      <c r="J39" s="268"/>
      <c r="K39" s="269">
        <f>VLOOKUP(A39,EQUIPOS!A9:D166,4,FALSE)</f>
        <v>249965.12318357898</v>
      </c>
      <c r="L39" s="270"/>
      <c r="M39" s="271">
        <v>9</v>
      </c>
      <c r="N39" s="272">
        <f t="shared" si="0"/>
        <v>27773.90257595322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7</v>
      </c>
      <c r="N42" s="272">
        <f t="shared" si="0"/>
        <v>31756.787492629166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9</v>
      </c>
      <c r="N43" s="272">
        <f t="shared" si="0"/>
        <v>5906.0777451002377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1218.1580460889206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145099.91974390621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12181.580460889205</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194958.39268935629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38991.678537871259</v>
      </c>
      <c r="M87" s="859"/>
      <c r="N87" s="51"/>
    </row>
    <row r="88" spans="1:14">
      <c r="B88" s="89" t="s">
        <v>973</v>
      </c>
      <c r="C88" s="90"/>
      <c r="D88" s="90"/>
      <c r="E88" s="90"/>
      <c r="F88" s="90"/>
      <c r="G88" s="90"/>
      <c r="H88" s="90"/>
      <c r="I88" s="87"/>
      <c r="J88" s="88"/>
      <c r="K88" s="304">
        <v>0.05</v>
      </c>
      <c r="L88" s="858">
        <f>N82*K88</f>
        <v>9747.9196344678148</v>
      </c>
      <c r="M88" s="859"/>
      <c r="N88" s="51"/>
    </row>
    <row r="89" spans="1:14" ht="15.75" thickBot="1">
      <c r="B89" s="91" t="s">
        <v>974</v>
      </c>
      <c r="C89" s="92"/>
      <c r="D89" s="92"/>
      <c r="E89" s="92"/>
      <c r="F89" s="92"/>
      <c r="G89" s="92"/>
      <c r="H89" s="92"/>
      <c r="I89" s="93"/>
      <c r="J89" s="94"/>
      <c r="K89" s="305">
        <v>0.05</v>
      </c>
      <c r="L89" s="860">
        <f>N82*K89</f>
        <v>9747.9196344678148</v>
      </c>
      <c r="M89" s="861"/>
      <c r="N89" s="51"/>
    </row>
    <row r="90" spans="1:14" ht="15.75" thickBot="1">
      <c r="B90" s="824" t="s">
        <v>953</v>
      </c>
      <c r="C90" s="825"/>
      <c r="D90" s="825"/>
      <c r="E90" s="825"/>
      <c r="F90" s="825"/>
      <c r="G90" s="825"/>
      <c r="H90" s="825"/>
      <c r="I90" s="825"/>
      <c r="J90" s="825"/>
      <c r="K90" s="825"/>
      <c r="L90" s="825"/>
      <c r="M90" s="826"/>
      <c r="N90" s="52">
        <f>L87+L88+L89</f>
        <v>58487.517806806885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253445.91049616318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959.29946129502503</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144748.10680551827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23970.961382913782</v>
      </c>
      <c r="N56" s="272">
        <f>K56*M56</f>
        <v>33559.345936079291</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58.881525928838656</v>
      </c>
      <c r="N57" s="272">
        <f>K57*M57</f>
        <v>1472.0381482209664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35031.384084300254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1019.5029362251647</v>
      </c>
      <c r="M66" s="829"/>
      <c r="N66" s="287">
        <f>K66*L66</f>
        <v>1427.3041107152305</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974.56343163631527</v>
      </c>
      <c r="M67" s="829"/>
      <c r="N67" s="287">
        <f>K67*L67</f>
        <v>1218.2042895453942</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2645.5084002606245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9592.9946129502496</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192017.99390302939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38403.598780605877</v>
      </c>
      <c r="M90" s="859"/>
      <c r="N90" s="51"/>
    </row>
    <row r="91" spans="1:14">
      <c r="B91" s="89" t="s">
        <v>973</v>
      </c>
      <c r="C91" s="90"/>
      <c r="D91" s="90"/>
      <c r="E91" s="90"/>
      <c r="F91" s="90"/>
      <c r="G91" s="90"/>
      <c r="H91" s="90"/>
      <c r="I91" s="87"/>
      <c r="J91" s="88"/>
      <c r="K91" s="304">
        <v>0.05</v>
      </c>
      <c r="L91" s="858">
        <f>N85*K91</f>
        <v>9600.8996951514691</v>
      </c>
      <c r="M91" s="859"/>
      <c r="N91" s="51"/>
    </row>
    <row r="92" spans="1:14" ht="15.75" thickBot="1">
      <c r="B92" s="91" t="s">
        <v>974</v>
      </c>
      <c r="C92" s="92"/>
      <c r="D92" s="92"/>
      <c r="E92" s="92"/>
      <c r="F92" s="92"/>
      <c r="G92" s="92"/>
      <c r="H92" s="92"/>
      <c r="I92" s="93"/>
      <c r="J92" s="94"/>
      <c r="K92" s="305">
        <v>0.05</v>
      </c>
      <c r="L92" s="860">
        <f>N85*K92</f>
        <v>9600.8996951514691</v>
      </c>
      <c r="M92" s="861"/>
      <c r="N92" s="51"/>
    </row>
    <row r="93" spans="1:14" ht="15.75" thickBot="1">
      <c r="B93" s="824" t="s">
        <v>953</v>
      </c>
      <c r="C93" s="825"/>
      <c r="D93" s="825"/>
      <c r="E93" s="825"/>
      <c r="F93" s="825"/>
      <c r="G93" s="825"/>
      <c r="H93" s="825"/>
      <c r="I93" s="825"/>
      <c r="J93" s="825"/>
      <c r="K93" s="825"/>
      <c r="L93" s="825"/>
      <c r="M93" s="826"/>
      <c r="N93" s="52">
        <f>L90+L91+L92</f>
        <v>57605.398170908818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249623.39207393822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144748.10680551827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192017.99390302939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38403.598780605877</v>
      </c>
      <c r="M87" s="859"/>
      <c r="N87" s="51"/>
    </row>
    <row r="88" spans="1:14">
      <c r="B88" s="89" t="s">
        <v>973</v>
      </c>
      <c r="C88" s="90"/>
      <c r="D88" s="90"/>
      <c r="E88" s="90"/>
      <c r="F88" s="90"/>
      <c r="G88" s="90"/>
      <c r="H88" s="90"/>
      <c r="I88" s="87"/>
      <c r="J88" s="88"/>
      <c r="K88" s="304">
        <v>0.05</v>
      </c>
      <c r="L88" s="858">
        <f>N82*K88</f>
        <v>9600.8996951514691</v>
      </c>
      <c r="M88" s="859"/>
      <c r="N88" s="51"/>
    </row>
    <row r="89" spans="1:14" ht="15.75" thickBot="1">
      <c r="B89" s="91" t="s">
        <v>974</v>
      </c>
      <c r="C89" s="92"/>
      <c r="D89" s="92"/>
      <c r="E89" s="92"/>
      <c r="F89" s="92"/>
      <c r="G89" s="92"/>
      <c r="H89" s="92"/>
      <c r="I89" s="93"/>
      <c r="J89" s="94"/>
      <c r="K89" s="305">
        <v>0.05</v>
      </c>
      <c r="L89" s="860">
        <f>N82*K89</f>
        <v>9600.8996951514691</v>
      </c>
      <c r="M89" s="861"/>
      <c r="N89" s="51"/>
    </row>
    <row r="90" spans="1:14" ht="15.75" thickBot="1">
      <c r="B90" s="824" t="s">
        <v>953</v>
      </c>
      <c r="C90" s="825"/>
      <c r="D90" s="825"/>
      <c r="E90" s="825"/>
      <c r="F90" s="825"/>
      <c r="G90" s="825"/>
      <c r="H90" s="825"/>
      <c r="I90" s="825"/>
      <c r="J90" s="825"/>
      <c r="K90" s="825"/>
      <c r="L90" s="825"/>
      <c r="M90" s="826"/>
      <c r="N90" s="52">
        <f>L87+L88+L89</f>
        <v>57605.398170908818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249623.39207393822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144748.10680551827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192017.99390302939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38403.598780605877</v>
      </c>
      <c r="M87" s="859"/>
      <c r="N87" s="51"/>
    </row>
    <row r="88" spans="1:14">
      <c r="B88" s="89" t="s">
        <v>973</v>
      </c>
      <c r="C88" s="90"/>
      <c r="D88" s="90"/>
      <c r="E88" s="90"/>
      <c r="F88" s="90"/>
      <c r="G88" s="90"/>
      <c r="H88" s="90"/>
      <c r="I88" s="87"/>
      <c r="J88" s="88"/>
      <c r="K88" s="304">
        <v>0.05</v>
      </c>
      <c r="L88" s="858">
        <f>N82*K88</f>
        <v>9600.8996951514691</v>
      </c>
      <c r="M88" s="859"/>
      <c r="N88" s="51"/>
    </row>
    <row r="89" spans="1:14" ht="15.75" thickBot="1">
      <c r="B89" s="91" t="s">
        <v>974</v>
      </c>
      <c r="C89" s="92"/>
      <c r="D89" s="92"/>
      <c r="E89" s="92"/>
      <c r="F89" s="92"/>
      <c r="G89" s="92"/>
      <c r="H89" s="92"/>
      <c r="I89" s="93"/>
      <c r="J89" s="94"/>
      <c r="K89" s="305">
        <v>0.05</v>
      </c>
      <c r="L89" s="860">
        <f>N82*K89</f>
        <v>9600.8996951514691</v>
      </c>
      <c r="M89" s="861"/>
      <c r="N89" s="51"/>
    </row>
    <row r="90" spans="1:14" ht="15.75" thickBot="1">
      <c r="B90" s="824" t="s">
        <v>953</v>
      </c>
      <c r="C90" s="825"/>
      <c r="D90" s="825"/>
      <c r="E90" s="825"/>
      <c r="F90" s="825"/>
      <c r="G90" s="825"/>
      <c r="H90" s="825"/>
      <c r="I90" s="825"/>
      <c r="J90" s="825"/>
      <c r="K90" s="825"/>
      <c r="L90" s="825"/>
      <c r="M90" s="826"/>
      <c r="N90" s="52">
        <f>L87+L88+L89</f>
        <v>57605.398170908818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249623.39207393822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8</v>
      </c>
      <c r="N37" s="272">
        <f t="shared" ref="N37:N43" si="0">K37/M37</f>
        <v>29659.039231392107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8</v>
      </c>
      <c r="N38" s="272">
        <f t="shared" si="0"/>
        <v>9677.676922613382</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8</v>
      </c>
      <c r="N39" s="272">
        <f t="shared" si="0"/>
        <v>72775.971337275172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8</v>
      </c>
      <c r="N42" s="272">
        <f t="shared" si="0"/>
        <v>27787.18905605052</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8</v>
      </c>
      <c r="N43" s="272">
        <f t="shared" si="0"/>
        <v>6644.3374632377672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174163.53843666485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222499.31382450377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44499.862764900754</v>
      </c>
      <c r="M87" s="859"/>
      <c r="N87" s="51"/>
    </row>
    <row r="88" spans="1:14">
      <c r="B88" s="89" t="s">
        <v>973</v>
      </c>
      <c r="C88" s="90"/>
      <c r="D88" s="90"/>
      <c r="E88" s="90"/>
      <c r="F88" s="90"/>
      <c r="G88" s="90"/>
      <c r="H88" s="90"/>
      <c r="I88" s="87"/>
      <c r="J88" s="88"/>
      <c r="K88" s="304">
        <v>0.05</v>
      </c>
      <c r="L88" s="858">
        <f>N82*K88</f>
        <v>11124.965691225188</v>
      </c>
      <c r="M88" s="859"/>
      <c r="N88" s="51"/>
    </row>
    <row r="89" spans="1:14" ht="15.75" thickBot="1">
      <c r="B89" s="91" t="s">
        <v>974</v>
      </c>
      <c r="C89" s="92"/>
      <c r="D89" s="92"/>
      <c r="E89" s="92"/>
      <c r="F89" s="92"/>
      <c r="G89" s="92"/>
      <c r="H89" s="92"/>
      <c r="I89" s="93"/>
      <c r="J89" s="94"/>
      <c r="K89" s="305">
        <v>0.05</v>
      </c>
      <c r="L89" s="860">
        <f>N82*K89</f>
        <v>11124.965691225188</v>
      </c>
      <c r="M89" s="861"/>
      <c r="N89" s="51"/>
    </row>
    <row r="90" spans="1:14" ht="15.75" thickBot="1">
      <c r="B90" s="824" t="s">
        <v>953</v>
      </c>
      <c r="C90" s="825"/>
      <c r="D90" s="825"/>
      <c r="E90" s="825"/>
      <c r="F90" s="825"/>
      <c r="G90" s="825"/>
      <c r="H90" s="825"/>
      <c r="I90" s="825"/>
      <c r="J90" s="825"/>
      <c r="K90" s="825"/>
      <c r="L90" s="825"/>
      <c r="M90" s="826"/>
      <c r="N90" s="52">
        <f>L87+L88+L89</f>
        <v>66749.794147351131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289249.10797185492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8</v>
      </c>
      <c r="N37" s="272">
        <f t="shared" ref="N37:N43" si="0">K37/M37</f>
        <v>29659.039231392107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8</v>
      </c>
      <c r="N38" s="272">
        <f t="shared" si="0"/>
        <v>9677.676922613382</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8</v>
      </c>
      <c r="N39" s="272">
        <f t="shared" si="0"/>
        <v>72775.971337275172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8</v>
      </c>
      <c r="N42" s="272">
        <f t="shared" si="0"/>
        <v>27787.18905605052</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8</v>
      </c>
      <c r="N43" s="272">
        <f t="shared" si="0"/>
        <v>6644.3374632377672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174163.53843666485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222499.31382450377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44499.862764900754</v>
      </c>
      <c r="M87" s="859"/>
      <c r="N87" s="51"/>
    </row>
    <row r="88" spans="1:14">
      <c r="B88" s="89" t="s">
        <v>973</v>
      </c>
      <c r="C88" s="90"/>
      <c r="D88" s="90"/>
      <c r="E88" s="90"/>
      <c r="F88" s="90"/>
      <c r="G88" s="90"/>
      <c r="H88" s="90"/>
      <c r="I88" s="87"/>
      <c r="J88" s="88"/>
      <c r="K88" s="304">
        <v>0.05</v>
      </c>
      <c r="L88" s="858">
        <f>N82*K88</f>
        <v>11124.965691225188</v>
      </c>
      <c r="M88" s="859"/>
      <c r="N88" s="51"/>
    </row>
    <row r="89" spans="1:14" ht="15.75" thickBot="1">
      <c r="B89" s="91" t="s">
        <v>974</v>
      </c>
      <c r="C89" s="92"/>
      <c r="D89" s="92"/>
      <c r="E89" s="92"/>
      <c r="F89" s="92"/>
      <c r="G89" s="92"/>
      <c r="H89" s="92"/>
      <c r="I89" s="93"/>
      <c r="J89" s="94"/>
      <c r="K89" s="305">
        <v>0.05</v>
      </c>
      <c r="L89" s="860">
        <f>N82*K89</f>
        <v>11124.965691225188</v>
      </c>
      <c r="M89" s="861"/>
      <c r="N89" s="51"/>
    </row>
    <row r="90" spans="1:14" ht="15.75" thickBot="1">
      <c r="B90" s="824" t="s">
        <v>953</v>
      </c>
      <c r="C90" s="825"/>
      <c r="D90" s="825"/>
      <c r="E90" s="825"/>
      <c r="F90" s="825"/>
      <c r="G90" s="825"/>
      <c r="H90" s="825"/>
      <c r="I90" s="825"/>
      <c r="J90" s="825"/>
      <c r="K90" s="825"/>
      <c r="L90" s="825"/>
      <c r="M90" s="826"/>
      <c r="N90" s="52">
        <f>L87+L88+L89</f>
        <v>66749.794147351131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289249.10797185492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8</v>
      </c>
      <c r="N37" s="272">
        <f t="shared" ref="N37:N43" si="0">K37/M37</f>
        <v>29659.039231392107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8</v>
      </c>
      <c r="N38" s="272">
        <f t="shared" si="0"/>
        <v>9677.676922613382</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8</v>
      </c>
      <c r="N39" s="272">
        <f t="shared" si="0"/>
        <v>72775.971337275172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8</v>
      </c>
      <c r="N42" s="272">
        <f t="shared" si="0"/>
        <v>27787.18905605052</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8</v>
      </c>
      <c r="N43" s="272">
        <f t="shared" si="0"/>
        <v>6644.3374632377672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174163.53843666485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222499.31382450377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44499.862764900754</v>
      </c>
      <c r="M87" s="859"/>
      <c r="N87" s="51"/>
    </row>
    <row r="88" spans="1:14">
      <c r="B88" s="89" t="s">
        <v>973</v>
      </c>
      <c r="C88" s="90"/>
      <c r="D88" s="90"/>
      <c r="E88" s="90"/>
      <c r="F88" s="90"/>
      <c r="G88" s="90"/>
      <c r="H88" s="90"/>
      <c r="I88" s="87"/>
      <c r="J88" s="88"/>
      <c r="K88" s="304">
        <v>0.05</v>
      </c>
      <c r="L88" s="858">
        <f>N82*K88</f>
        <v>11124.965691225188</v>
      </c>
      <c r="M88" s="859"/>
      <c r="N88" s="51"/>
    </row>
    <row r="89" spans="1:14" ht="15.75" thickBot="1">
      <c r="B89" s="91" t="s">
        <v>974</v>
      </c>
      <c r="C89" s="92"/>
      <c r="D89" s="92"/>
      <c r="E89" s="92"/>
      <c r="F89" s="92"/>
      <c r="G89" s="92"/>
      <c r="H89" s="92"/>
      <c r="I89" s="93"/>
      <c r="J89" s="94"/>
      <c r="K89" s="305">
        <v>0.05</v>
      </c>
      <c r="L89" s="860">
        <f>N82*K89</f>
        <v>11124.965691225188</v>
      </c>
      <c r="M89" s="861"/>
      <c r="N89" s="51"/>
    </row>
    <row r="90" spans="1:14" ht="15.75" thickBot="1">
      <c r="B90" s="824" t="s">
        <v>953</v>
      </c>
      <c r="C90" s="825"/>
      <c r="D90" s="825"/>
      <c r="E90" s="825"/>
      <c r="F90" s="825"/>
      <c r="G90" s="825"/>
      <c r="H90" s="825"/>
      <c r="I90" s="825"/>
      <c r="J90" s="825"/>
      <c r="K90" s="825"/>
      <c r="L90" s="825"/>
      <c r="M90" s="826"/>
      <c r="N90" s="52">
        <f>L87+L88+L89</f>
        <v>66749.794147351131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289249.10797185492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144748.10680551827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192017.99390302939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38403.598780605877</v>
      </c>
      <c r="M87" s="859"/>
      <c r="N87" s="51"/>
    </row>
    <row r="88" spans="1:14">
      <c r="B88" s="89" t="s">
        <v>973</v>
      </c>
      <c r="C88" s="90"/>
      <c r="D88" s="90"/>
      <c r="E88" s="90"/>
      <c r="F88" s="90"/>
      <c r="G88" s="90"/>
      <c r="H88" s="90"/>
      <c r="I88" s="87"/>
      <c r="J88" s="88"/>
      <c r="K88" s="304">
        <v>0.05</v>
      </c>
      <c r="L88" s="858">
        <f>N82*K88</f>
        <v>9600.8996951514691</v>
      </c>
      <c r="M88" s="859"/>
      <c r="N88" s="51"/>
    </row>
    <row r="89" spans="1:14" ht="15.75" thickBot="1">
      <c r="B89" s="91" t="s">
        <v>974</v>
      </c>
      <c r="C89" s="92"/>
      <c r="D89" s="92"/>
      <c r="E89" s="92"/>
      <c r="F89" s="92"/>
      <c r="G89" s="92"/>
      <c r="H89" s="92"/>
      <c r="I89" s="93"/>
      <c r="J89" s="94"/>
      <c r="K89" s="305">
        <v>0.05</v>
      </c>
      <c r="L89" s="860">
        <f>N82*K89</f>
        <v>9600.8996951514691</v>
      </c>
      <c r="M89" s="861"/>
      <c r="N89" s="51"/>
    </row>
    <row r="90" spans="1:14" ht="15.75" thickBot="1">
      <c r="B90" s="824" t="s">
        <v>953</v>
      </c>
      <c r="C90" s="825"/>
      <c r="D90" s="825"/>
      <c r="E90" s="825"/>
      <c r="F90" s="825"/>
      <c r="G90" s="825"/>
      <c r="H90" s="825"/>
      <c r="I90" s="825"/>
      <c r="J90" s="825"/>
      <c r="K90" s="825"/>
      <c r="L90" s="825"/>
      <c r="M90" s="826"/>
      <c r="N90" s="52">
        <f>L87+L88+L89</f>
        <v>57605.398170908818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249623.39207393822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144748.10680551827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192017.99390302939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38403.598780605877</v>
      </c>
      <c r="M87" s="859"/>
      <c r="N87" s="51"/>
    </row>
    <row r="88" spans="1:14">
      <c r="B88" s="89" t="s">
        <v>973</v>
      </c>
      <c r="C88" s="90"/>
      <c r="D88" s="90"/>
      <c r="E88" s="90"/>
      <c r="F88" s="90"/>
      <c r="G88" s="90"/>
      <c r="H88" s="90"/>
      <c r="I88" s="87"/>
      <c r="J88" s="88"/>
      <c r="K88" s="304">
        <v>0.05</v>
      </c>
      <c r="L88" s="858">
        <f>N82*K88</f>
        <v>9600.8996951514691</v>
      </c>
      <c r="M88" s="859"/>
      <c r="N88" s="51"/>
    </row>
    <row r="89" spans="1:14" ht="15.75" thickBot="1">
      <c r="B89" s="91" t="s">
        <v>974</v>
      </c>
      <c r="C89" s="92"/>
      <c r="D89" s="92"/>
      <c r="E89" s="92"/>
      <c r="F89" s="92"/>
      <c r="G89" s="92"/>
      <c r="H89" s="92"/>
      <c r="I89" s="93"/>
      <c r="J89" s="94"/>
      <c r="K89" s="305">
        <v>0.05</v>
      </c>
      <c r="L89" s="860">
        <f>N82*K89</f>
        <v>9600.8996951514691</v>
      </c>
      <c r="M89" s="861"/>
      <c r="N89" s="51"/>
    </row>
    <row r="90" spans="1:14" ht="15.75" thickBot="1">
      <c r="B90" s="824" t="s">
        <v>953</v>
      </c>
      <c r="C90" s="825"/>
      <c r="D90" s="825"/>
      <c r="E90" s="825"/>
      <c r="F90" s="825"/>
      <c r="G90" s="825"/>
      <c r="H90" s="825"/>
      <c r="I90" s="825"/>
      <c r="J90" s="825"/>
      <c r="K90" s="825"/>
      <c r="L90" s="825"/>
      <c r="M90" s="826"/>
      <c r="N90" s="52">
        <f>L87+L88+L89</f>
        <v>57605.398170908818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249623.39207393822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8</v>
      </c>
      <c r="N37" s="272">
        <f t="shared" ref="N37:N43" si="0">K37/M37</f>
        <v>29659.039231392107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8</v>
      </c>
      <c r="N38" s="272">
        <f t="shared" si="0"/>
        <v>9677.676922613382</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8</v>
      </c>
      <c r="N39" s="272">
        <f t="shared" si="0"/>
        <v>72775.971337275172</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8</v>
      </c>
      <c r="N42" s="272">
        <f t="shared" si="0"/>
        <v>27787.18905605052</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8</v>
      </c>
      <c r="N43" s="272">
        <f t="shared" si="0"/>
        <v>6644.3374632377672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174163.53843666485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222499.31382450377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44499.862764900754</v>
      </c>
      <c r="M87" s="859"/>
      <c r="N87" s="51"/>
    </row>
    <row r="88" spans="1:14">
      <c r="B88" s="89" t="s">
        <v>973</v>
      </c>
      <c r="C88" s="90"/>
      <c r="D88" s="90"/>
      <c r="E88" s="90"/>
      <c r="F88" s="90"/>
      <c r="G88" s="90"/>
      <c r="H88" s="90"/>
      <c r="I88" s="87"/>
      <c r="J88" s="88"/>
      <c r="K88" s="304">
        <v>0.05</v>
      </c>
      <c r="L88" s="858">
        <f>N82*K88</f>
        <v>11124.965691225188</v>
      </c>
      <c r="M88" s="859"/>
      <c r="N88" s="51"/>
    </row>
    <row r="89" spans="1:14" ht="15.75" thickBot="1">
      <c r="B89" s="91" t="s">
        <v>974</v>
      </c>
      <c r="C89" s="92"/>
      <c r="D89" s="92"/>
      <c r="E89" s="92"/>
      <c r="F89" s="92"/>
      <c r="G89" s="92"/>
      <c r="H89" s="92"/>
      <c r="I89" s="93"/>
      <c r="J89" s="94"/>
      <c r="K89" s="305">
        <v>0.05</v>
      </c>
      <c r="L89" s="860">
        <f>N82*K89</f>
        <v>11124.965691225188</v>
      </c>
      <c r="M89" s="861"/>
      <c r="N89" s="51"/>
    </row>
    <row r="90" spans="1:14" ht="15.75" thickBot="1">
      <c r="B90" s="824" t="s">
        <v>953</v>
      </c>
      <c r="C90" s="825"/>
      <c r="D90" s="825"/>
      <c r="E90" s="825"/>
      <c r="F90" s="825"/>
      <c r="G90" s="825"/>
      <c r="H90" s="825"/>
      <c r="I90" s="825"/>
      <c r="J90" s="825"/>
      <c r="K90" s="825"/>
      <c r="L90" s="825"/>
      <c r="M90" s="826"/>
      <c r="N90" s="52">
        <f>L87+L88+L89</f>
        <v>66749.794147351131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289249.10797185492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144748.10680551827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58.881525928838656</v>
      </c>
      <c r="N54" s="272">
        <f>K54*M54</f>
        <v>1472.0381482209664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35031.384084300254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192017.99390302939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38403.598780605877</v>
      </c>
      <c r="M87" s="859"/>
      <c r="N87" s="51"/>
    </row>
    <row r="88" spans="1:14">
      <c r="B88" s="89" t="s">
        <v>973</v>
      </c>
      <c r="C88" s="90"/>
      <c r="D88" s="90"/>
      <c r="E88" s="90"/>
      <c r="F88" s="90"/>
      <c r="G88" s="90"/>
      <c r="H88" s="90"/>
      <c r="I88" s="87"/>
      <c r="J88" s="88"/>
      <c r="K88" s="304">
        <v>0.05</v>
      </c>
      <c r="L88" s="858">
        <f>N82*K88</f>
        <v>9600.8996951514691</v>
      </c>
      <c r="M88" s="859"/>
      <c r="N88" s="51"/>
    </row>
    <row r="89" spans="1:14" ht="15.75" thickBot="1">
      <c r="B89" s="91" t="s">
        <v>974</v>
      </c>
      <c r="C89" s="92"/>
      <c r="D89" s="92"/>
      <c r="E89" s="92"/>
      <c r="F89" s="92"/>
      <c r="G89" s="92"/>
      <c r="H89" s="92"/>
      <c r="I89" s="93"/>
      <c r="J89" s="94"/>
      <c r="K89" s="305">
        <v>0.05</v>
      </c>
      <c r="L89" s="860">
        <f>N82*K89</f>
        <v>9600.8996951514691</v>
      </c>
      <c r="M89" s="861"/>
      <c r="N89" s="51"/>
    </row>
    <row r="90" spans="1:14" ht="15.75" thickBot="1">
      <c r="B90" s="824" t="s">
        <v>953</v>
      </c>
      <c r="C90" s="825"/>
      <c r="D90" s="825"/>
      <c r="E90" s="825"/>
      <c r="F90" s="825"/>
      <c r="G90" s="825"/>
      <c r="H90" s="825"/>
      <c r="I90" s="825"/>
      <c r="J90" s="825"/>
      <c r="K90" s="825"/>
      <c r="L90" s="825"/>
      <c r="M90" s="826"/>
      <c r="N90" s="52">
        <f>L87+L88+L89</f>
        <v>57605.398170908818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249623.39207393822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161467.33422045983</v>
      </c>
      <c r="L36" s="270"/>
      <c r="M36" s="271">
        <v>30</v>
      </c>
      <c r="N36" s="272">
        <f>K36/M36</f>
        <v>5382.2444740153278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77421.415380907056</v>
      </c>
      <c r="L38" s="270"/>
      <c r="M38" s="271">
        <v>10</v>
      </c>
      <c r="N38" s="272">
        <f t="shared" si="0"/>
        <v>7742.1415380907056</v>
      </c>
    </row>
    <row r="39" spans="1:14">
      <c r="A39" t="s">
        <v>284</v>
      </c>
      <c r="B39" s="837" t="str">
        <f>VLOOKUP(A39,EQUIPOS!A9:D154,3,FALSE)</f>
        <v>Planta de asfalto en caliente</v>
      </c>
      <c r="C39" s="838"/>
      <c r="D39" s="838"/>
      <c r="E39" s="838"/>
      <c r="F39" s="838"/>
      <c r="G39" s="838"/>
      <c r="H39" s="839"/>
      <c r="I39" s="267"/>
      <c r="J39" s="268"/>
      <c r="K39" s="269">
        <f>VLOOKUP(A39,EQUIPOS!A9:D166,4,FALSE)</f>
        <v>582207.77069820138</v>
      </c>
      <c r="L39" s="270"/>
      <c r="M39" s="271">
        <v>10</v>
      </c>
      <c r="N39" s="272">
        <f t="shared" si="0"/>
        <v>58220.777069820135</v>
      </c>
    </row>
    <row r="40" spans="1:14">
      <c r="A40" t="s">
        <v>290</v>
      </c>
      <c r="B40" s="837" t="str">
        <f>VLOOKUP(A40,EQUIPOS!A10:D154,3,FALSE)</f>
        <v>Planta trituradora</v>
      </c>
      <c r="C40" s="838"/>
      <c r="D40" s="838"/>
      <c r="E40" s="838"/>
      <c r="F40" s="838"/>
      <c r="G40" s="838"/>
      <c r="H40" s="839"/>
      <c r="I40" s="267"/>
      <c r="J40" s="268"/>
      <c r="K40" s="269">
        <f>VLOOKUP(A40,EQUIPOS!A10:D167,4,FALSE)</f>
        <v>476351.81238943746</v>
      </c>
      <c r="L40" s="270"/>
      <c r="M40" s="271">
        <v>30</v>
      </c>
      <c r="N40" s="272">
        <f t="shared" si="0"/>
        <v>15878.393746314581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158783.93746314582</v>
      </c>
      <c r="L41" s="270"/>
      <c r="M41" s="271">
        <v>30</v>
      </c>
      <c r="N41" s="272">
        <f t="shared" si="0"/>
        <v>5292.7979154381937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222297.51244840416</v>
      </c>
      <c r="L42" s="270"/>
      <c r="M42" s="271">
        <v>10</v>
      </c>
      <c r="N42" s="272">
        <f t="shared" si="0"/>
        <v>22229.751244840416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144748.10680551827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23970.961382913782</v>
      </c>
      <c r="N54" s="272">
        <f>K54*M54</f>
        <v>33559.345936079291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58.881525928838656</v>
      </c>
      <c r="N55" s="272">
        <f>K55*M55</f>
        <v>1472.0381482209664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35031.384084300254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1019.5029362251647</v>
      </c>
      <c r="M64" s="829"/>
      <c r="N64" s="287">
        <f>K64*L64</f>
        <v>1427.3041107152305</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974.56343163631527</v>
      </c>
      <c r="M65" s="829"/>
      <c r="N65" s="287">
        <f>K65*L65</f>
        <v>1218.2042895453942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2645.5084002606245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192017.99390302939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38403.598780605877</v>
      </c>
      <c r="M88" s="859"/>
      <c r="N88" s="51"/>
    </row>
    <row r="89" spans="1:14">
      <c r="B89" s="89" t="s">
        <v>973</v>
      </c>
      <c r="C89" s="90"/>
      <c r="D89" s="90"/>
      <c r="E89" s="90"/>
      <c r="F89" s="90"/>
      <c r="G89" s="90"/>
      <c r="H89" s="90"/>
      <c r="I89" s="87"/>
      <c r="J89" s="88"/>
      <c r="K89" s="304">
        <v>0.05</v>
      </c>
      <c r="L89" s="858">
        <f>N83*K89</f>
        <v>9600.8996951514691</v>
      </c>
      <c r="M89" s="859"/>
      <c r="N89" s="51"/>
    </row>
    <row r="90" spans="1:14" ht="15.75" thickBot="1">
      <c r="B90" s="91" t="s">
        <v>974</v>
      </c>
      <c r="C90" s="92"/>
      <c r="D90" s="92"/>
      <c r="E90" s="92"/>
      <c r="F90" s="92"/>
      <c r="G90" s="92"/>
      <c r="H90" s="92"/>
      <c r="I90" s="93"/>
      <c r="J90" s="94"/>
      <c r="K90" s="305">
        <v>0.05</v>
      </c>
      <c r="L90" s="860">
        <f>N83*K90</f>
        <v>9600.8996951514691</v>
      </c>
      <c r="M90" s="861"/>
      <c r="N90" s="51"/>
    </row>
    <row r="91" spans="1:14" ht="15.75" thickBot="1">
      <c r="B91" s="824" t="s">
        <v>953</v>
      </c>
      <c r="C91" s="825"/>
      <c r="D91" s="825"/>
      <c r="E91" s="825"/>
      <c r="F91" s="825"/>
      <c r="G91" s="825"/>
      <c r="H91" s="825"/>
      <c r="I91" s="825"/>
      <c r="J91" s="825"/>
      <c r="K91" s="825"/>
      <c r="L91" s="825"/>
      <c r="M91" s="826"/>
      <c r="N91" s="52">
        <f>L88+L89+L90</f>
        <v>57605.398170908818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249623.39207393822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147000.38442471431</v>
      </c>
      <c r="L36" s="270"/>
      <c r="M36" s="271">
        <v>30</v>
      </c>
      <c r="N36" s="272">
        <f>K36/M36</f>
        <v>4900.012814157144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237272.31385113686</v>
      </c>
      <c r="L37" s="270"/>
      <c r="M37" s="271">
        <v>10</v>
      </c>
      <c r="N37" s="272">
        <f t="shared" ref="N37:N43" si="0">K37/M37</f>
        <v>23727.231385113686</v>
      </c>
    </row>
    <row r="38" spans="1:14">
      <c r="A38" t="s">
        <v>284</v>
      </c>
      <c r="B38" s="837" t="str">
        <f>VLOOKUP(A38,EQUIPOS!A8:D154,3,FALSE)</f>
        <v>Planta de asfalto en caliente</v>
      </c>
      <c r="C38" s="838"/>
      <c r="D38" s="838"/>
      <c r="E38" s="838"/>
      <c r="F38" s="838"/>
      <c r="G38" s="838"/>
      <c r="H38" s="839"/>
      <c r="I38" s="267"/>
      <c r="J38" s="268"/>
      <c r="K38" s="269">
        <f>VLOOKUP(A38,EQUIPOS!A8:D165,4,FALSE)</f>
        <v>582207.77069820138</v>
      </c>
      <c r="L38" s="270"/>
      <c r="M38" s="271">
        <v>10</v>
      </c>
      <c r="N38" s="272">
        <f t="shared" si="0"/>
        <v>58220.777069820135</v>
      </c>
    </row>
    <row r="39" spans="1:14">
      <c r="A39" t="s">
        <v>290</v>
      </c>
      <c r="B39" s="837" t="str">
        <f>VLOOKUP(A39,EQUIPOS!A9:D154,3,FALSE)</f>
        <v>Planta trituradora</v>
      </c>
      <c r="C39" s="838"/>
      <c r="D39" s="838"/>
      <c r="E39" s="838"/>
      <c r="F39" s="838"/>
      <c r="G39" s="838"/>
      <c r="H39" s="839"/>
      <c r="I39" s="267"/>
      <c r="J39" s="268"/>
      <c r="K39" s="269">
        <f>VLOOKUP(A39,EQUIPOS!A9:D166,4,FALSE)</f>
        <v>476351.81238943746</v>
      </c>
      <c r="L39" s="270"/>
      <c r="M39" s="271">
        <v>30</v>
      </c>
      <c r="N39" s="272">
        <f t="shared" si="0"/>
        <v>15878.393746314581</v>
      </c>
    </row>
    <row r="40" spans="1:14">
      <c r="A40" t="s">
        <v>316</v>
      </c>
      <c r="B40" s="837" t="str">
        <f>VLOOKUP(A40,EQUIPOS!A10:D154,3,FALSE)</f>
        <v>Retroexcavadora Tipo E-200 o  Equivalente</v>
      </c>
      <c r="C40" s="838"/>
      <c r="D40" s="838"/>
      <c r="E40" s="838"/>
      <c r="F40" s="838"/>
      <c r="G40" s="838"/>
      <c r="H40" s="839"/>
      <c r="I40" s="267"/>
      <c r="J40" s="268"/>
      <c r="K40" s="269">
        <f>VLOOKUP(A40,EQUIPOS!A10:D167,4,FALSE)</f>
        <v>177838.00995872333</v>
      </c>
      <c r="L40" s="270"/>
      <c r="M40" s="271">
        <v>30</v>
      </c>
      <c r="N40" s="272">
        <f t="shared" si="0"/>
        <v>5927.9336652907778</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222297.51244840416</v>
      </c>
      <c r="L41" s="270"/>
      <c r="M41" s="271">
        <v>10</v>
      </c>
      <c r="N41" s="272">
        <f t="shared" si="0"/>
        <v>22229.751244840416</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77421.415380907056</v>
      </c>
      <c r="L42" s="270"/>
      <c r="M42" s="271">
        <v>10</v>
      </c>
      <c r="N42" s="272">
        <f t="shared" si="0"/>
        <v>7742.1415380907056</v>
      </c>
    </row>
    <row r="43" spans="1:14">
      <c r="A43" t="s">
        <v>373</v>
      </c>
      <c r="B43" s="837" t="str">
        <f>VLOOKUP(A43,EQUIPOS!A13:D157,3,FALSE)</f>
        <v>Volqueta 6 m3</v>
      </c>
      <c r="C43" s="838"/>
      <c r="D43" s="838"/>
      <c r="E43" s="838"/>
      <c r="F43" s="838"/>
      <c r="G43" s="838"/>
      <c r="H43" s="839"/>
      <c r="I43" s="267"/>
      <c r="J43" s="268"/>
      <c r="K43" s="269">
        <f>VLOOKUP(A43,EQUIPOS!A13:D170,4,FALSE)</f>
        <v>53154.699705902138</v>
      </c>
      <c r="L43" s="270"/>
      <c r="M43" s="271">
        <v>10</v>
      </c>
      <c r="N43" s="272">
        <f t="shared" si="0"/>
        <v>5315.469970590214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1226.0150703310451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145167.72650454871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23970.961382913782</v>
      </c>
      <c r="N53" s="272">
        <f>K53*M53</f>
        <v>33559.345936079291</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33559.345936079291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1019.5029362251647</v>
      </c>
      <c r="M63" s="829"/>
      <c r="N63" s="287">
        <f>K63*L63</f>
        <v>1427.3041107152305</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974.56343163631527</v>
      </c>
      <c r="M64" s="829"/>
      <c r="N64" s="287">
        <f>K64*L64</f>
        <v>1218.2042895453942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2645.5084002606245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12260.15070331045</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193632.73154419908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38726.546308839817</v>
      </c>
      <c r="M87" s="859"/>
      <c r="N87" s="51"/>
    </row>
    <row r="88" spans="1:14">
      <c r="B88" s="89" t="s">
        <v>973</v>
      </c>
      <c r="C88" s="90"/>
      <c r="D88" s="90"/>
      <c r="E88" s="90"/>
      <c r="F88" s="90"/>
      <c r="G88" s="90"/>
      <c r="H88" s="90"/>
      <c r="I88" s="87"/>
      <c r="J88" s="88"/>
      <c r="K88" s="304">
        <v>0.05</v>
      </c>
      <c r="L88" s="858">
        <f>N82*K88</f>
        <v>9681.6365772099543</v>
      </c>
      <c r="M88" s="859"/>
      <c r="N88" s="51"/>
    </row>
    <row r="89" spans="1:14" ht="15.75" thickBot="1">
      <c r="B89" s="91" t="s">
        <v>974</v>
      </c>
      <c r="C89" s="92"/>
      <c r="D89" s="92"/>
      <c r="E89" s="92"/>
      <c r="F89" s="92"/>
      <c r="G89" s="92"/>
      <c r="H89" s="92"/>
      <c r="I89" s="93"/>
      <c r="J89" s="94"/>
      <c r="K89" s="305">
        <v>0.05</v>
      </c>
      <c r="L89" s="860">
        <f>N82*K89</f>
        <v>9681.6365772099543</v>
      </c>
      <c r="M89" s="861"/>
      <c r="N89" s="51"/>
    </row>
    <row r="90" spans="1:14" ht="15.75" thickBot="1">
      <c r="B90" s="824" t="s">
        <v>953</v>
      </c>
      <c r="C90" s="825"/>
      <c r="D90" s="825"/>
      <c r="E90" s="825"/>
      <c r="F90" s="825"/>
      <c r="G90" s="825"/>
      <c r="H90" s="825"/>
      <c r="I90" s="825"/>
      <c r="J90" s="825"/>
      <c r="K90" s="825"/>
      <c r="L90" s="825"/>
      <c r="M90" s="826"/>
      <c r="N90" s="52">
        <f>L87+L88+L89</f>
        <v>58089.819463259722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251722.55100745879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72193.802448396571</v>
      </c>
      <c r="L36" s="270"/>
      <c r="M36" s="271">
        <v>150</v>
      </c>
      <c r="N36" s="272">
        <f>K36/M36</f>
        <v>481.2920163226438</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147000.38442471431</v>
      </c>
      <c r="L37" s="270"/>
      <c r="M37" s="271">
        <v>150</v>
      </c>
      <c r="N37" s="272">
        <f>K37/M37</f>
        <v>980.0025628314288</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190305.83993744047</v>
      </c>
      <c r="L38" s="270"/>
      <c r="M38" s="271">
        <v>150</v>
      </c>
      <c r="N38" s="272">
        <f>K38/M38</f>
        <v>1268.7055995829364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2.0863498333333332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2732.0865285703426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942.46378550142276</v>
      </c>
      <c r="M58" s="829"/>
      <c r="N58" s="287">
        <f>K58*L58</f>
        <v>122.52029211518496</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122.52029211518496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208.63498333333331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3063.2418040188609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612.64836080377222</v>
      </c>
      <c r="M82" s="859"/>
      <c r="N82" s="51"/>
    </row>
    <row r="83" spans="1:14">
      <c r="B83" s="89" t="s">
        <v>973</v>
      </c>
      <c r="C83" s="90"/>
      <c r="D83" s="90"/>
      <c r="E83" s="90"/>
      <c r="F83" s="90"/>
      <c r="G83" s="90"/>
      <c r="H83" s="90"/>
      <c r="I83" s="87"/>
      <c r="J83" s="88"/>
      <c r="K83" s="304">
        <v>0.05</v>
      </c>
      <c r="L83" s="858">
        <f>N77*K83</f>
        <v>153.16209020094306</v>
      </c>
      <c r="M83" s="859"/>
      <c r="N83" s="51"/>
    </row>
    <row r="84" spans="1:14" ht="15.75" thickBot="1">
      <c r="B84" s="91" t="s">
        <v>974</v>
      </c>
      <c r="C84" s="92"/>
      <c r="D84" s="92"/>
      <c r="E84" s="92"/>
      <c r="F84" s="92"/>
      <c r="G84" s="92"/>
      <c r="H84" s="92"/>
      <c r="I84" s="93"/>
      <c r="J84" s="94"/>
      <c r="K84" s="305">
        <v>0.05</v>
      </c>
      <c r="L84" s="860">
        <f>N77*K84</f>
        <v>153.16209020094306</v>
      </c>
      <c r="M84" s="861"/>
      <c r="N84" s="51"/>
    </row>
    <row r="85" spans="1:14" ht="15.75" thickBot="1">
      <c r="B85" s="824" t="s">
        <v>953</v>
      </c>
      <c r="C85" s="825"/>
      <c r="D85" s="825"/>
      <c r="E85" s="825"/>
      <c r="F85" s="825"/>
      <c r="G85" s="825"/>
      <c r="H85" s="825"/>
      <c r="I85" s="825"/>
      <c r="J85" s="825"/>
      <c r="K85" s="825"/>
      <c r="L85" s="825"/>
      <c r="M85" s="826"/>
      <c r="N85" s="52">
        <f>L82+L83+L84</f>
        <v>918.97254120565844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3982.2143452245191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72193.802448396571</v>
      </c>
      <c r="L36" s="270"/>
      <c r="M36" s="271">
        <v>300</v>
      </c>
      <c r="N36" s="272">
        <f>K36/M36</f>
        <v>240.6460081613219</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147000.38442471431</v>
      </c>
      <c r="L37" s="270"/>
      <c r="M37" s="271">
        <v>300</v>
      </c>
      <c r="N37" s="272">
        <f>K37/M37</f>
        <v>490.0012814157144</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190305.83993744047</v>
      </c>
      <c r="L38" s="270"/>
      <c r="M38" s="271">
        <v>300</v>
      </c>
      <c r="N38" s="272">
        <f>K38/M38</f>
        <v>634.35279979146821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1.0431749166666666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1366.0432642851713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942.46378550142276</v>
      </c>
      <c r="M58" s="829"/>
      <c r="N58" s="287">
        <f>K58*L58</f>
        <v>61.260146057592479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61.260146057592479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104.31749166666665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1531.6209020094304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306.32418040188611</v>
      </c>
      <c r="M82" s="859"/>
      <c r="N82" s="51"/>
    </row>
    <row r="83" spans="1:14">
      <c r="B83" s="89" t="s">
        <v>973</v>
      </c>
      <c r="C83" s="90"/>
      <c r="D83" s="90"/>
      <c r="E83" s="90"/>
      <c r="F83" s="90"/>
      <c r="G83" s="90"/>
      <c r="H83" s="90"/>
      <c r="I83" s="87"/>
      <c r="J83" s="88"/>
      <c r="K83" s="304">
        <v>0.05</v>
      </c>
      <c r="L83" s="858">
        <f>N77*K83</f>
        <v>76.581045100471528</v>
      </c>
      <c r="M83" s="859"/>
      <c r="N83" s="51"/>
    </row>
    <row r="84" spans="1:14" ht="15.75" thickBot="1">
      <c r="B84" s="91" t="s">
        <v>974</v>
      </c>
      <c r="C84" s="92"/>
      <c r="D84" s="92"/>
      <c r="E84" s="92"/>
      <c r="F84" s="92"/>
      <c r="G84" s="92"/>
      <c r="H84" s="92"/>
      <c r="I84" s="93"/>
      <c r="J84" s="94"/>
      <c r="K84" s="305">
        <v>0.05</v>
      </c>
      <c r="L84" s="860">
        <f>N77*K84</f>
        <v>76.581045100471528</v>
      </c>
      <c r="M84" s="861"/>
      <c r="N84" s="51"/>
    </row>
    <row r="85" spans="1:14" ht="15.75" thickBot="1">
      <c r="B85" s="824" t="s">
        <v>953</v>
      </c>
      <c r="C85" s="825"/>
      <c r="D85" s="825"/>
      <c r="E85" s="825"/>
      <c r="F85" s="825"/>
      <c r="G85" s="825"/>
      <c r="H85" s="825"/>
      <c r="I85" s="825"/>
      <c r="J85" s="825"/>
      <c r="K85" s="825"/>
      <c r="L85" s="825"/>
      <c r="M85" s="826"/>
      <c r="N85" s="52">
        <f>L82+L83+L84</f>
        <v>459.48627060282922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1991.1071726122595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18</v>
      </c>
      <c r="N36" s="272">
        <f>K36/M36</f>
        <v>3528.5319436254626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74099.170816134734</v>
      </c>
      <c r="L37" s="270"/>
      <c r="M37" s="271">
        <v>18</v>
      </c>
      <c r="N37" s="272">
        <f>K37/M37</f>
        <v>4116.6206008963745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270"/>
      <c r="M38" s="271">
        <v>18</v>
      </c>
      <c r="N38" s="272">
        <f>K38/M38</f>
        <v>9349.2033000202428</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492230.20613575209</v>
      </c>
      <c r="L39" s="841">
        <v>18</v>
      </c>
      <c r="M39" s="842"/>
      <c r="N39" s="272">
        <f>K39/L39</f>
        <v>27346.122563097339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153450.74573264594</v>
      </c>
      <c r="L40" s="276"/>
      <c r="M40" s="277">
        <v>18</v>
      </c>
      <c r="N40" s="272">
        <f>K40/M40</f>
        <v>8525.0414295914416</v>
      </c>
    </row>
    <row r="41" spans="1:14">
      <c r="B41" s="844" t="s">
        <v>952</v>
      </c>
      <c r="C41" s="845"/>
      <c r="D41" s="845"/>
      <c r="E41" s="38"/>
      <c r="F41" s="39"/>
      <c r="G41" s="39"/>
      <c r="H41" s="40"/>
      <c r="I41" s="36"/>
      <c r="J41" s="37"/>
      <c r="K41" s="279"/>
      <c r="L41" s="276"/>
      <c r="M41" s="401">
        <v>0.01</v>
      </c>
      <c r="N41" s="344">
        <f>N75*M41</f>
        <v>33.488139834333886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52899.007977065186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47144.680018240542</v>
      </c>
      <c r="N48" s="272">
        <f>K48*M48</f>
        <v>1650.063800638419</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45685.612301411245</v>
      </c>
      <c r="N49" s="272">
        <f>K49*M49</f>
        <v>11421.403075352811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13071.466875991231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942.46378550142276</v>
      </c>
      <c r="M58" s="829"/>
      <c r="N58" s="287">
        <f>K58*L58</f>
        <v>268.60217886790554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268.60217886790554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3348.8139834333888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69587.891015357716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13917.578203071544</v>
      </c>
      <c r="M82" s="859"/>
      <c r="N82" s="51"/>
    </row>
    <row r="83" spans="1:14">
      <c r="B83" s="89" t="s">
        <v>973</v>
      </c>
      <c r="C83" s="90"/>
      <c r="D83" s="90"/>
      <c r="E83" s="90"/>
      <c r="F83" s="90"/>
      <c r="G83" s="90"/>
      <c r="H83" s="90"/>
      <c r="I83" s="87"/>
      <c r="J83" s="88"/>
      <c r="K83" s="304">
        <v>0.05</v>
      </c>
      <c r="L83" s="858">
        <f>N77*K83</f>
        <v>3479.3945507678859</v>
      </c>
      <c r="M83" s="859"/>
      <c r="N83" s="51"/>
    </row>
    <row r="84" spans="1:14" ht="15.75" thickBot="1">
      <c r="B84" s="91" t="s">
        <v>974</v>
      </c>
      <c r="C84" s="92"/>
      <c r="D84" s="92"/>
      <c r="E84" s="92"/>
      <c r="F84" s="92"/>
      <c r="G84" s="92"/>
      <c r="H84" s="92"/>
      <c r="I84" s="93"/>
      <c r="J84" s="94"/>
      <c r="K84" s="305">
        <v>0.05</v>
      </c>
      <c r="L84" s="860">
        <f>N77*K84</f>
        <v>3479.3945507678859</v>
      </c>
      <c r="M84" s="861"/>
      <c r="N84" s="51"/>
    </row>
    <row r="85" spans="1:14" ht="15.75" thickBot="1">
      <c r="B85" s="824" t="s">
        <v>953</v>
      </c>
      <c r="C85" s="825"/>
      <c r="D85" s="825"/>
      <c r="E85" s="825"/>
      <c r="F85" s="825"/>
      <c r="G85" s="825"/>
      <c r="H85" s="825"/>
      <c r="I85" s="825"/>
      <c r="J85" s="825"/>
      <c r="K85" s="825"/>
      <c r="L85" s="825"/>
      <c r="M85" s="826"/>
      <c r="N85" s="52">
        <f>L82+L83+L84</f>
        <v>20876.367304607316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90464.25831996504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12</v>
      </c>
      <c r="N36" s="272">
        <f>K36/M36</f>
        <v>5292.7979154381937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74099.170816134734</v>
      </c>
      <c r="L37" s="270"/>
      <c r="M37" s="271">
        <v>12</v>
      </c>
      <c r="N37" s="272">
        <f>K37/M37</f>
        <v>6174.9309013445609</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168285.65940036438</v>
      </c>
      <c r="L38" s="270"/>
      <c r="M38" s="271">
        <v>12</v>
      </c>
      <c r="N38" s="272">
        <f>K38/M38</f>
        <v>14023.804950030366</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492230.20613575209</v>
      </c>
      <c r="L39" s="270"/>
      <c r="M39" s="271">
        <v>12</v>
      </c>
      <c r="N39" s="272">
        <f>K39/M39</f>
        <v>41019.18384464601</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153450.74573264594</v>
      </c>
      <c r="L40" s="270"/>
      <c r="M40" s="271">
        <v>12</v>
      </c>
      <c r="N40" s="272">
        <f>K40/M40</f>
        <v>12787.562144387162</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502.32209751500835</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79800.601853361295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58.881525928838656</v>
      </c>
      <c r="N50" s="272">
        <f>K50*M50</f>
        <v>4416.1144446628996</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1701.8707192954173</v>
      </c>
      <c r="N51" s="272">
        <f>K51*M51</f>
        <v>2212.4319350840424</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6628.546379746942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5023.2209751500832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91452.369208258315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18290.473841651663</v>
      </c>
      <c r="M84" s="859"/>
      <c r="N84" s="51"/>
    </row>
    <row r="85" spans="1:14">
      <c r="B85" s="89" t="s">
        <v>973</v>
      </c>
      <c r="C85" s="90"/>
      <c r="D85" s="90"/>
      <c r="E85" s="90"/>
      <c r="F85" s="90"/>
      <c r="G85" s="90"/>
      <c r="H85" s="90"/>
      <c r="I85" s="87"/>
      <c r="J85" s="88"/>
      <c r="K85" s="304">
        <v>0.05</v>
      </c>
      <c r="L85" s="858">
        <f>N79*K85</f>
        <v>4572.6184604129157</v>
      </c>
      <c r="M85" s="859"/>
      <c r="N85" s="51"/>
    </row>
    <row r="86" spans="1:14" ht="15.75" thickBot="1">
      <c r="B86" s="91" t="s">
        <v>974</v>
      </c>
      <c r="C86" s="92"/>
      <c r="D86" s="92"/>
      <c r="E86" s="92"/>
      <c r="F86" s="92"/>
      <c r="G86" s="92"/>
      <c r="H86" s="92"/>
      <c r="I86" s="93"/>
      <c r="J86" s="94"/>
      <c r="K86" s="305">
        <v>0.05</v>
      </c>
      <c r="L86" s="860">
        <f>N79*K86</f>
        <v>4572.6184604129157</v>
      </c>
      <c r="M86" s="861"/>
      <c r="N86" s="51"/>
    </row>
    <row r="87" spans="1:14" ht="15.75" thickBot="1">
      <c r="B87" s="824" t="s">
        <v>953</v>
      </c>
      <c r="C87" s="825"/>
      <c r="D87" s="825"/>
      <c r="E87" s="825"/>
      <c r="F87" s="825"/>
      <c r="G87" s="825"/>
      <c r="H87" s="825"/>
      <c r="I87" s="825"/>
      <c r="J87" s="825"/>
      <c r="K87" s="825"/>
      <c r="L87" s="825"/>
      <c r="M87" s="826"/>
      <c r="N87" s="52">
        <f>L84+L85+L86</f>
        <v>27435.710762477494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118888.07997073581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18</v>
      </c>
      <c r="N36" s="272">
        <f>K36/M36</f>
        <v>3528.5319436254626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74099.170816134734</v>
      </c>
      <c r="L37" s="270"/>
      <c r="M37" s="271">
        <v>18</v>
      </c>
      <c r="N37" s="272">
        <f>K37/M37</f>
        <v>4116.6206008963745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270"/>
      <c r="M38" s="271">
        <v>18</v>
      </c>
      <c r="N38" s="272">
        <f>K38/M38</f>
        <v>9349.2033000202428</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492230.20613575209</v>
      </c>
      <c r="L39" s="841">
        <v>18</v>
      </c>
      <c r="M39" s="842"/>
      <c r="N39" s="272">
        <f>K39/L39</f>
        <v>27346.122563097339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153450.74573264594</v>
      </c>
      <c r="L40" s="276"/>
      <c r="M40" s="277">
        <v>18</v>
      </c>
      <c r="N40" s="272">
        <f>K40/M40</f>
        <v>8525.0414295914416</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33.488139834333886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52899.007977065186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437564.74992315151</v>
      </c>
      <c r="N49" s="272">
        <f>K49*M49</f>
        <v>66947.406738242178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66947.406738242178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974.56343163631527</v>
      </c>
      <c r="M59" s="829"/>
      <c r="N59" s="287">
        <f>K59*L59</f>
        <v>149.10820504035624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149.10820504035624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3348.8139834333888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123344.33690378109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24668.867380756219</v>
      </c>
      <c r="M83" s="859"/>
      <c r="N83" s="51"/>
    </row>
    <row r="84" spans="1:14">
      <c r="B84" s="89" t="s">
        <v>973</v>
      </c>
      <c r="C84" s="90"/>
      <c r="D84" s="90"/>
      <c r="E84" s="90"/>
      <c r="F84" s="90"/>
      <c r="G84" s="90"/>
      <c r="H84" s="90"/>
      <c r="I84" s="87"/>
      <c r="J84" s="88"/>
      <c r="K84" s="304">
        <v>0.05</v>
      </c>
      <c r="L84" s="858">
        <f>N78*K84</f>
        <v>6167.2168451890548</v>
      </c>
      <c r="M84" s="859"/>
      <c r="N84" s="51"/>
    </row>
    <row r="85" spans="1:14" ht="15.75" thickBot="1">
      <c r="B85" s="91" t="s">
        <v>974</v>
      </c>
      <c r="C85" s="92"/>
      <c r="D85" s="92"/>
      <c r="E85" s="92"/>
      <c r="F85" s="92"/>
      <c r="G85" s="92"/>
      <c r="H85" s="92"/>
      <c r="I85" s="93"/>
      <c r="J85" s="94"/>
      <c r="K85" s="305">
        <v>0.05</v>
      </c>
      <c r="L85" s="860">
        <f>N78*K85</f>
        <v>6167.2168451890548</v>
      </c>
      <c r="M85" s="861"/>
      <c r="N85" s="51"/>
    </row>
    <row r="86" spans="1:14" ht="15.75" thickBot="1">
      <c r="B86" s="824" t="s">
        <v>953</v>
      </c>
      <c r="C86" s="825"/>
      <c r="D86" s="825"/>
      <c r="E86" s="825"/>
      <c r="F86" s="825"/>
      <c r="G86" s="825"/>
      <c r="H86" s="825"/>
      <c r="I86" s="825"/>
      <c r="J86" s="825"/>
      <c r="K86" s="825"/>
      <c r="L86" s="825"/>
      <c r="M86" s="826"/>
      <c r="N86" s="52">
        <f>L83+L84+L85</f>
        <v>37003.30107113433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160347.63797491541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18</v>
      </c>
      <c r="N36" s="272">
        <f>K36/M36</f>
        <v>3528.5319436254626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74099.170816134734</v>
      </c>
      <c r="L37" s="270"/>
      <c r="M37" s="271">
        <v>18</v>
      </c>
      <c r="N37" s="272">
        <f>K37/M37</f>
        <v>4116.6206008963745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270"/>
      <c r="M38" s="271">
        <v>18</v>
      </c>
      <c r="N38" s="272">
        <f>K38/M38</f>
        <v>9349.2033000202428</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492230.20613575209</v>
      </c>
      <c r="L39" s="841">
        <v>18</v>
      </c>
      <c r="M39" s="842"/>
      <c r="N39" s="272">
        <f>K39/L39</f>
        <v>27346.122563097339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153450.74573264594</v>
      </c>
      <c r="L40" s="276"/>
      <c r="M40" s="277">
        <v>18</v>
      </c>
      <c r="N40" s="272">
        <f>K40/M40</f>
        <v>8525.0414295914416</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33.488139834333886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52899.007977065186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429642.84269172384</v>
      </c>
      <c r="N49" s="272">
        <f>K49*M49</f>
        <v>65735.354931833746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65735.354931833746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974.56343163631527</v>
      </c>
      <c r="M59" s="829"/>
      <c r="N59" s="287">
        <f>K59*L59</f>
        <v>149.10820504035624</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149.10820504035624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3348.8139834333888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122132.28509737267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24426.457019474536</v>
      </c>
      <c r="M83" s="859"/>
      <c r="N83" s="51"/>
    </row>
    <row r="84" spans="1:14">
      <c r="B84" s="89" t="s">
        <v>973</v>
      </c>
      <c r="C84" s="90"/>
      <c r="D84" s="90"/>
      <c r="E84" s="90"/>
      <c r="F84" s="90"/>
      <c r="G84" s="90"/>
      <c r="H84" s="90"/>
      <c r="I84" s="87"/>
      <c r="J84" s="88"/>
      <c r="K84" s="304">
        <v>0.05</v>
      </c>
      <c r="L84" s="858">
        <f>N78*K84</f>
        <v>6106.6142548686339</v>
      </c>
      <c r="M84" s="859"/>
      <c r="N84" s="51"/>
    </row>
    <row r="85" spans="1:14" ht="15.75" thickBot="1">
      <c r="B85" s="91" t="s">
        <v>974</v>
      </c>
      <c r="C85" s="92"/>
      <c r="D85" s="92"/>
      <c r="E85" s="92"/>
      <c r="F85" s="92"/>
      <c r="G85" s="92"/>
      <c r="H85" s="92"/>
      <c r="I85" s="93"/>
      <c r="J85" s="94"/>
      <c r="K85" s="305">
        <v>0.05</v>
      </c>
      <c r="L85" s="860">
        <f>N78*K85</f>
        <v>6106.6142548686339</v>
      </c>
      <c r="M85" s="861"/>
      <c r="N85" s="51"/>
    </row>
    <row r="86" spans="1:14" ht="15.75" thickBot="1">
      <c r="B86" s="824" t="s">
        <v>953</v>
      </c>
      <c r="C86" s="825"/>
      <c r="D86" s="825"/>
      <c r="E86" s="825"/>
      <c r="F86" s="825"/>
      <c r="G86" s="825"/>
      <c r="H86" s="825"/>
      <c r="I86" s="825"/>
      <c r="J86" s="825"/>
      <c r="K86" s="825"/>
      <c r="L86" s="825"/>
      <c r="M86" s="826"/>
      <c r="N86" s="52">
        <f>L83+L84+L85</f>
        <v>36639.685529211805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158771.97062658449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15</v>
      </c>
      <c r="N36" s="272">
        <f>K36/M36</f>
        <v>4234.2383323505546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74099.170816134734</v>
      </c>
      <c r="L37" s="270"/>
      <c r="M37" s="271">
        <v>15</v>
      </c>
      <c r="N37" s="272">
        <f>K37/M37</f>
        <v>4939.9447210756489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270"/>
      <c r="M38" s="271">
        <v>15</v>
      </c>
      <c r="N38" s="272">
        <f>K38/M38</f>
        <v>11219.043960024292</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492230.20613575209</v>
      </c>
      <c r="L39" s="841">
        <v>15</v>
      </c>
      <c r="M39" s="842"/>
      <c r="N39" s="272">
        <f>K39/L39</f>
        <v>32815.347075716803</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153450.74573264594</v>
      </c>
      <c r="L40" s="276"/>
      <c r="M40" s="277">
        <v>15</v>
      </c>
      <c r="N40" s="272">
        <f>K40/M40</f>
        <v>10230.049715509729</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40.185767801200662</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63478.809572478232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437564.74992315151</v>
      </c>
      <c r="N49" s="272">
        <f>K49*M49</f>
        <v>66947.406738242178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66947.406738242178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974.56343163631527</v>
      </c>
      <c r="M59" s="829"/>
      <c r="N59" s="287">
        <f>K59*L59</f>
        <v>149.10820504035624</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149.10820504035624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4018.5767801200664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134593.90129588082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26918.780259176165</v>
      </c>
      <c r="M83" s="859"/>
      <c r="N83" s="51"/>
    </row>
    <row r="84" spans="1:14">
      <c r="B84" s="89" t="s">
        <v>973</v>
      </c>
      <c r="C84" s="90"/>
      <c r="D84" s="90"/>
      <c r="E84" s="90"/>
      <c r="F84" s="90"/>
      <c r="G84" s="90"/>
      <c r="H84" s="90"/>
      <c r="I84" s="87"/>
      <c r="J84" s="88"/>
      <c r="K84" s="304">
        <v>0.05</v>
      </c>
      <c r="L84" s="858">
        <f>N78*K84</f>
        <v>6729.6950647940412</v>
      </c>
      <c r="M84" s="859"/>
      <c r="N84" s="51"/>
    </row>
    <row r="85" spans="1:14" ht="15.75" thickBot="1">
      <c r="B85" s="91" t="s">
        <v>974</v>
      </c>
      <c r="C85" s="92"/>
      <c r="D85" s="92"/>
      <c r="E85" s="92"/>
      <c r="F85" s="92"/>
      <c r="G85" s="92"/>
      <c r="H85" s="92"/>
      <c r="I85" s="93"/>
      <c r="J85" s="94"/>
      <c r="K85" s="305">
        <v>0.05</v>
      </c>
      <c r="L85" s="860">
        <f>N78*K85</f>
        <v>6729.6950647940412</v>
      </c>
      <c r="M85" s="861"/>
      <c r="N85" s="51"/>
    </row>
    <row r="86" spans="1:14" ht="15.75" thickBot="1">
      <c r="B86" s="824" t="s">
        <v>953</v>
      </c>
      <c r="C86" s="825"/>
      <c r="D86" s="825"/>
      <c r="E86" s="825"/>
      <c r="F86" s="825"/>
      <c r="G86" s="825"/>
      <c r="H86" s="825"/>
      <c r="I86" s="825"/>
      <c r="J86" s="825"/>
      <c r="K86" s="825"/>
      <c r="L86" s="825"/>
      <c r="M86" s="826"/>
      <c r="N86" s="52">
        <f>L83+L84+L85</f>
        <v>40378.170388764243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174972.07168464505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271">
        <v>15</v>
      </c>
      <c r="N36" s="272">
        <f>K36/M36</f>
        <v>4234.2383323505546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74099.170816134734</v>
      </c>
      <c r="L37" s="270"/>
      <c r="M37" s="271">
        <v>15</v>
      </c>
      <c r="N37" s="272">
        <f>K37/M37</f>
        <v>4939.9447210756489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168285.65940036438</v>
      </c>
      <c r="L38" s="270"/>
      <c r="M38" s="271">
        <v>15</v>
      </c>
      <c r="N38" s="272">
        <f>K38/M38</f>
        <v>11219.043960024292</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492230.20613575209</v>
      </c>
      <c r="L39" s="841">
        <v>15</v>
      </c>
      <c r="M39" s="842"/>
      <c r="N39" s="272">
        <f>K39/L39</f>
        <v>32815.347075716803</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153450.74573264594</v>
      </c>
      <c r="L40" s="276"/>
      <c r="M40" s="277">
        <v>15</v>
      </c>
      <c r="N40" s="272">
        <f>K40/M40</f>
        <v>10230.049715509729</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40.185767801200662</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63478.809572478232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429642.84269172384</v>
      </c>
      <c r="N49" s="272">
        <f>K49*M49</f>
        <v>65735.354931833746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65735.354931833746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974.56343163631527</v>
      </c>
      <c r="M59" s="829"/>
      <c r="N59" s="287">
        <f>K59*L59</f>
        <v>149.10820504035624</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149.10820504035624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4018.5767801200664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133381.8494894724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26676.369897894481</v>
      </c>
      <c r="M83" s="859"/>
      <c r="N83" s="51"/>
    </row>
    <row r="84" spans="1:14">
      <c r="B84" s="89" t="s">
        <v>973</v>
      </c>
      <c r="C84" s="90"/>
      <c r="D84" s="90"/>
      <c r="E84" s="90"/>
      <c r="F84" s="90"/>
      <c r="G84" s="90"/>
      <c r="H84" s="90"/>
      <c r="I84" s="87"/>
      <c r="J84" s="88"/>
      <c r="K84" s="304">
        <v>0.05</v>
      </c>
      <c r="L84" s="858">
        <f>N78*K84</f>
        <v>6669.0924744736203</v>
      </c>
      <c r="M84" s="859"/>
      <c r="N84" s="51"/>
    </row>
    <row r="85" spans="1:14" ht="15.75" thickBot="1">
      <c r="B85" s="91" t="s">
        <v>974</v>
      </c>
      <c r="C85" s="92"/>
      <c r="D85" s="92"/>
      <c r="E85" s="92"/>
      <c r="F85" s="92"/>
      <c r="G85" s="92"/>
      <c r="H85" s="92"/>
      <c r="I85" s="93"/>
      <c r="J85" s="94"/>
      <c r="K85" s="305">
        <v>0.05</v>
      </c>
      <c r="L85" s="860">
        <f>N78*K85</f>
        <v>6669.0924744736203</v>
      </c>
      <c r="M85" s="861"/>
      <c r="N85" s="51"/>
    </row>
    <row r="86" spans="1:14" ht="15.75" thickBot="1">
      <c r="B86" s="824" t="s">
        <v>953</v>
      </c>
      <c r="C86" s="825"/>
      <c r="D86" s="825"/>
      <c r="E86" s="825"/>
      <c r="F86" s="825"/>
      <c r="G86" s="825"/>
      <c r="H86" s="825"/>
      <c r="I86" s="825"/>
      <c r="J86" s="825"/>
      <c r="K86" s="825"/>
      <c r="L86" s="825"/>
      <c r="M86" s="826"/>
      <c r="N86" s="52">
        <f>L83+L84+L85</f>
        <v>40014.554846841718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173396.40433631412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4.82229213614408</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5326.2306076459072</v>
      </c>
      <c r="N49" s="272">
        <f>K49*M49</f>
        <v>5619.1732910664314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5619.1732910664314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482.22921361440797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6106.2247968169831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1221.2449593633967</v>
      </c>
      <c r="M83" s="859"/>
      <c r="N83" s="51"/>
    </row>
    <row r="84" spans="1:14">
      <c r="B84" s="89" t="s">
        <v>973</v>
      </c>
      <c r="C84" s="90"/>
      <c r="D84" s="90"/>
      <c r="E84" s="90"/>
      <c r="F84" s="90"/>
      <c r="G84" s="90"/>
      <c r="H84" s="90"/>
      <c r="I84" s="87"/>
      <c r="J84" s="88"/>
      <c r="K84" s="304">
        <v>0.05</v>
      </c>
      <c r="L84" s="858">
        <f>N78*K84</f>
        <v>305.31123984084917</v>
      </c>
      <c r="M84" s="859"/>
      <c r="N84" s="51"/>
    </row>
    <row r="85" spans="1:14" ht="15.75" thickBot="1">
      <c r="B85" s="91" t="s">
        <v>974</v>
      </c>
      <c r="C85" s="92"/>
      <c r="D85" s="92"/>
      <c r="E85" s="92"/>
      <c r="F85" s="92"/>
      <c r="G85" s="92"/>
      <c r="H85" s="92"/>
      <c r="I85" s="93"/>
      <c r="J85" s="94"/>
      <c r="K85" s="305">
        <v>0.05</v>
      </c>
      <c r="L85" s="860">
        <f>N78*K85</f>
        <v>305.31123984084917</v>
      </c>
      <c r="M85" s="861"/>
      <c r="N85" s="51"/>
    </row>
    <row r="86" spans="1:14" ht="15.75" thickBot="1">
      <c r="B86" s="824" t="s">
        <v>953</v>
      </c>
      <c r="C86" s="825"/>
      <c r="D86" s="825"/>
      <c r="E86" s="825"/>
      <c r="F86" s="825"/>
      <c r="G86" s="825"/>
      <c r="H86" s="825"/>
      <c r="I86" s="825"/>
      <c r="J86" s="825"/>
      <c r="K86" s="825"/>
      <c r="L86" s="825"/>
      <c r="M86" s="826"/>
      <c r="N86" s="52">
        <f>L83+L84+L85</f>
        <v>1831.8674390450949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7938.0922358620783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17827.201210727933</v>
      </c>
      <c r="L36" s="270"/>
      <c r="M36" s="271">
        <v>2</v>
      </c>
      <c r="N36" s="272">
        <f>K36/M36</f>
        <v>8913.6006053639667</v>
      </c>
    </row>
    <row r="37" spans="1:14">
      <c r="A37" s="113" t="s">
        <v>180</v>
      </c>
      <c r="B37" s="837" t="str">
        <f>VLOOKUP(A37,EQUIPOS!A7:D154,3,FALSE)</f>
        <v>Compresor 120 HP, con martillo.</v>
      </c>
      <c r="C37" s="838"/>
      <c r="D37" s="838"/>
      <c r="E37" s="838"/>
      <c r="F37" s="838"/>
      <c r="G37" s="838"/>
      <c r="H37" s="839"/>
      <c r="I37" s="267"/>
      <c r="J37" s="268"/>
      <c r="K37" s="269">
        <f>VLOOKUP(A37,EQUIPOS!A7:D164,4,FALSE)</f>
        <v>67082.564314740448</v>
      </c>
      <c r="L37" s="270"/>
      <c r="M37" s="271">
        <v>4</v>
      </c>
      <c r="N37" s="272">
        <f>K37/M37</f>
        <v>16770.641078685112</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11356.846746522908</v>
      </c>
      <c r="L38" s="270"/>
      <c r="M38" s="271">
        <v>10</v>
      </c>
      <c r="N38" s="272">
        <f>K38/M38</f>
        <v>1135.6846746522908</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119670.16086805756</v>
      </c>
      <c r="L39" s="270"/>
      <c r="M39" s="271">
        <v>10</v>
      </c>
      <c r="N39" s="272">
        <f>K39/M39</f>
        <v>11967.016086805756</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163759.16750365772</v>
      </c>
      <c r="L40" s="270"/>
      <c r="M40" s="271">
        <v>100</v>
      </c>
      <c r="N40" s="272">
        <f>K40/M40</f>
        <v>1637.5916750365773</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1506.9662925450248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41931.500413088725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4587.967563226196</v>
      </c>
      <c r="N53" s="272">
        <f>K53*M53</f>
        <v>4587.967563226196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4587.967563226196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1013.0830069981863</v>
      </c>
      <c r="M63" s="829"/>
      <c r="N63" s="287">
        <f>K63*L63</f>
        <v>1317.0079090976421</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1317.0079090976421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15069.662925450248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62906.138810862809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12581.227762172563</v>
      </c>
      <c r="M87" s="859"/>
      <c r="N87" s="51"/>
    </row>
    <row r="88" spans="1:14">
      <c r="B88" s="89" t="s">
        <v>973</v>
      </c>
      <c r="C88" s="90"/>
      <c r="D88" s="90"/>
      <c r="E88" s="90"/>
      <c r="F88" s="90"/>
      <c r="G88" s="90"/>
      <c r="H88" s="90"/>
      <c r="I88" s="87"/>
      <c r="J88" s="88"/>
      <c r="K88" s="304">
        <v>0.05</v>
      </c>
      <c r="L88" s="858">
        <f>N82*K88</f>
        <v>3145.3069405431406</v>
      </c>
      <c r="M88" s="859"/>
      <c r="N88" s="51"/>
    </row>
    <row r="89" spans="1:14" ht="15.75" thickBot="1">
      <c r="B89" s="91" t="s">
        <v>974</v>
      </c>
      <c r="C89" s="92"/>
      <c r="D89" s="92"/>
      <c r="E89" s="92"/>
      <c r="F89" s="92"/>
      <c r="G89" s="92"/>
      <c r="H89" s="92"/>
      <c r="I89" s="93"/>
      <c r="J89" s="94"/>
      <c r="K89" s="305">
        <v>0.05</v>
      </c>
      <c r="L89" s="860">
        <f>N82*K89</f>
        <v>3145.3069405431406</v>
      </c>
      <c r="M89" s="861"/>
      <c r="N89" s="51"/>
    </row>
    <row r="90" spans="1:14" ht="15.75" thickBot="1">
      <c r="B90" s="824" t="s">
        <v>953</v>
      </c>
      <c r="C90" s="825"/>
      <c r="D90" s="825"/>
      <c r="E90" s="825"/>
      <c r="F90" s="825"/>
      <c r="G90" s="825"/>
      <c r="H90" s="825"/>
      <c r="I90" s="825"/>
      <c r="J90" s="825"/>
      <c r="K90" s="825"/>
      <c r="L90" s="825"/>
      <c r="M90" s="826"/>
      <c r="N90" s="52">
        <f>L87+L88+L89</f>
        <v>18871.841643258846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81777.980454121658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271">
        <v>2</v>
      </c>
      <c r="N36" s="272">
        <f>K36/M36</f>
        <v>3595.2475040344966</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119670.16086805756</v>
      </c>
      <c r="L37" s="270"/>
      <c r="M37" s="271">
        <v>10</v>
      </c>
      <c r="N37" s="272">
        <f>K37/M37</f>
        <v>11967.016086805756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301.39325850900497</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15863.656849349256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6027.8651701800991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21891.522019529355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4378.3044039058714</v>
      </c>
      <c r="M87" s="859"/>
      <c r="N87" s="51"/>
    </row>
    <row r="88" spans="1:14">
      <c r="B88" s="89" t="s">
        <v>973</v>
      </c>
      <c r="C88" s="90"/>
      <c r="D88" s="90"/>
      <c r="E88" s="90"/>
      <c r="F88" s="90"/>
      <c r="G88" s="90"/>
      <c r="H88" s="90"/>
      <c r="I88" s="87"/>
      <c r="J88" s="88"/>
      <c r="K88" s="304">
        <v>0.05</v>
      </c>
      <c r="L88" s="858">
        <f>N82*K88</f>
        <v>1094.5761009764678</v>
      </c>
      <c r="M88" s="859"/>
      <c r="N88" s="51"/>
    </row>
    <row r="89" spans="1:14" ht="15.75" thickBot="1">
      <c r="B89" s="91" t="s">
        <v>974</v>
      </c>
      <c r="C89" s="92"/>
      <c r="D89" s="92"/>
      <c r="E89" s="92"/>
      <c r="F89" s="92"/>
      <c r="G89" s="92"/>
      <c r="H89" s="92"/>
      <c r="I89" s="93"/>
      <c r="J89" s="94"/>
      <c r="K89" s="305">
        <v>0.05</v>
      </c>
      <c r="L89" s="860">
        <f>N82*K89</f>
        <v>1094.5761009764678</v>
      </c>
      <c r="M89" s="861"/>
      <c r="N89" s="51"/>
    </row>
    <row r="90" spans="1:14" ht="15.75" thickBot="1">
      <c r="B90" s="824" t="s">
        <v>953</v>
      </c>
      <c r="C90" s="825"/>
      <c r="D90" s="825"/>
      <c r="E90" s="825"/>
      <c r="F90" s="825"/>
      <c r="G90" s="825"/>
      <c r="H90" s="825"/>
      <c r="I90" s="825"/>
      <c r="J90" s="825"/>
      <c r="K90" s="825"/>
      <c r="L90" s="825"/>
      <c r="M90" s="826"/>
      <c r="N90" s="52">
        <f>L87+L88+L89</f>
        <v>6567.456605858808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28458.978625388161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3810.8144991154995</v>
      </c>
      <c r="L36" s="270"/>
      <c r="M36" s="271">
        <v>60</v>
      </c>
      <c r="N36" s="272">
        <f>K36/M36</f>
        <v>63.513574985258323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60</v>
      </c>
      <c r="N37" s="272">
        <f>K37/M37</f>
        <v>1321.4184050400195</v>
      </c>
    </row>
    <row r="38" spans="1:14">
      <c r="A38" t="s">
        <v>138</v>
      </c>
      <c r="B38" s="837" t="str">
        <f>VLOOKUP(A38,EQUIPOS!A8:D154,3,FALSE)</f>
        <v>Camioneta D-300</v>
      </c>
      <c r="C38" s="838"/>
      <c r="D38" s="838"/>
      <c r="E38" s="838"/>
      <c r="F38" s="838"/>
      <c r="G38" s="838"/>
      <c r="H38" s="839"/>
      <c r="I38" s="267"/>
      <c r="J38" s="268"/>
      <c r="K38" s="269">
        <f>VLOOKUP(A38,EQUIPOS!A8:D165,4,FALSE)</f>
        <v>37049.585408067367</v>
      </c>
      <c r="L38" s="270"/>
      <c r="M38" s="271">
        <v>60</v>
      </c>
      <c r="N38" s="272">
        <f>K38/M38</f>
        <v>617.49309013445611</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24.152836834834165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2026.5779069945681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1287.6875392712957</v>
      </c>
      <c r="N53" s="272">
        <f>K53*M53</f>
        <v>154.52250471255547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154.52250471255547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483.05673669668329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2664.1571484038068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532.8314296807614</v>
      </c>
      <c r="M87" s="859"/>
      <c r="N87" s="51"/>
    </row>
    <row r="88" spans="1:14">
      <c r="B88" s="89" t="s">
        <v>973</v>
      </c>
      <c r="C88" s="90"/>
      <c r="D88" s="90"/>
      <c r="E88" s="90"/>
      <c r="F88" s="90"/>
      <c r="G88" s="90"/>
      <c r="H88" s="90"/>
      <c r="I88" s="87"/>
      <c r="J88" s="88"/>
      <c r="K88" s="304">
        <v>0.05</v>
      </c>
      <c r="L88" s="858">
        <f>N82*K88</f>
        <v>133.20785742019035</v>
      </c>
      <c r="M88" s="859"/>
      <c r="N88" s="51"/>
    </row>
    <row r="89" spans="1:14" ht="15.75" thickBot="1">
      <c r="B89" s="91" t="s">
        <v>974</v>
      </c>
      <c r="C89" s="92"/>
      <c r="D89" s="92"/>
      <c r="E89" s="92"/>
      <c r="F89" s="92"/>
      <c r="G89" s="92"/>
      <c r="H89" s="92"/>
      <c r="I89" s="93"/>
      <c r="J89" s="94"/>
      <c r="K89" s="305">
        <v>0.05</v>
      </c>
      <c r="L89" s="860">
        <f>N82*K89</f>
        <v>133.20785742019035</v>
      </c>
      <c r="M89" s="861"/>
      <c r="N89" s="51"/>
    </row>
    <row r="90" spans="1:14" ht="15.75" thickBot="1">
      <c r="B90" s="824" t="s">
        <v>953</v>
      </c>
      <c r="C90" s="825"/>
      <c r="D90" s="825"/>
      <c r="E90" s="825"/>
      <c r="F90" s="825"/>
      <c r="G90" s="825"/>
      <c r="H90" s="825"/>
      <c r="I90" s="825"/>
      <c r="J90" s="825"/>
      <c r="K90" s="825"/>
      <c r="L90" s="825"/>
      <c r="M90" s="826"/>
      <c r="N90" s="52">
        <f>L87+L88+L89</f>
        <v>799.24714452114199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3463.404292924949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3810.8144991154995</v>
      </c>
      <c r="L36" s="270"/>
      <c r="M36" s="271">
        <v>60</v>
      </c>
      <c r="N36" s="272">
        <f t="shared" ref="N36:N39" si="0">K36/M36</f>
        <v>63.513574985258323</v>
      </c>
    </row>
    <row r="37" spans="1:14">
      <c r="A37" s="113" t="s">
        <v>324</v>
      </c>
      <c r="B37" s="837" t="str">
        <f>VLOOKUP(A37,EQUIPOS!A7:D154,3,FALSE)</f>
        <v xml:space="preserve">Ruteadora </v>
      </c>
      <c r="C37" s="838"/>
      <c r="D37" s="838"/>
      <c r="E37" s="838"/>
      <c r="F37" s="838"/>
      <c r="G37" s="838"/>
      <c r="H37" s="839"/>
      <c r="I37" s="267"/>
      <c r="J37" s="268"/>
      <c r="K37" s="269">
        <f>VLOOKUP(A37,EQUIPOS!A7:D164,4,FALSE)</f>
        <v>7939.1968731572906</v>
      </c>
      <c r="L37" s="270"/>
      <c r="M37" s="271">
        <v>60</v>
      </c>
      <c r="N37" s="272">
        <f t="shared" si="0"/>
        <v>132.31994788595483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79285.104302401174</v>
      </c>
      <c r="L38" s="270"/>
      <c r="M38" s="271">
        <v>60</v>
      </c>
      <c r="N38" s="272">
        <f t="shared" si="0"/>
        <v>1321.4184050400195</v>
      </c>
    </row>
    <row r="39" spans="1:14">
      <c r="A39" t="s">
        <v>138</v>
      </c>
      <c r="B39" s="837" t="str">
        <f>VLOOKUP(A39,EQUIPOS!A9:D154,3,FALSE)</f>
        <v>Camioneta D-300</v>
      </c>
      <c r="C39" s="838"/>
      <c r="D39" s="838"/>
      <c r="E39" s="838"/>
      <c r="F39" s="838"/>
      <c r="G39" s="838"/>
      <c r="H39" s="839"/>
      <c r="I39" s="267"/>
      <c r="J39" s="268"/>
      <c r="K39" s="269">
        <f>VLOOKUP(A39,EQUIPOS!A9:D166,4,FALSE)</f>
        <v>37049.585408067367</v>
      </c>
      <c r="L39" s="270"/>
      <c r="M39" s="271">
        <v>60</v>
      </c>
      <c r="N39" s="272">
        <f t="shared" si="0"/>
        <v>617.49309013445611</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24.152836834834165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2158.8978548805226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44889.91500032154</v>
      </c>
      <c r="N53" s="272">
        <f t="shared" ref="N53:N54" si="1">K53*M53</f>
        <v>314.22940500225081</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1287.6875392712957</v>
      </c>
      <c r="N54" s="272">
        <f t="shared" si="1"/>
        <v>154.52250471255547</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468.75190971480629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942.46378550142276</v>
      </c>
      <c r="M67" s="829"/>
      <c r="N67" s="287">
        <f>L67*K67</f>
        <v>6.5972464985099597</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6.5972464985099597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483.05673669668329</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3117.3037477905218</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623.46074955810445</v>
      </c>
      <c r="M91" s="859"/>
      <c r="N91" s="51"/>
    </row>
    <row r="92" spans="1:14">
      <c r="B92" s="89" t="s">
        <v>973</v>
      </c>
      <c r="C92" s="90"/>
      <c r="D92" s="90"/>
      <c r="E92" s="90"/>
      <c r="F92" s="90"/>
      <c r="G92" s="90"/>
      <c r="H92" s="90"/>
      <c r="I92" s="87"/>
      <c r="J92" s="88"/>
      <c r="K92" s="304">
        <v>0.05</v>
      </c>
      <c r="L92" s="858">
        <f>N86*K92</f>
        <v>155.86518738952611</v>
      </c>
      <c r="M92" s="859"/>
      <c r="N92" s="51"/>
    </row>
    <row r="93" spans="1:14" ht="15.75" thickBot="1">
      <c r="B93" s="91" t="s">
        <v>974</v>
      </c>
      <c r="C93" s="92"/>
      <c r="D93" s="92"/>
      <c r="E93" s="92"/>
      <c r="F93" s="92"/>
      <c r="G93" s="92"/>
      <c r="H93" s="92"/>
      <c r="I93" s="93"/>
      <c r="J93" s="94"/>
      <c r="K93" s="305">
        <v>0.05</v>
      </c>
      <c r="L93" s="860">
        <f>N86*K93</f>
        <v>155.86518738952611</v>
      </c>
      <c r="M93" s="861"/>
      <c r="N93" s="51"/>
    </row>
    <row r="94" spans="1:14" ht="15.75" thickBot="1">
      <c r="B94" s="824" t="s">
        <v>953</v>
      </c>
      <c r="C94" s="825"/>
      <c r="D94" s="825"/>
      <c r="E94" s="825"/>
      <c r="F94" s="825"/>
      <c r="G94" s="825"/>
      <c r="H94" s="825"/>
      <c r="I94" s="825"/>
      <c r="J94" s="825"/>
      <c r="K94" s="825"/>
      <c r="L94" s="825"/>
      <c r="M94" s="826"/>
      <c r="N94" s="52">
        <f>L91+L92+L93</f>
        <v>935.19112433715668</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4052.4948721276787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271">
        <v>6.25</v>
      </c>
      <c r="N36" s="272">
        <f t="shared" ref="N36:N41" si="0">K36/M36</f>
        <v>486.40667376743954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v>
      </c>
      <c r="N37" s="272">
        <f t="shared" si="0"/>
        <v>1585.7020860480234</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11356.846746522908</v>
      </c>
      <c r="L38" s="270"/>
      <c r="M38" s="271">
        <v>3.75</v>
      </c>
      <c r="N38" s="272">
        <f t="shared" si="0"/>
        <v>3028.4924657394422</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4383.624967177444</v>
      </c>
      <c r="L39" s="270"/>
      <c r="M39" s="271">
        <v>6.25</v>
      </c>
      <c r="N39" s="272">
        <f t="shared" si="0"/>
        <v>701.37999474839103</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13231.994788595486</v>
      </c>
      <c r="L40" s="270"/>
      <c r="M40" s="271">
        <v>6.25</v>
      </c>
      <c r="N40" s="272">
        <f t="shared" si="0"/>
        <v>2117.1191661752778</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8479.8846643775614</v>
      </c>
      <c r="L41" s="270"/>
      <c r="M41" s="271">
        <v>6.25</v>
      </c>
      <c r="N41" s="272">
        <f t="shared" si="0"/>
        <v>1356.7815463004099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1089.639417228816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10365.521350007801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4207.4993142893345</v>
      </c>
      <c r="N53" s="272">
        <f>K53*M53</f>
        <v>25809.891627006331</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4552.8509737500935</v>
      </c>
      <c r="N54" s="272">
        <f>K54*M54</f>
        <v>1686.2411013889237</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941.03781911366343</v>
      </c>
      <c r="N55" s="272">
        <f>K55*M55</f>
        <v>1045.5975767929594</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7720.1096679245184</v>
      </c>
      <c r="N56" s="272">
        <f>K56*M56</f>
        <v>8577.8996310272432</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6453.419693518671</v>
      </c>
      <c r="M57" s="829"/>
      <c r="N57" s="272">
        <f>K57*L57</f>
        <v>7227.8300567409124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417737.75873121084</v>
      </c>
      <c r="N58" s="272">
        <f>K58*M58</f>
        <v>421915.13631852297</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466262.59631147934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1176.1074574444656</v>
      </c>
      <c r="M66" s="829"/>
      <c r="N66" s="287">
        <f>K66*L66</f>
        <v>1187.8685320189102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1187.8685320189102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10896.394172288159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488712.38036579423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97742.476073158847</v>
      </c>
      <c r="M90" s="859"/>
      <c r="N90" s="51"/>
    </row>
    <row r="91" spans="1:14">
      <c r="B91" s="89" t="s">
        <v>973</v>
      </c>
      <c r="C91" s="90"/>
      <c r="D91" s="90"/>
      <c r="E91" s="90"/>
      <c r="F91" s="90"/>
      <c r="G91" s="90"/>
      <c r="H91" s="90"/>
      <c r="I91" s="87"/>
      <c r="J91" s="88"/>
      <c r="K91" s="304">
        <v>0.05</v>
      </c>
      <c r="L91" s="858">
        <f>N85*K91</f>
        <v>24435.619018289712</v>
      </c>
      <c r="M91" s="859"/>
      <c r="N91" s="51"/>
    </row>
    <row r="92" spans="1:14" ht="15.75" thickBot="1">
      <c r="B92" s="91" t="s">
        <v>974</v>
      </c>
      <c r="C92" s="92"/>
      <c r="D92" s="92"/>
      <c r="E92" s="92"/>
      <c r="F92" s="92"/>
      <c r="G92" s="92"/>
      <c r="H92" s="92"/>
      <c r="I92" s="93"/>
      <c r="J92" s="94"/>
      <c r="K92" s="305">
        <v>0.05</v>
      </c>
      <c r="L92" s="860">
        <f>N85*K92</f>
        <v>24435.619018289712</v>
      </c>
      <c r="M92" s="861"/>
      <c r="N92" s="51"/>
    </row>
    <row r="93" spans="1:14" ht="15.75" thickBot="1">
      <c r="B93" s="824" t="s">
        <v>953</v>
      </c>
      <c r="C93" s="825"/>
      <c r="D93" s="825"/>
      <c r="E93" s="825"/>
      <c r="F93" s="825"/>
      <c r="G93" s="825"/>
      <c r="H93" s="825"/>
      <c r="I93" s="825"/>
      <c r="J93" s="825"/>
      <c r="K93" s="825"/>
      <c r="L93" s="825"/>
      <c r="M93" s="826"/>
      <c r="N93" s="52">
        <f>L90+L91+L92</f>
        <v>146613.71410973827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635326.09447553253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271">
        <v>6.25</v>
      </c>
      <c r="N36" s="272">
        <f t="shared" ref="N36:N41" si="0">K36/M36</f>
        <v>486.40667376743954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79285.104302401174</v>
      </c>
      <c r="L37" s="270"/>
      <c r="M37" s="271">
        <v>50</v>
      </c>
      <c r="N37" s="272">
        <f t="shared" si="0"/>
        <v>1585.7020860480234</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11356.846746522908</v>
      </c>
      <c r="L38" s="270"/>
      <c r="M38" s="271">
        <v>3.75</v>
      </c>
      <c r="N38" s="272">
        <f t="shared" si="0"/>
        <v>3028.4924657394422</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4383.624967177444</v>
      </c>
      <c r="L39" s="270"/>
      <c r="M39" s="271">
        <v>6.25</v>
      </c>
      <c r="N39" s="272">
        <f t="shared" si="0"/>
        <v>701.37999474839103</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13231.994788595486</v>
      </c>
      <c r="L40" s="270"/>
      <c r="M40" s="271">
        <v>6.25</v>
      </c>
      <c r="N40" s="272">
        <f t="shared" si="0"/>
        <v>2117.1191661752778</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8479.8846643775614</v>
      </c>
      <c r="L41" s="270"/>
      <c r="M41" s="271">
        <v>6.25</v>
      </c>
      <c r="N41" s="272">
        <f t="shared" si="0"/>
        <v>1356.7815463004099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1089.639417228816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10365.521350007801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4207.4993142893345</v>
      </c>
      <c r="N53" s="272">
        <f>K53*M53</f>
        <v>25809.891627006331</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14188.141303264259</v>
      </c>
      <c r="N54" s="272">
        <f>K54*M54</f>
        <v>15890.718259655972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4552.8509737500935</v>
      </c>
      <c r="N55" s="272">
        <f>K55*M55</f>
        <v>1686.2411013889237</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941.03781911366343</v>
      </c>
      <c r="N56" s="272">
        <f>K56*M56</f>
        <v>1045.5975767929594</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7720.1096679245184</v>
      </c>
      <c r="M57" s="829"/>
      <c r="N57" s="272">
        <f>K57*L57</f>
        <v>8577.8996310272432</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6453.419693518671</v>
      </c>
      <c r="N58" s="272">
        <f>K58*M58</f>
        <v>7227.8300567409124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417737.75873121084</v>
      </c>
      <c r="N59" s="272">
        <f>K59*M59</f>
        <v>421915.13631852297</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482153.31457113533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1176.1074574444656</v>
      </c>
      <c r="M66" s="829"/>
      <c r="N66" s="287">
        <f>K66*L66</f>
        <v>1187.8685320189102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1187.8685320189102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10896.394172288159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504603.09862545022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100920.61972509004</v>
      </c>
      <c r="M90" s="859"/>
      <c r="N90" s="51"/>
    </row>
    <row r="91" spans="1:14">
      <c r="B91" s="89" t="s">
        <v>973</v>
      </c>
      <c r="C91" s="90"/>
      <c r="D91" s="90"/>
      <c r="E91" s="90"/>
      <c r="F91" s="90"/>
      <c r="G91" s="90"/>
      <c r="H91" s="90"/>
      <c r="I91" s="87"/>
      <c r="J91" s="88"/>
      <c r="K91" s="304">
        <v>0.05</v>
      </c>
      <c r="L91" s="858">
        <f>N85*K91</f>
        <v>25230.154931272511</v>
      </c>
      <c r="M91" s="859"/>
      <c r="N91" s="51"/>
    </row>
    <row r="92" spans="1:14" ht="15.75" thickBot="1">
      <c r="B92" s="91" t="s">
        <v>974</v>
      </c>
      <c r="C92" s="92"/>
      <c r="D92" s="92"/>
      <c r="E92" s="92"/>
      <c r="F92" s="92"/>
      <c r="G92" s="92"/>
      <c r="H92" s="92"/>
      <c r="I92" s="93"/>
      <c r="J92" s="94"/>
      <c r="K92" s="305">
        <v>0.05</v>
      </c>
      <c r="L92" s="860">
        <f>N85*K92</f>
        <v>25230.154931272511</v>
      </c>
      <c r="M92" s="861"/>
      <c r="N92" s="51"/>
    </row>
    <row r="93" spans="1:14" ht="15.75" thickBot="1">
      <c r="B93" s="824" t="s">
        <v>953</v>
      </c>
      <c r="C93" s="825"/>
      <c r="D93" s="825"/>
      <c r="E93" s="825"/>
      <c r="F93" s="825"/>
      <c r="G93" s="825"/>
      <c r="H93" s="825"/>
      <c r="I93" s="825"/>
      <c r="J93" s="825"/>
      <c r="K93" s="825"/>
      <c r="L93" s="825"/>
      <c r="M93" s="826"/>
      <c r="N93" s="52">
        <f>L90+L91+L92</f>
        <v>151380.92958763507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655984.02821308526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832.75700275755764</v>
      </c>
      <c r="N49" s="272">
        <f>K49*M49</f>
        <v>832.75700275755764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832.75700275755764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832.75700275755764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166.55140055151153</v>
      </c>
      <c r="M83" s="859"/>
      <c r="N83" s="51"/>
    </row>
    <row r="84" spans="1:14">
      <c r="B84" s="89" t="s">
        <v>973</v>
      </c>
      <c r="C84" s="90"/>
      <c r="D84" s="90"/>
      <c r="E84" s="90"/>
      <c r="F84" s="90"/>
      <c r="G84" s="90"/>
      <c r="H84" s="90"/>
      <c r="I84" s="87"/>
      <c r="J84" s="88"/>
      <c r="K84" s="304">
        <v>0.05</v>
      </c>
      <c r="L84" s="858">
        <f>N78*K84</f>
        <v>41.637850137877884</v>
      </c>
      <c r="M84" s="859"/>
      <c r="N84" s="51"/>
    </row>
    <row r="85" spans="1:14" ht="15.75" thickBot="1">
      <c r="B85" s="91" t="s">
        <v>974</v>
      </c>
      <c r="C85" s="92"/>
      <c r="D85" s="92"/>
      <c r="E85" s="92"/>
      <c r="F85" s="92"/>
      <c r="G85" s="92"/>
      <c r="H85" s="92"/>
      <c r="I85" s="93"/>
      <c r="J85" s="94"/>
      <c r="K85" s="305">
        <v>0.05</v>
      </c>
      <c r="L85" s="860">
        <f>N78*K85</f>
        <v>41.637850137877884</v>
      </c>
      <c r="M85" s="861"/>
      <c r="N85" s="51"/>
    </row>
    <row r="86" spans="1:14" ht="15.75" thickBot="1">
      <c r="B86" s="824" t="s">
        <v>953</v>
      </c>
      <c r="C86" s="825"/>
      <c r="D86" s="825"/>
      <c r="E86" s="825"/>
      <c r="F86" s="825"/>
      <c r="G86" s="825"/>
      <c r="H86" s="825"/>
      <c r="I86" s="825"/>
      <c r="J86" s="825"/>
      <c r="K86" s="825"/>
      <c r="L86" s="825"/>
      <c r="M86" s="826"/>
      <c r="N86" s="52">
        <f>L83+L84+L85</f>
        <v>249.82710082726729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1082.584103584825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874.1943440611708</v>
      </c>
      <c r="N49" s="272">
        <f>K49*M49</f>
        <v>874.1943440611708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874.1943440611708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874.1943440611708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174.83886881223418</v>
      </c>
      <c r="M83" s="859"/>
      <c r="N83" s="51"/>
    </row>
    <row r="84" spans="1:14">
      <c r="B84" s="89" t="s">
        <v>973</v>
      </c>
      <c r="C84" s="90"/>
      <c r="D84" s="90"/>
      <c r="E84" s="90"/>
      <c r="F84" s="90"/>
      <c r="G84" s="90"/>
      <c r="H84" s="90"/>
      <c r="I84" s="87"/>
      <c r="J84" s="88"/>
      <c r="K84" s="304">
        <v>0.05</v>
      </c>
      <c r="L84" s="858">
        <f>N78*K84</f>
        <v>43.709717203058545</v>
      </c>
      <c r="M84" s="859"/>
      <c r="N84" s="51"/>
    </row>
    <row r="85" spans="1:14" ht="15.75" thickBot="1">
      <c r="B85" s="91" t="s">
        <v>974</v>
      </c>
      <c r="C85" s="92"/>
      <c r="D85" s="92"/>
      <c r="E85" s="92"/>
      <c r="F85" s="92"/>
      <c r="G85" s="92"/>
      <c r="H85" s="92"/>
      <c r="I85" s="93"/>
      <c r="J85" s="94"/>
      <c r="K85" s="305">
        <v>0.05</v>
      </c>
      <c r="L85" s="860">
        <f>N78*K85</f>
        <v>43.709717203058545</v>
      </c>
      <c r="M85" s="861"/>
      <c r="N85" s="51"/>
    </row>
    <row r="86" spans="1:14" ht="15.75" thickBot="1">
      <c r="B86" s="824" t="s">
        <v>953</v>
      </c>
      <c r="C86" s="825"/>
      <c r="D86" s="825"/>
      <c r="E86" s="825"/>
      <c r="F86" s="825"/>
      <c r="G86" s="825"/>
      <c r="H86" s="825"/>
      <c r="I86" s="825"/>
      <c r="J86" s="825"/>
      <c r="K86" s="825"/>
      <c r="L86" s="825"/>
      <c r="M86" s="826"/>
      <c r="N86" s="52">
        <f>L83+L84+L85</f>
        <v>262.25830321835127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1136.4526472795221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519.22127181998144</v>
      </c>
      <c r="N49" s="272">
        <f>K49*M49</f>
        <v>519.22127181998144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519.22127181998144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519.22127181998144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103.8442543639963</v>
      </c>
      <c r="M83" s="859"/>
      <c r="N83" s="51"/>
    </row>
    <row r="84" spans="1:14">
      <c r="B84" s="89" t="s">
        <v>973</v>
      </c>
      <c r="C84" s="90"/>
      <c r="D84" s="90"/>
      <c r="E84" s="90"/>
      <c r="F84" s="90"/>
      <c r="G84" s="90"/>
      <c r="H84" s="90"/>
      <c r="I84" s="87"/>
      <c r="J84" s="88"/>
      <c r="K84" s="304">
        <v>0.05</v>
      </c>
      <c r="L84" s="858">
        <f>N78*K84</f>
        <v>25.961063590999075</v>
      </c>
      <c r="M84" s="859"/>
      <c r="N84" s="51"/>
    </row>
    <row r="85" spans="1:14" ht="15.75" thickBot="1">
      <c r="B85" s="91" t="s">
        <v>974</v>
      </c>
      <c r="C85" s="92"/>
      <c r="D85" s="92"/>
      <c r="E85" s="92"/>
      <c r="F85" s="92"/>
      <c r="G85" s="92"/>
      <c r="H85" s="92"/>
      <c r="I85" s="93"/>
      <c r="J85" s="94"/>
      <c r="K85" s="305">
        <v>0.05</v>
      </c>
      <c r="L85" s="860">
        <f>N78*K85</f>
        <v>25.961063590999075</v>
      </c>
      <c r="M85" s="861"/>
      <c r="N85" s="51"/>
    </row>
    <row r="86" spans="1:14" ht="15.75" thickBot="1">
      <c r="B86" s="824" t="s">
        <v>953</v>
      </c>
      <c r="C86" s="825"/>
      <c r="D86" s="825"/>
      <c r="E86" s="825"/>
      <c r="F86" s="825"/>
      <c r="G86" s="825"/>
      <c r="H86" s="825"/>
      <c r="I86" s="825"/>
      <c r="J86" s="825"/>
      <c r="K86" s="825"/>
      <c r="L86" s="825"/>
      <c r="M86" s="826"/>
      <c r="N86" s="52">
        <f>L83+L84+L85</f>
        <v>155.76638154599442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674.9876533659758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3" zoomScale="78" zoomScaleNormal="78" workbookViewId="0">
      <selection activeCell="L57" sqref="L57:M5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271">
        <v>30</v>
      </c>
      <c r="N36" s="272">
        <f>K36/M36</f>
        <v>101.3347237015499</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8479.8846643775614</v>
      </c>
      <c r="L37" s="270"/>
      <c r="M37" s="271">
        <v>30</v>
      </c>
      <c r="N37" s="272">
        <f>K37/M37</f>
        <v>282.66282214591871</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4383.624967177444</v>
      </c>
      <c r="L38" s="841">
        <v>0.33329999999999999</v>
      </c>
      <c r="M38" s="842"/>
      <c r="N38" s="272">
        <f>K38/L38</f>
        <v>13152.190120544386</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253.08758483933667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13789.275251231193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417737.75873121084</v>
      </c>
      <c r="N48" s="272">
        <f>K48*M48</f>
        <v>421915.13631852297</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421915.13631852297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1176.1074574444656</v>
      </c>
      <c r="M57" s="829"/>
      <c r="N57" s="287">
        <f>K57*L57</f>
        <v>1187.8685320189102</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1187.8685320189102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2530.8758483933666</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439423.15595016646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87884.631190033295</v>
      </c>
      <c r="M79" s="859"/>
      <c r="N79" s="51"/>
    </row>
    <row r="80" spans="1:15">
      <c r="B80" s="89" t="s">
        <v>973</v>
      </c>
      <c r="C80" s="90"/>
      <c r="D80" s="90"/>
      <c r="E80" s="90"/>
      <c r="F80" s="90"/>
      <c r="G80" s="90"/>
      <c r="H80" s="90"/>
      <c r="I80" s="87"/>
      <c r="J80" s="88"/>
      <c r="K80" s="304">
        <v>0.05</v>
      </c>
      <c r="L80" s="858">
        <f>N74*K80</f>
        <v>21971.157797508324</v>
      </c>
      <c r="M80" s="859"/>
      <c r="N80" s="51"/>
    </row>
    <row r="81" spans="1:14" ht="15.75" thickBot="1">
      <c r="B81" s="91" t="s">
        <v>974</v>
      </c>
      <c r="C81" s="92"/>
      <c r="D81" s="92"/>
      <c r="E81" s="92"/>
      <c r="F81" s="92"/>
      <c r="G81" s="92"/>
      <c r="H81" s="92"/>
      <c r="I81" s="93"/>
      <c r="J81" s="94"/>
      <c r="K81" s="305">
        <v>0.05</v>
      </c>
      <c r="L81" s="860">
        <f>N74*K81</f>
        <v>21971.157797508324</v>
      </c>
      <c r="M81" s="861"/>
      <c r="N81" s="51"/>
    </row>
    <row r="82" spans="1:14" ht="15.75" thickBot="1">
      <c r="B82" s="824" t="s">
        <v>953</v>
      </c>
      <c r="C82" s="825"/>
      <c r="D82" s="825"/>
      <c r="E82" s="825"/>
      <c r="F82" s="825"/>
      <c r="G82" s="825"/>
      <c r="H82" s="825"/>
      <c r="I82" s="825"/>
      <c r="J82" s="825"/>
      <c r="K82" s="825"/>
      <c r="L82" s="825"/>
      <c r="M82" s="826"/>
      <c r="N82" s="52">
        <f>L79+L80+L81</f>
        <v>131826.94678504995</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571250.10273521638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271">
        <v>37.5</v>
      </c>
      <c r="N36" s="272">
        <f>K36/M36</f>
        <v>191.74653354850648</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1214.8204072288161</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1406.5669407773225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56514.185873098395</v>
      </c>
      <c r="N45" s="272">
        <f>K45*M45</f>
        <v>58209.611449291348</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53530.601238196505</v>
      </c>
      <c r="N46" s="272">
        <f>K46*M46</f>
        <v>535.30601238196505</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43649.19175319816</v>
      </c>
      <c r="N47" s="272">
        <f>K47*M47</f>
        <v>2182.4595876599083</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374228.22607704054</v>
      </c>
      <c r="N48" s="272">
        <f>K48*M48</f>
        <v>3742.2822607704056</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64669.659310103627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1071.3050130691686</v>
      </c>
      <c r="M55" s="829"/>
      <c r="N55" s="287">
        <f>K55*L55</f>
        <v>985.60061202363511</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942.46378550142276</v>
      </c>
      <c r="M56" s="829"/>
      <c r="N56" s="287">
        <f>K56*L56</f>
        <v>9.4246378550142271</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942.46378550142276</v>
      </c>
      <c r="M57" s="829"/>
      <c r="N57" s="287">
        <f>K57*L57</f>
        <v>47.123189275071141</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1042.1484391537206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12148.204072288159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79266.578762322839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15853.315752464569</v>
      </c>
      <c r="M79" s="859"/>
      <c r="N79" s="51"/>
    </row>
    <row r="80" spans="1:15">
      <c r="B80" s="89" t="s">
        <v>973</v>
      </c>
      <c r="C80" s="90"/>
      <c r="D80" s="90"/>
      <c r="E80" s="90"/>
      <c r="F80" s="90"/>
      <c r="G80" s="90"/>
      <c r="H80" s="90"/>
      <c r="I80" s="87"/>
      <c r="J80" s="88"/>
      <c r="K80" s="304">
        <v>0.05</v>
      </c>
      <c r="L80" s="858">
        <f>N74*K80</f>
        <v>3963.3289381161421</v>
      </c>
      <c r="M80" s="859"/>
      <c r="N80" s="51"/>
    </row>
    <row r="81" spans="1:14" ht="15.75" thickBot="1">
      <c r="B81" s="91" t="s">
        <v>974</v>
      </c>
      <c r="C81" s="92"/>
      <c r="D81" s="92"/>
      <c r="E81" s="92"/>
      <c r="F81" s="92"/>
      <c r="G81" s="92"/>
      <c r="H81" s="92"/>
      <c r="I81" s="93"/>
      <c r="J81" s="94"/>
      <c r="K81" s="305">
        <v>0.05</v>
      </c>
      <c r="L81" s="860">
        <f>N74*K81</f>
        <v>3963.3289381161421</v>
      </c>
      <c r="M81" s="861"/>
      <c r="N81" s="51"/>
    </row>
    <row r="82" spans="1:14" ht="15.75" thickBot="1">
      <c r="B82" s="824" t="s">
        <v>953</v>
      </c>
      <c r="C82" s="825"/>
      <c r="D82" s="825"/>
      <c r="E82" s="825"/>
      <c r="F82" s="825"/>
      <c r="G82" s="825"/>
      <c r="H82" s="825"/>
      <c r="I82" s="825"/>
      <c r="J82" s="825"/>
      <c r="K82" s="825"/>
      <c r="L82" s="825"/>
      <c r="M82" s="826"/>
      <c r="N82" s="52">
        <f>L79+L80+L81</f>
        <v>23779.973628696851</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103046.55239101969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67082.564314740448</v>
      </c>
      <c r="L36" s="270"/>
      <c r="M36" s="271">
        <v>35</v>
      </c>
      <c r="N36" s="272">
        <f>K36/M36</f>
        <v>1916.64469470687</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201126.32078665134</v>
      </c>
      <c r="L37" s="335"/>
      <c r="M37" s="336">
        <v>35</v>
      </c>
      <c r="N37" s="272">
        <f>K37/M37</f>
        <v>5746.466308190038</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8.2809726290859995</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7671.391975525994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4587.967563226196</v>
      </c>
      <c r="N47" s="272">
        <f>K47*M47</f>
        <v>5964.3578321940549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5964.3578321940549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1013.0830069981863</v>
      </c>
      <c r="M56" s="829"/>
      <c r="N56" s="287">
        <f>K56*L56</f>
        <v>1317.0079090976421</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1317.0079090976421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828.09726290859999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15780.854979726289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3156.1709959452583</v>
      </c>
      <c r="M80" s="859"/>
      <c r="N80" s="51"/>
    </row>
    <row r="81" spans="1:14">
      <c r="B81" s="89" t="s">
        <v>973</v>
      </c>
      <c r="C81" s="90"/>
      <c r="D81" s="90"/>
      <c r="E81" s="90"/>
      <c r="F81" s="90"/>
      <c r="G81" s="90"/>
      <c r="H81" s="90"/>
      <c r="I81" s="87"/>
      <c r="J81" s="88"/>
      <c r="K81" s="304">
        <v>0.05</v>
      </c>
      <c r="L81" s="858">
        <f>N75*K81</f>
        <v>789.04274898631456</v>
      </c>
      <c r="M81" s="859"/>
      <c r="N81" s="51"/>
    </row>
    <row r="82" spans="1:14" ht="15.75" thickBot="1">
      <c r="B82" s="91" t="s">
        <v>974</v>
      </c>
      <c r="C82" s="92"/>
      <c r="D82" s="92"/>
      <c r="E82" s="92"/>
      <c r="F82" s="92"/>
      <c r="G82" s="92"/>
      <c r="H82" s="92"/>
      <c r="I82" s="93"/>
      <c r="J82" s="94"/>
      <c r="K82" s="305">
        <v>0.05</v>
      </c>
      <c r="L82" s="860">
        <f>N75*K82</f>
        <v>789.04274898631456</v>
      </c>
      <c r="M82" s="861"/>
      <c r="N82" s="51"/>
    </row>
    <row r="83" spans="1:14" ht="15.75" thickBot="1">
      <c r="B83" s="824" t="s">
        <v>953</v>
      </c>
      <c r="C83" s="825"/>
      <c r="D83" s="825"/>
      <c r="E83" s="825"/>
      <c r="F83" s="825"/>
      <c r="G83" s="825"/>
      <c r="H83" s="825"/>
      <c r="I83" s="825"/>
      <c r="J83" s="825"/>
      <c r="K83" s="825"/>
      <c r="L83" s="825"/>
      <c r="M83" s="826"/>
      <c r="N83" s="52">
        <f>L80+L81+L82</f>
        <v>4734.2564939178874</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20515.111473644178</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9" zoomScale="77" zoomScaleNormal="77" workbookViewId="0">
      <selection activeCell="M51" sqref="M51"/>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67082.564314740448</v>
      </c>
      <c r="L36" s="270"/>
      <c r="M36" s="271">
        <v>2.5</v>
      </c>
      <c r="N36" s="272">
        <f>K36/M36</f>
        <v>26833.025725896179</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163759.16750365772</v>
      </c>
      <c r="L37" s="335"/>
      <c r="M37" s="336">
        <v>100</v>
      </c>
      <c r="N37" s="272">
        <f>K37/M37</f>
        <v>1637.5916750365773</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201126.32078665134</v>
      </c>
      <c r="L38" s="423"/>
      <c r="M38" s="424">
        <v>16</v>
      </c>
      <c r="N38" s="272">
        <f>K38/M38</f>
        <v>12570.395049165709</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27.894392469875619</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41068.906842568344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5324.0325282903468</v>
      </c>
      <c r="N47" s="272">
        <f>K47*M47</f>
        <v>1597.209758487104</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96644.94080386206</v>
      </c>
      <c r="N48" s="272">
        <f t="shared" ref="N48:N53" si="0">K48*M48</f>
        <v>289934.82241158618</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10432.84830898224</v>
      </c>
      <c r="N49" s="272">
        <f t="shared" si="0"/>
        <v>2608.2120772455601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1233.3173273917048</v>
      </c>
      <c r="N50" s="272">
        <f t="shared" si="0"/>
        <v>1233.3173273917048</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1477.2335511818185</v>
      </c>
      <c r="N51" s="272">
        <f t="shared" si="0"/>
        <v>1477.2335511818185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4096.1000666952277</v>
      </c>
      <c r="N52" s="272">
        <f t="shared" si="0"/>
        <v>1876.0138305464143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4587.967563226196</v>
      </c>
      <c r="N53" s="272">
        <f t="shared" si="0"/>
        <v>5964.3578321940549</v>
      </c>
    </row>
    <row r="54" spans="1:14" ht="15.75" thickBot="1">
      <c r="B54" s="824" t="s">
        <v>953</v>
      </c>
      <c r="C54" s="825"/>
      <c r="D54" s="825"/>
      <c r="E54" s="825"/>
      <c r="F54" s="825"/>
      <c r="G54" s="825"/>
      <c r="H54" s="825"/>
      <c r="I54" s="825"/>
      <c r="J54" s="825"/>
      <c r="K54" s="825"/>
      <c r="L54" s="825"/>
      <c r="M54" s="826"/>
      <c r="N54" s="394">
        <f>SUM(N47:N53)</f>
        <v>304691.16678863287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1013.0830069981863</v>
      </c>
      <c r="M59" s="829"/>
      <c r="N59" s="287">
        <f>K59*L59</f>
        <v>1317.0079090976421</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1317.0079090976421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2789.439246987562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349866.52078728646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69973.3041574573</v>
      </c>
      <c r="M83" s="859"/>
      <c r="N83" s="51"/>
    </row>
    <row r="84" spans="1:14">
      <c r="B84" s="89" t="s">
        <v>973</v>
      </c>
      <c r="C84" s="90"/>
      <c r="D84" s="90"/>
      <c r="E84" s="90"/>
      <c r="F84" s="90"/>
      <c r="G84" s="90"/>
      <c r="H84" s="90"/>
      <c r="I84" s="87"/>
      <c r="J84" s="88"/>
      <c r="K84" s="304">
        <v>0.05</v>
      </c>
      <c r="L84" s="858">
        <f>N78*K84</f>
        <v>17493.326039364325</v>
      </c>
      <c r="M84" s="859"/>
      <c r="N84" s="51"/>
    </row>
    <row r="85" spans="1:14" ht="15.75" thickBot="1">
      <c r="B85" s="91" t="s">
        <v>974</v>
      </c>
      <c r="C85" s="92"/>
      <c r="D85" s="92"/>
      <c r="E85" s="92"/>
      <c r="F85" s="92"/>
      <c r="G85" s="92"/>
      <c r="H85" s="92"/>
      <c r="I85" s="93"/>
      <c r="J85" s="94"/>
      <c r="K85" s="305">
        <v>0.05</v>
      </c>
      <c r="L85" s="860">
        <f>N78*K85</f>
        <v>17493.326039364325</v>
      </c>
      <c r="M85" s="861"/>
      <c r="N85" s="51"/>
    </row>
    <row r="86" spans="1:14" ht="15.75" thickBot="1">
      <c r="B86" s="824" t="s">
        <v>953</v>
      </c>
      <c r="C86" s="825"/>
      <c r="D86" s="825"/>
      <c r="E86" s="825"/>
      <c r="F86" s="825"/>
      <c r="G86" s="825"/>
      <c r="H86" s="825"/>
      <c r="I86" s="825"/>
      <c r="J86" s="825"/>
      <c r="K86" s="825"/>
      <c r="L86" s="825"/>
      <c r="M86" s="826"/>
      <c r="N86" s="52">
        <f>L83+L84+L85</f>
        <v>104959.95623618596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454826.47702347243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52"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67082.564314740448</v>
      </c>
      <c r="L36" s="270"/>
      <c r="M36" s="336">
        <v>2.5</v>
      </c>
      <c r="N36" s="272">
        <f>K36/M36</f>
        <v>26833.025725896179</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163759.16750365772</v>
      </c>
      <c r="L37" s="335"/>
      <c r="M37" s="336">
        <v>100</v>
      </c>
      <c r="N37" s="272">
        <f>K37/M37</f>
        <v>1637.5916750365773</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7785.688848940239</v>
      </c>
      <c r="L38" s="423"/>
      <c r="M38" s="424">
        <v>8</v>
      </c>
      <c r="N38" s="272">
        <f>K38/M38</f>
        <v>973.21110611752988</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201126.32078665134</v>
      </c>
      <c r="L39" s="276"/>
      <c r="M39" s="336">
        <v>8</v>
      </c>
      <c r="N39" s="272">
        <f>K39/M39</f>
        <v>25140.790098331418</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241.11460680720396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54825.733212188912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5324.0325282903468</v>
      </c>
      <c r="N48" s="272">
        <f>K48*M48</f>
        <v>1597.209758487104</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96644.94080386206</v>
      </c>
      <c r="N49" s="272">
        <f t="shared" ref="N49:N54" si="0">K49*M49</f>
        <v>289934.82241158618</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10432.84830898224</v>
      </c>
      <c r="N50" s="272">
        <f t="shared" si="0"/>
        <v>2608.2120772455601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1233.3173273917048</v>
      </c>
      <c r="N51" s="272">
        <f t="shared" si="0"/>
        <v>1233.3173273917048</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1477.2335511818185</v>
      </c>
      <c r="N52" s="272">
        <f t="shared" si="0"/>
        <v>1477.2335511818185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4096.1000666952277</v>
      </c>
      <c r="N53" s="272">
        <f>K53*M53</f>
        <v>1876.0138305464143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4587.967563226196</v>
      </c>
      <c r="N54" s="272">
        <f t="shared" si="0"/>
        <v>5964.3578321940549</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304691.16678863287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1013.0830069981863</v>
      </c>
      <c r="M61" s="829"/>
      <c r="N61" s="287">
        <f>K61*L61</f>
        <v>1317.0079090976421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1317.0079090976421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24111.460680720396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384945.36859063985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76989.073718127969</v>
      </c>
      <c r="M85" s="859"/>
      <c r="N85" s="51"/>
    </row>
    <row r="86" spans="1:14">
      <c r="B86" s="89" t="s">
        <v>973</v>
      </c>
      <c r="C86" s="90"/>
      <c r="D86" s="90"/>
      <c r="E86" s="90"/>
      <c r="F86" s="90"/>
      <c r="G86" s="90"/>
      <c r="H86" s="90"/>
      <c r="I86" s="87"/>
      <c r="J86" s="88"/>
      <c r="K86" s="304">
        <v>0.05</v>
      </c>
      <c r="L86" s="858">
        <f>N80*K86</f>
        <v>19247.268429531992</v>
      </c>
      <c r="M86" s="859"/>
      <c r="N86" s="51"/>
    </row>
    <row r="87" spans="1:14" ht="15.75" thickBot="1">
      <c r="B87" s="91" t="s">
        <v>974</v>
      </c>
      <c r="C87" s="92"/>
      <c r="D87" s="92"/>
      <c r="E87" s="92"/>
      <c r="F87" s="92"/>
      <c r="G87" s="92"/>
      <c r="H87" s="92"/>
      <c r="I87" s="93"/>
      <c r="J87" s="94"/>
      <c r="K87" s="305">
        <v>0.05</v>
      </c>
      <c r="L87" s="860">
        <f>N80*K87</f>
        <v>19247.268429531992</v>
      </c>
      <c r="M87" s="861"/>
      <c r="N87" s="51"/>
    </row>
    <row r="88" spans="1:14" ht="15.75" thickBot="1">
      <c r="B88" s="824" t="s">
        <v>953</v>
      </c>
      <c r="C88" s="825"/>
      <c r="D88" s="825"/>
      <c r="E88" s="825"/>
      <c r="F88" s="825"/>
      <c r="G88" s="825"/>
      <c r="H88" s="825"/>
      <c r="I88" s="825"/>
      <c r="J88" s="825"/>
      <c r="K88" s="825"/>
      <c r="L88" s="825"/>
      <c r="M88" s="826"/>
      <c r="N88" s="52">
        <f>L85+L86+L87</f>
        <v>115483.61057719195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500428.97916783183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163759.16750365772</v>
      </c>
      <c r="L36" s="270"/>
      <c r="M36" s="336">
        <v>100</v>
      </c>
      <c r="N36" s="272">
        <f>K36/M36</f>
        <v>1637.5916750365773</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201126.32078665134</v>
      </c>
      <c r="L37" s="335"/>
      <c r="M37" s="336">
        <v>35</v>
      </c>
      <c r="N37" s="272">
        <f>K37/M37</f>
        <v>5746.466308190038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8.2809726290859995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7392.3389558557019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4587.967563226196</v>
      </c>
      <c r="N48" s="272">
        <f>K48*M48</f>
        <v>5964.3578321940549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5964.3578321940549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1013.0830069981863</v>
      </c>
      <c r="M60" s="829"/>
      <c r="N60" s="287">
        <f>K60*L60</f>
        <v>1317.0079090976421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1317.0079090976421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828.09726290859999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15501.801960056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3100.3603920112</v>
      </c>
      <c r="M84" s="859"/>
      <c r="N84" s="51"/>
    </row>
    <row r="85" spans="1:14">
      <c r="B85" s="89" t="s">
        <v>973</v>
      </c>
      <c r="C85" s="90"/>
      <c r="D85" s="90"/>
      <c r="E85" s="90"/>
      <c r="F85" s="90"/>
      <c r="G85" s="90"/>
      <c r="H85" s="90"/>
      <c r="I85" s="87"/>
      <c r="J85" s="88"/>
      <c r="K85" s="304">
        <v>0.05</v>
      </c>
      <c r="L85" s="858">
        <f>N79*K85</f>
        <v>775.0900980028</v>
      </c>
      <c r="M85" s="859"/>
      <c r="N85" s="51"/>
    </row>
    <row r="86" spans="1:14" ht="15.75" thickBot="1">
      <c r="B86" s="91" t="s">
        <v>974</v>
      </c>
      <c r="C86" s="92"/>
      <c r="D86" s="92"/>
      <c r="E86" s="92"/>
      <c r="F86" s="92"/>
      <c r="G86" s="92"/>
      <c r="H86" s="92"/>
      <c r="I86" s="93"/>
      <c r="J86" s="94"/>
      <c r="K86" s="305">
        <v>0.05</v>
      </c>
      <c r="L86" s="860">
        <f>N79*K86</f>
        <v>775.0900980028</v>
      </c>
      <c r="M86" s="861"/>
      <c r="N86" s="51"/>
    </row>
    <row r="87" spans="1:14" ht="15.75" thickBot="1">
      <c r="B87" s="824" t="s">
        <v>953</v>
      </c>
      <c r="C87" s="825"/>
      <c r="D87" s="825"/>
      <c r="E87" s="825"/>
      <c r="F87" s="825"/>
      <c r="G87" s="825"/>
      <c r="H87" s="825"/>
      <c r="I87" s="825"/>
      <c r="J87" s="825"/>
      <c r="K87" s="825"/>
      <c r="L87" s="825"/>
      <c r="M87" s="826"/>
      <c r="N87" s="52">
        <f>L84+L85+L86</f>
        <v>4650.5405880168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20152.3425480728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7774.1322701676072</v>
      </c>
      <c r="L35" s="270"/>
      <c r="M35" s="336">
        <v>21</v>
      </c>
      <c r="N35" s="272">
        <f>K35/M35</f>
        <v>370.19677476988608</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163759.16750365772</v>
      </c>
      <c r="L36" s="335"/>
      <c r="M36" s="336">
        <v>100</v>
      </c>
      <c r="N36" s="272">
        <f>K36/M36</f>
        <v>1637.5916750365773</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201126.32078665134</v>
      </c>
      <c r="L37" s="423"/>
      <c r="M37" s="424">
        <v>21</v>
      </c>
      <c r="N37" s="272">
        <f>K37/M37</f>
        <v>9577.4438469833967</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13.801621048476665</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11599.033917838336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4587.967563226196</v>
      </c>
      <c r="N47" s="272">
        <f>K47*M47</f>
        <v>5964.3578321940549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5964.3578321940549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1013.0830069981863</v>
      </c>
      <c r="M59" s="829"/>
      <c r="N59" s="287">
        <f>K59*L59</f>
        <v>1317.0079090976421</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1317.0079090976421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1380.1621048476666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20260.561763977701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4052.1123527955406</v>
      </c>
      <c r="M83" s="859"/>
      <c r="N83" s="51"/>
    </row>
    <row r="84" spans="1:14">
      <c r="B84" s="89" t="s">
        <v>973</v>
      </c>
      <c r="C84" s="90"/>
      <c r="D84" s="90"/>
      <c r="E84" s="90"/>
      <c r="F84" s="90"/>
      <c r="G84" s="90"/>
      <c r="H84" s="90"/>
      <c r="I84" s="87"/>
      <c r="J84" s="88"/>
      <c r="K84" s="304">
        <v>0.05</v>
      </c>
      <c r="L84" s="858">
        <f>N78*K84</f>
        <v>1013.0280881988851</v>
      </c>
      <c r="M84" s="859"/>
      <c r="N84" s="51"/>
    </row>
    <row r="85" spans="1:14" ht="15.75" thickBot="1">
      <c r="B85" s="91" t="s">
        <v>974</v>
      </c>
      <c r="C85" s="92"/>
      <c r="D85" s="92"/>
      <c r="E85" s="92"/>
      <c r="F85" s="92"/>
      <c r="G85" s="92"/>
      <c r="H85" s="92"/>
      <c r="I85" s="93"/>
      <c r="J85" s="94"/>
      <c r="K85" s="305">
        <v>0.05</v>
      </c>
      <c r="L85" s="860">
        <f>N78*K85</f>
        <v>1013.0280881988851</v>
      </c>
      <c r="M85" s="861"/>
      <c r="N85" s="51"/>
    </row>
    <row r="86" spans="1:14" ht="15.75" thickBot="1">
      <c r="B86" s="824" t="s">
        <v>953</v>
      </c>
      <c r="C86" s="825"/>
      <c r="D86" s="825"/>
      <c r="E86" s="825"/>
      <c r="F86" s="825"/>
      <c r="G86" s="825"/>
      <c r="H86" s="825"/>
      <c r="I86" s="825"/>
      <c r="J86" s="825"/>
      <c r="K86" s="825"/>
      <c r="L86" s="825"/>
      <c r="M86" s="826"/>
      <c r="N86" s="52">
        <f>L83+L84+L85</f>
        <v>6078.1685291933118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26338.730293171015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336">
        <v>2.5</v>
      </c>
      <c r="N36" s="272">
        <f>K36/M36</f>
        <v>4685.4213740192081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5154.8500865192082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26143.888991022686</v>
      </c>
      <c r="N48" s="272">
        <f>K48*M48</f>
        <v>33987.055688329492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58.881525928838656</v>
      </c>
      <c r="N49" s="272">
        <f>K49*M49</f>
        <v>1766.4457778651597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35753.501466194655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51522.128723865717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10304.425744773143</v>
      </c>
      <c r="M84" s="859"/>
      <c r="N84" s="51"/>
    </row>
    <row r="85" spans="1:14">
      <c r="B85" s="89" t="s">
        <v>973</v>
      </c>
      <c r="C85" s="90"/>
      <c r="D85" s="90"/>
      <c r="E85" s="90"/>
      <c r="F85" s="90"/>
      <c r="G85" s="90"/>
      <c r="H85" s="90"/>
      <c r="I85" s="87"/>
      <c r="J85" s="88"/>
      <c r="K85" s="304">
        <v>0.05</v>
      </c>
      <c r="L85" s="858">
        <f>N79*K85</f>
        <v>2576.1064361932858</v>
      </c>
      <c r="M85" s="859"/>
      <c r="N85" s="51"/>
    </row>
    <row r="86" spans="1:14" ht="15.75" thickBot="1">
      <c r="B86" s="91" t="s">
        <v>974</v>
      </c>
      <c r="C86" s="92"/>
      <c r="D86" s="92"/>
      <c r="E86" s="92"/>
      <c r="F86" s="92"/>
      <c r="G86" s="92"/>
      <c r="H86" s="92"/>
      <c r="I86" s="93"/>
      <c r="J86" s="94"/>
      <c r="K86" s="305">
        <v>0.05</v>
      </c>
      <c r="L86" s="860">
        <f>N79*K86</f>
        <v>2576.1064361932858</v>
      </c>
      <c r="M86" s="861"/>
      <c r="N86" s="51"/>
    </row>
    <row r="87" spans="1:14" ht="15.75" thickBot="1">
      <c r="B87" s="824" t="s">
        <v>953</v>
      </c>
      <c r="C87" s="825"/>
      <c r="D87" s="825"/>
      <c r="E87" s="825"/>
      <c r="F87" s="825"/>
      <c r="G87" s="825"/>
      <c r="H87" s="825"/>
      <c r="I87" s="825"/>
      <c r="J87" s="825"/>
      <c r="K87" s="825"/>
      <c r="L87" s="825"/>
      <c r="M87" s="826"/>
      <c r="N87" s="52">
        <f>L84+L85+L86</f>
        <v>15456.638617159715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66978.767341025436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336">
        <v>2.5</v>
      </c>
      <c r="N36" s="272">
        <f>K36/M36</f>
        <v>4685.4213740192081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5154.8500865192082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28537.584911686594</v>
      </c>
      <c r="N48" s="272">
        <f>K48*M48</f>
        <v>37098.860385192573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58.881525928838656</v>
      </c>
      <c r="N49" s="272">
        <f>K49*M49</f>
        <v>1766.4457778651597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38865.306163057736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54633.933420728798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10926.78668414576</v>
      </c>
      <c r="M84" s="859"/>
      <c r="N84" s="51"/>
    </row>
    <row r="85" spans="1:14">
      <c r="B85" s="89" t="s">
        <v>973</v>
      </c>
      <c r="C85" s="90"/>
      <c r="D85" s="90"/>
      <c r="E85" s="90"/>
      <c r="F85" s="90"/>
      <c r="G85" s="90"/>
      <c r="H85" s="90"/>
      <c r="I85" s="87"/>
      <c r="J85" s="88"/>
      <c r="K85" s="304">
        <v>0.05</v>
      </c>
      <c r="L85" s="858">
        <f>N79*K85</f>
        <v>2731.69667103644</v>
      </c>
      <c r="M85" s="859"/>
      <c r="N85" s="51"/>
    </row>
    <row r="86" spans="1:14" ht="15.75" thickBot="1">
      <c r="B86" s="91" t="s">
        <v>974</v>
      </c>
      <c r="C86" s="92"/>
      <c r="D86" s="92"/>
      <c r="E86" s="92"/>
      <c r="F86" s="92"/>
      <c r="G86" s="92"/>
      <c r="H86" s="92"/>
      <c r="I86" s="93"/>
      <c r="J86" s="94"/>
      <c r="K86" s="305">
        <v>0.05</v>
      </c>
      <c r="L86" s="860">
        <f>N79*K86</f>
        <v>2731.69667103644</v>
      </c>
      <c r="M86" s="861"/>
      <c r="N86" s="51"/>
    </row>
    <row r="87" spans="1:14" ht="15.75" thickBot="1">
      <c r="B87" s="824" t="s">
        <v>953</v>
      </c>
      <c r="C87" s="825"/>
      <c r="D87" s="825"/>
      <c r="E87" s="825"/>
      <c r="F87" s="825"/>
      <c r="G87" s="825"/>
      <c r="H87" s="825"/>
      <c r="I87" s="825"/>
      <c r="J87" s="825"/>
      <c r="K87" s="825"/>
      <c r="L87" s="825"/>
      <c r="M87" s="826"/>
      <c r="N87" s="52">
        <f>L84+L85+L86</f>
        <v>16390.180026218641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71024.113446947435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336">
        <v>2.5</v>
      </c>
      <c r="N36" s="272">
        <f>K36/M36</f>
        <v>4685.4213740192081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5154.8500865192082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35417.358710286528</v>
      </c>
      <c r="N48" s="272">
        <f>K48*M48</f>
        <v>46042.566323372484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58.881525928838656</v>
      </c>
      <c r="N49" s="272">
        <f>K49*M49</f>
        <v>1766.4457778651597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47809.012101237648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63577.639358908709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12715.527871781742</v>
      </c>
      <c r="M84" s="859"/>
      <c r="N84" s="51"/>
    </row>
    <row r="85" spans="1:14">
      <c r="B85" s="89" t="s">
        <v>973</v>
      </c>
      <c r="C85" s="90"/>
      <c r="D85" s="90"/>
      <c r="E85" s="90"/>
      <c r="F85" s="90"/>
      <c r="G85" s="90"/>
      <c r="H85" s="90"/>
      <c r="I85" s="87"/>
      <c r="J85" s="88"/>
      <c r="K85" s="304">
        <v>0.05</v>
      </c>
      <c r="L85" s="858">
        <f>N79*K85</f>
        <v>3178.8819679454355</v>
      </c>
      <c r="M85" s="859"/>
      <c r="N85" s="51"/>
    </row>
    <row r="86" spans="1:14" ht="15.75" thickBot="1">
      <c r="B86" s="91" t="s">
        <v>974</v>
      </c>
      <c r="C86" s="92"/>
      <c r="D86" s="92"/>
      <c r="E86" s="92"/>
      <c r="F86" s="92"/>
      <c r="G86" s="92"/>
      <c r="H86" s="92"/>
      <c r="I86" s="93"/>
      <c r="J86" s="94"/>
      <c r="K86" s="305">
        <v>0.05</v>
      </c>
      <c r="L86" s="860">
        <f>N79*K86</f>
        <v>3178.8819679454355</v>
      </c>
      <c r="M86" s="861"/>
      <c r="N86" s="51"/>
    </row>
    <row r="87" spans="1:14" ht="15.75" thickBot="1">
      <c r="B87" s="824" t="s">
        <v>953</v>
      </c>
      <c r="C87" s="825"/>
      <c r="D87" s="825"/>
      <c r="E87" s="825"/>
      <c r="F87" s="825"/>
      <c r="G87" s="825"/>
      <c r="H87" s="825"/>
      <c r="I87" s="825"/>
      <c r="J87" s="825"/>
      <c r="K87" s="825"/>
      <c r="L87" s="825"/>
      <c r="M87" s="826"/>
      <c r="N87" s="52">
        <f>L84+L85+L86</f>
        <v>19073.291807672613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82650.931166581315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11713.553435048019</v>
      </c>
      <c r="L36" s="270"/>
      <c r="M36" s="336">
        <v>2.5</v>
      </c>
      <c r="N36" s="272">
        <f>K36/M36</f>
        <v>4685.4213740192081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5154.8500865192082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39558.618191229842</v>
      </c>
      <c r="N48" s="272">
        <f>K48*M48</f>
        <v>51426.203648598799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58.881525928838656</v>
      </c>
      <c r="N49" s="272">
        <f>K49*M49</f>
        <v>1766.4457778651597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53192.649426463962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68961.276684135024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13792.255336827006</v>
      </c>
      <c r="M84" s="859"/>
      <c r="N84" s="51"/>
    </row>
    <row r="85" spans="1:14">
      <c r="B85" s="89" t="s">
        <v>973</v>
      </c>
      <c r="C85" s="90"/>
      <c r="D85" s="90"/>
      <c r="E85" s="90"/>
      <c r="F85" s="90"/>
      <c r="G85" s="90"/>
      <c r="H85" s="90"/>
      <c r="I85" s="87"/>
      <c r="J85" s="88"/>
      <c r="K85" s="304">
        <v>0.05</v>
      </c>
      <c r="L85" s="858">
        <f>N79*K85</f>
        <v>3448.0638342067514</v>
      </c>
      <c r="M85" s="859"/>
      <c r="N85" s="51"/>
    </row>
    <row r="86" spans="1:14" ht="15.75" thickBot="1">
      <c r="B86" s="91" t="s">
        <v>974</v>
      </c>
      <c r="C86" s="92"/>
      <c r="D86" s="92"/>
      <c r="E86" s="92"/>
      <c r="F86" s="92"/>
      <c r="G86" s="92"/>
      <c r="H86" s="92"/>
      <c r="I86" s="93"/>
      <c r="J86" s="94"/>
      <c r="K86" s="305">
        <v>0.05</v>
      </c>
      <c r="L86" s="860">
        <f>N79*K86</f>
        <v>3448.0638342067514</v>
      </c>
      <c r="M86" s="861"/>
      <c r="N86" s="51"/>
    </row>
    <row r="87" spans="1:14" ht="15.75" thickBot="1">
      <c r="B87" s="824" t="s">
        <v>953</v>
      </c>
      <c r="C87" s="825"/>
      <c r="D87" s="825"/>
      <c r="E87" s="825"/>
      <c r="F87" s="825"/>
      <c r="G87" s="825"/>
      <c r="H87" s="825"/>
      <c r="I87" s="825"/>
      <c r="J87" s="825"/>
      <c r="K87" s="825"/>
      <c r="L87" s="825"/>
      <c r="M87" s="826"/>
      <c r="N87" s="52">
        <f>L84+L85+L86</f>
        <v>20688.383005240506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89649.659689375534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469.42871250000002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40409.29278313242</v>
      </c>
      <c r="N48" s="272">
        <f>K48*M48</f>
        <v>52532.080618072148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52532.080618072148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63615.286501723996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12723.057300344801</v>
      </c>
      <c r="M84" s="859"/>
      <c r="N84" s="51"/>
    </row>
    <row r="85" spans="1:14">
      <c r="B85" s="89" t="s">
        <v>973</v>
      </c>
      <c r="C85" s="90"/>
      <c r="D85" s="90"/>
      <c r="E85" s="90"/>
      <c r="F85" s="90"/>
      <c r="G85" s="90"/>
      <c r="H85" s="90"/>
      <c r="I85" s="87"/>
      <c r="J85" s="88"/>
      <c r="K85" s="304">
        <v>0.05</v>
      </c>
      <c r="L85" s="858">
        <f>N79*K85</f>
        <v>3180.7643250862002</v>
      </c>
      <c r="M85" s="859"/>
      <c r="N85" s="51"/>
    </row>
    <row r="86" spans="1:14" ht="15.75" thickBot="1">
      <c r="B86" s="91" t="s">
        <v>974</v>
      </c>
      <c r="C86" s="92"/>
      <c r="D86" s="92"/>
      <c r="E86" s="92"/>
      <c r="F86" s="92"/>
      <c r="G86" s="92"/>
      <c r="H86" s="92"/>
      <c r="I86" s="93"/>
      <c r="J86" s="94"/>
      <c r="K86" s="305">
        <v>0.05</v>
      </c>
      <c r="L86" s="860">
        <f>N79*K86</f>
        <v>3180.7643250862002</v>
      </c>
      <c r="M86" s="861"/>
      <c r="N86" s="51"/>
    </row>
    <row r="87" spans="1:14" ht="15.75" thickBot="1">
      <c r="B87" s="824" t="s">
        <v>953</v>
      </c>
      <c r="C87" s="825"/>
      <c r="D87" s="825"/>
      <c r="E87" s="825"/>
      <c r="F87" s="825"/>
      <c r="G87" s="825"/>
      <c r="H87" s="825"/>
      <c r="I87" s="825"/>
      <c r="J87" s="825"/>
      <c r="K87" s="825"/>
      <c r="L87" s="825"/>
      <c r="M87" s="826"/>
      <c r="N87" s="52">
        <f>L84+L85+L86</f>
        <v>19084.585950517201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82699.872452241194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469.42871250000002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46672.095635569123</v>
      </c>
      <c r="N48" s="272">
        <f>K48*M48</f>
        <v>60673.724326239862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60673.724326239862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71756.930209891711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14351.386041978343</v>
      </c>
      <c r="M84" s="859"/>
      <c r="N84" s="51"/>
    </row>
    <row r="85" spans="1:14">
      <c r="B85" s="89" t="s">
        <v>973</v>
      </c>
      <c r="C85" s="90"/>
      <c r="D85" s="90"/>
      <c r="E85" s="90"/>
      <c r="F85" s="90"/>
      <c r="G85" s="90"/>
      <c r="H85" s="90"/>
      <c r="I85" s="87"/>
      <c r="J85" s="88"/>
      <c r="K85" s="304">
        <v>0.05</v>
      </c>
      <c r="L85" s="858">
        <f>N79*K85</f>
        <v>3587.8465104945858</v>
      </c>
      <c r="M85" s="859"/>
      <c r="N85" s="51"/>
    </row>
    <row r="86" spans="1:14" ht="15.75" thickBot="1">
      <c r="B86" s="91" t="s">
        <v>974</v>
      </c>
      <c r="C86" s="92"/>
      <c r="D86" s="92"/>
      <c r="E86" s="92"/>
      <c r="F86" s="92"/>
      <c r="G86" s="92"/>
      <c r="H86" s="92"/>
      <c r="I86" s="93"/>
      <c r="J86" s="94"/>
      <c r="K86" s="305">
        <v>0.05</v>
      </c>
      <c r="L86" s="860">
        <f>N79*K86</f>
        <v>3587.8465104945858</v>
      </c>
      <c r="M86" s="861"/>
      <c r="N86" s="51"/>
    </row>
    <row r="87" spans="1:14" ht="15.75" thickBot="1">
      <c r="B87" s="824" t="s">
        <v>953</v>
      </c>
      <c r="C87" s="825"/>
      <c r="D87" s="825"/>
      <c r="E87" s="825"/>
      <c r="F87" s="825"/>
      <c r="G87" s="825"/>
      <c r="H87" s="825"/>
      <c r="I87" s="825"/>
      <c r="J87" s="825"/>
      <c r="K87" s="825"/>
      <c r="L87" s="825"/>
      <c r="M87" s="826"/>
      <c r="N87" s="52">
        <f>L84+L85+L86</f>
        <v>21527.079062967514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93284.009272859228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312.95247499999999</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47144.680018240542</v>
      </c>
      <c r="N48" s="272">
        <f>K48*M48</f>
        <v>61288.084023712705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61288.084023712705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942.46378550142276</v>
      </c>
      <c r="M60" s="829"/>
      <c r="N60" s="287">
        <f>K60*L60</f>
        <v>1225.2029211518495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1225.2029211518495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6259.0494999999992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69085.288919864557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13817.057783972912</v>
      </c>
      <c r="M84" s="859"/>
      <c r="N84" s="51"/>
    </row>
    <row r="85" spans="1:14">
      <c r="B85" s="89" t="s">
        <v>973</v>
      </c>
      <c r="C85" s="90"/>
      <c r="D85" s="90"/>
      <c r="E85" s="90"/>
      <c r="F85" s="90"/>
      <c r="G85" s="90"/>
      <c r="H85" s="90"/>
      <c r="I85" s="87"/>
      <c r="J85" s="88"/>
      <c r="K85" s="304">
        <v>0.05</v>
      </c>
      <c r="L85" s="858">
        <f>N79*K85</f>
        <v>3454.264445993228</v>
      </c>
      <c r="M85" s="859"/>
      <c r="N85" s="51"/>
    </row>
    <row r="86" spans="1:14" ht="15.75" thickBot="1">
      <c r="B86" s="91" t="s">
        <v>974</v>
      </c>
      <c r="C86" s="92"/>
      <c r="D86" s="92"/>
      <c r="E86" s="92"/>
      <c r="F86" s="92"/>
      <c r="G86" s="92"/>
      <c r="H86" s="92"/>
      <c r="I86" s="93"/>
      <c r="J86" s="94"/>
      <c r="K86" s="305">
        <v>0.05</v>
      </c>
      <c r="L86" s="860">
        <f>N79*K86</f>
        <v>3454.264445993228</v>
      </c>
      <c r="M86" s="861"/>
      <c r="N86" s="51"/>
    </row>
    <row r="87" spans="1:14" ht="15.75" thickBot="1">
      <c r="B87" s="824" t="s">
        <v>953</v>
      </c>
      <c r="C87" s="825"/>
      <c r="D87" s="825"/>
      <c r="E87" s="825"/>
      <c r="F87" s="825"/>
      <c r="G87" s="825"/>
      <c r="H87" s="825"/>
      <c r="I87" s="825"/>
      <c r="J87" s="825"/>
      <c r="K87" s="825"/>
      <c r="L87" s="825"/>
      <c r="M87" s="826"/>
      <c r="N87" s="52">
        <f>L84+L85+L86</f>
        <v>20725.586675959366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89810.87559582392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4383.624967177444</v>
      </c>
      <c r="L36" s="270"/>
      <c r="M36" s="271">
        <v>2</v>
      </c>
      <c r="N36" s="272">
        <f>K36/M36</f>
        <v>2191.812483588722</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598086.16444451606</v>
      </c>
      <c r="L37" s="335"/>
      <c r="M37" s="336">
        <v>4</v>
      </c>
      <c r="N37" s="272">
        <f>K37/M37</f>
        <v>149521.54111112902</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8479.8846643775614</v>
      </c>
      <c r="L38" s="423"/>
      <c r="M38" s="424">
        <v>2</v>
      </c>
      <c r="N38" s="272">
        <f>K38/M38</f>
        <v>4239.9423321887807</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1381.7853224957469</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157335.08124940225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3232.0332856928926</v>
      </c>
      <c r="N47" s="272">
        <f>K47*M47</f>
        <v>38381.107060133989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5905.5818008339193</v>
      </c>
      <c r="N48" s="272">
        <f>K48*M48</f>
        <v>2952.7909004169596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4716.2480209757823</v>
      </c>
      <c r="N49" s="272">
        <f>K49*M49</f>
        <v>2358.1240104878912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392678.59303529927</v>
      </c>
      <c r="N50" s="272">
        <f>K50*M50</f>
        <v>51812.719690270242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95504.74166130909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83134.055941729137</v>
      </c>
      <c r="M59" s="829"/>
      <c r="N59" s="287">
        <f>K59*L59</f>
        <v>4156.7027970864574</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4156.7027970864574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13817.853224957467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270814.37893275527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54162.875786551056</v>
      </c>
      <c r="M83" s="859"/>
      <c r="N83" s="51"/>
    </row>
    <row r="84" spans="1:14">
      <c r="B84" s="89" t="s">
        <v>973</v>
      </c>
      <c r="C84" s="90"/>
      <c r="D84" s="90"/>
      <c r="E84" s="90"/>
      <c r="F84" s="90"/>
      <c r="G84" s="90"/>
      <c r="H84" s="90"/>
      <c r="I84" s="87"/>
      <c r="J84" s="88"/>
      <c r="K84" s="304">
        <v>0.05</v>
      </c>
      <c r="L84" s="858">
        <f>N78*K84</f>
        <v>13540.718946637764</v>
      </c>
      <c r="M84" s="859"/>
      <c r="N84" s="51"/>
    </row>
    <row r="85" spans="1:14" ht="15.75" thickBot="1">
      <c r="B85" s="91" t="s">
        <v>974</v>
      </c>
      <c r="C85" s="92"/>
      <c r="D85" s="92"/>
      <c r="E85" s="92"/>
      <c r="F85" s="92"/>
      <c r="G85" s="92"/>
      <c r="H85" s="92"/>
      <c r="I85" s="93"/>
      <c r="J85" s="94"/>
      <c r="K85" s="305">
        <v>0.05</v>
      </c>
      <c r="L85" s="860">
        <f>N78*K85</f>
        <v>13540.718946637764</v>
      </c>
      <c r="M85" s="861"/>
      <c r="N85" s="51"/>
    </row>
    <row r="86" spans="1:14" ht="15.75" thickBot="1">
      <c r="B86" s="824" t="s">
        <v>953</v>
      </c>
      <c r="C86" s="825"/>
      <c r="D86" s="825"/>
      <c r="E86" s="825"/>
      <c r="F86" s="825"/>
      <c r="G86" s="825"/>
      <c r="H86" s="825"/>
      <c r="I86" s="825"/>
      <c r="J86" s="825"/>
      <c r="K86" s="825"/>
      <c r="L86" s="825"/>
      <c r="M86" s="826"/>
      <c r="N86" s="52">
        <f>L83+L84+L85</f>
        <v>81244.313679826577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352058.69261258183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4383.624967177444</v>
      </c>
      <c r="L36" s="270"/>
      <c r="M36" s="271">
        <v>2</v>
      </c>
      <c r="N36" s="272">
        <f>K36/M36</f>
        <v>2191.812483588722</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598086.16444451606</v>
      </c>
      <c r="L37" s="335"/>
      <c r="M37" s="336">
        <v>4</v>
      </c>
      <c r="N37" s="272">
        <f>K37/M37</f>
        <v>149521.54111112902</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8479.8846643775614</v>
      </c>
      <c r="L38" s="423"/>
      <c r="M38" s="424">
        <v>2</v>
      </c>
      <c r="N38" s="272">
        <f>K38/M38</f>
        <v>4239.9423321887807</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1381.7853224957469</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157335.08124940225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3232.0332856928926</v>
      </c>
      <c r="N47" s="272">
        <f>K47*M47</f>
        <v>38381.107060133989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5905.5818008339193</v>
      </c>
      <c r="N48" s="272">
        <f>K48*M48</f>
        <v>2952.7909004169596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4716.2480209757823</v>
      </c>
      <c r="N49" s="272">
        <f>K49*M49</f>
        <v>2358.1240104878912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392678.59303529927</v>
      </c>
      <c r="N50" s="272">
        <f>K50*M50</f>
        <v>51812.719690270242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95504.74166130909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83134.055941729137</v>
      </c>
      <c r="M59" s="829"/>
      <c r="N59" s="287">
        <f>K59*L59</f>
        <v>4156.7027970864574</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4156.7027970864574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13817.853224957467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270814.37893275527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54162.875786551056</v>
      </c>
      <c r="M83" s="859"/>
      <c r="N83" s="51"/>
    </row>
    <row r="84" spans="1:14">
      <c r="B84" s="89" t="s">
        <v>973</v>
      </c>
      <c r="C84" s="90"/>
      <c r="D84" s="90"/>
      <c r="E84" s="90"/>
      <c r="F84" s="90"/>
      <c r="G84" s="90"/>
      <c r="H84" s="90"/>
      <c r="I84" s="87"/>
      <c r="J84" s="88"/>
      <c r="K84" s="304">
        <v>0.05</v>
      </c>
      <c r="L84" s="858">
        <f>N78*K84</f>
        <v>13540.718946637764</v>
      </c>
      <c r="M84" s="859"/>
      <c r="N84" s="51"/>
    </row>
    <row r="85" spans="1:14" ht="15.75" thickBot="1">
      <c r="B85" s="91" t="s">
        <v>974</v>
      </c>
      <c r="C85" s="92"/>
      <c r="D85" s="92"/>
      <c r="E85" s="92"/>
      <c r="F85" s="92"/>
      <c r="G85" s="92"/>
      <c r="H85" s="92"/>
      <c r="I85" s="93"/>
      <c r="J85" s="94"/>
      <c r="K85" s="305">
        <v>0.05</v>
      </c>
      <c r="L85" s="860">
        <f>N78*K85</f>
        <v>13540.718946637764</v>
      </c>
      <c r="M85" s="861"/>
      <c r="N85" s="51"/>
    </row>
    <row r="86" spans="1:14" ht="15.75" thickBot="1">
      <c r="B86" s="824" t="s">
        <v>953</v>
      </c>
      <c r="C86" s="825"/>
      <c r="D86" s="825"/>
      <c r="E86" s="825"/>
      <c r="F86" s="825"/>
      <c r="G86" s="825"/>
      <c r="H86" s="825"/>
      <c r="I86" s="825"/>
      <c r="J86" s="825"/>
      <c r="K86" s="825"/>
      <c r="L86" s="825"/>
      <c r="M86" s="826"/>
      <c r="N86" s="52">
        <f>L83+L84+L85</f>
        <v>81244.313679826577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352058.69261258183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137748.73004008754</v>
      </c>
      <c r="L36" s="270"/>
      <c r="M36" s="271">
        <v>0.158</v>
      </c>
      <c r="N36" s="272">
        <f t="shared" ref="N36:N44" si="0">K36/M36</f>
        <v>871827.40531700978</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74628.450607678533</v>
      </c>
      <c r="L37" s="335"/>
      <c r="M37" s="336">
        <v>0.158</v>
      </c>
      <c r="N37" s="272">
        <f t="shared" si="0"/>
        <v>472331.96587138309</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47865.661886217247</v>
      </c>
      <c r="L38" s="335"/>
      <c r="M38" s="336">
        <v>0.158</v>
      </c>
      <c r="N38" s="272">
        <f t="shared" si="0"/>
        <v>302947.22712795727</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1190590.8778978901</v>
      </c>
      <c r="L39" s="335"/>
      <c r="M39" s="336">
        <v>0.158</v>
      </c>
      <c r="N39" s="272">
        <f t="shared" si="0"/>
        <v>7535385.3031512024</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124825.34603769435</v>
      </c>
      <c r="L40" s="335"/>
      <c r="M40" s="336">
        <v>0.158</v>
      </c>
      <c r="N40" s="272">
        <f t="shared" si="0"/>
        <v>790033.83568160981</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70923.530264553803</v>
      </c>
      <c r="L41" s="335"/>
      <c r="M41" s="336">
        <v>0.158</v>
      </c>
      <c r="N41" s="272">
        <f t="shared" si="0"/>
        <v>448883.10294021392</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159478.74299171387</v>
      </c>
      <c r="L42" s="423"/>
      <c r="M42" s="424">
        <v>0.158</v>
      </c>
      <c r="N42" s="272">
        <f t="shared" si="0"/>
        <v>1009359.1328589485</v>
      </c>
    </row>
    <row r="43" spans="1:14">
      <c r="A43" t="s">
        <v>335</v>
      </c>
      <c r="B43" s="837" t="str">
        <f>VLOOKUP(A43,EQUIPOS!A13:D157,3,FALSE)</f>
        <v>Tara (Recebo, Agua, Etc.)</v>
      </c>
      <c r="C43" s="838"/>
      <c r="D43" s="838"/>
      <c r="E43" s="838"/>
      <c r="F43" s="838"/>
      <c r="G43" s="838"/>
      <c r="H43" s="839"/>
      <c r="I43" s="36"/>
      <c r="J43" s="37"/>
      <c r="K43" s="438">
        <f>VLOOKUP(A43,EQUIPOS!A13:D170,4,FALSE)</f>
        <v>237282.15115997643</v>
      </c>
      <c r="L43" s="276"/>
      <c r="M43" s="277">
        <v>2.8000000000000001E-2</v>
      </c>
      <c r="N43" s="272">
        <f t="shared" si="0"/>
        <v>8474362.5414277297</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15878.393746314581</v>
      </c>
      <c r="L44" s="276"/>
      <c r="M44" s="277">
        <v>0.158</v>
      </c>
      <c r="N44" s="273">
        <f t="shared" si="0"/>
        <v>100496.16295135811</v>
      </c>
    </row>
    <row r="45" spans="1:14">
      <c r="B45" s="844" t="s">
        <v>952</v>
      </c>
      <c r="C45" s="845"/>
      <c r="D45" s="845"/>
      <c r="E45" s="38"/>
      <c r="F45" s="39"/>
      <c r="G45" s="39"/>
      <c r="H45" s="40"/>
      <c r="I45" s="36"/>
      <c r="J45" s="37"/>
      <c r="K45" s="279"/>
      <c r="L45" s="276"/>
      <c r="M45" s="401">
        <v>0.02</v>
      </c>
      <c r="N45" s="344">
        <f>N79*M45</f>
        <v>8647.9318827683801</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20014274.609210182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14073073.737392372</v>
      </c>
      <c r="N52" s="272">
        <f t="shared" ref="N52:N58" si="1">K52*M52</f>
        <v>14073073.737392372</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144519.21719500504</v>
      </c>
      <c r="N53" s="272">
        <f t="shared" si="1"/>
        <v>4335576.515850151</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88594.316512275065</v>
      </c>
      <c r="N54" s="272">
        <f t="shared" si="1"/>
        <v>5315658.9907365041</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20752.286480131934</v>
      </c>
      <c r="N55" s="272">
        <f t="shared" si="1"/>
        <v>249027.43776158319</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1533711.6177106739</v>
      </c>
      <c r="N56" s="272">
        <f t="shared" si="1"/>
        <v>3067423.2354213479</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1201843.9234404061</v>
      </c>
      <c r="N57" s="272">
        <f t="shared" si="1"/>
        <v>6009219.6172020305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26143.888991022686</v>
      </c>
      <c r="N58" s="272">
        <f t="shared" si="1"/>
        <v>1830072.229371588</v>
      </c>
    </row>
    <row r="59" spans="1:14" ht="15.75" thickBot="1">
      <c r="B59" s="824" t="s">
        <v>953</v>
      </c>
      <c r="C59" s="825"/>
      <c r="D59" s="825"/>
      <c r="E59" s="825"/>
      <c r="F59" s="825"/>
      <c r="G59" s="825"/>
      <c r="H59" s="825"/>
      <c r="I59" s="825"/>
      <c r="J59" s="825"/>
      <c r="K59" s="825"/>
      <c r="L59" s="825"/>
      <c r="M59" s="826"/>
      <c r="N59" s="394">
        <f>SUM(N52:N58)</f>
        <v>34880051.76373557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1558.763548907421</v>
      </c>
      <c r="M64" s="829"/>
      <c r="N64" s="287">
        <f>K64*L64</f>
        <v>77.938177445371053</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77.938177445371053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432396.59413841902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55326800.905261621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11065360.181052325</v>
      </c>
      <c r="M86" s="859"/>
      <c r="N86" s="51"/>
    </row>
    <row r="87" spans="1:14">
      <c r="B87" s="89" t="s">
        <v>973</v>
      </c>
      <c r="C87" s="90"/>
      <c r="D87" s="90"/>
      <c r="E87" s="90"/>
      <c r="F87" s="90"/>
      <c r="G87" s="90"/>
      <c r="H87" s="90"/>
      <c r="I87" s="87"/>
      <c r="J87" s="88"/>
      <c r="K87" s="304">
        <v>0.05</v>
      </c>
      <c r="L87" s="858">
        <f>N81*K87</f>
        <v>2766340.0452630813</v>
      </c>
      <c r="M87" s="859"/>
      <c r="N87" s="51"/>
    </row>
    <row r="88" spans="1:14" ht="15.75" thickBot="1">
      <c r="B88" s="91" t="s">
        <v>974</v>
      </c>
      <c r="C88" s="92"/>
      <c r="D88" s="92"/>
      <c r="E88" s="92"/>
      <c r="F88" s="92"/>
      <c r="G88" s="92"/>
      <c r="H88" s="92"/>
      <c r="I88" s="93"/>
      <c r="J88" s="94"/>
      <c r="K88" s="305">
        <v>0.05</v>
      </c>
      <c r="L88" s="860">
        <f>N81*K88</f>
        <v>2766340.0452630813</v>
      </c>
      <c r="M88" s="861"/>
      <c r="N88" s="51"/>
    </row>
    <row r="89" spans="1:14" ht="15.75" thickBot="1">
      <c r="B89" s="824" t="s">
        <v>953</v>
      </c>
      <c r="C89" s="825"/>
      <c r="D89" s="825"/>
      <c r="E89" s="825"/>
      <c r="F89" s="825"/>
      <c r="G89" s="825"/>
      <c r="H89" s="825"/>
      <c r="I89" s="825"/>
      <c r="J89" s="825"/>
      <c r="K89" s="825"/>
      <c r="L89" s="825"/>
      <c r="M89" s="826"/>
      <c r="N89" s="52">
        <f>L86+L87+L88</f>
        <v>16598040.271578489</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71924841.176840112</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43148.234986986732</v>
      </c>
      <c r="L36" s="270"/>
      <c r="M36" s="271">
        <v>1</v>
      </c>
      <c r="N36" s="272">
        <f t="shared" ref="N36:N42" si="0">K36/M36</f>
        <v>43148.234986986732</v>
      </c>
    </row>
    <row r="37" spans="1:14">
      <c r="A37" s="113" t="s">
        <v>206</v>
      </c>
      <c r="B37" s="837" t="str">
        <f>VLOOKUP(A37,EQUIPOS!A7:D154,3,FALSE)</f>
        <v>Equipo de Soldadura</v>
      </c>
      <c r="C37" s="838"/>
      <c r="D37" s="838"/>
      <c r="E37" s="838"/>
      <c r="F37" s="838"/>
      <c r="G37" s="838"/>
      <c r="H37" s="839"/>
      <c r="I37" s="421"/>
      <c r="J37" s="422"/>
      <c r="K37" s="269">
        <f>VLOOKUP(A37,EQUIPOS!A7:D164,4,FALSE)</f>
        <v>7217.7955717722962</v>
      </c>
      <c r="L37" s="335"/>
      <c r="M37" s="336">
        <v>1</v>
      </c>
      <c r="N37" s="272">
        <f t="shared" si="0"/>
        <v>7217.7955717722962</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171342.91046324218</v>
      </c>
      <c r="L38" s="335"/>
      <c r="M38" s="336">
        <v>2.5</v>
      </c>
      <c r="N38" s="272">
        <f t="shared" si="0"/>
        <v>68537.164185296875</v>
      </c>
    </row>
    <row r="39" spans="1:14">
      <c r="A39" s="113" t="s">
        <v>267</v>
      </c>
      <c r="B39" s="837" t="str">
        <f>VLOOKUP(A39,EQUIPOS!A9:D154,3,FALSE)</f>
        <v>Motobomba de concreto</v>
      </c>
      <c r="C39" s="838"/>
      <c r="D39" s="838"/>
      <c r="E39" s="838"/>
      <c r="F39" s="838"/>
      <c r="G39" s="838"/>
      <c r="H39" s="839"/>
      <c r="I39" s="421"/>
      <c r="J39" s="422"/>
      <c r="K39" s="438">
        <f>VLOOKUP(A39,EQUIPOS!A9:D166,4,FALSE)</f>
        <v>60486.95273098279</v>
      </c>
      <c r="L39" s="335"/>
      <c r="M39" s="336">
        <v>2.5499800000000001</v>
      </c>
      <c r="N39" s="272">
        <f t="shared" si="0"/>
        <v>23720.559663598455</v>
      </c>
    </row>
    <row r="40" spans="1:14">
      <c r="A40" s="113" t="s">
        <v>277</v>
      </c>
      <c r="B40" s="837" t="str">
        <f>VLOOKUP(A40,EQUIPOS!A10:D154,3,FALSE)</f>
        <v>Pala auxiliar de piloteadora</v>
      </c>
      <c r="C40" s="838"/>
      <c r="D40" s="838"/>
      <c r="E40" s="838"/>
      <c r="F40" s="838"/>
      <c r="G40" s="838"/>
      <c r="H40" s="839"/>
      <c r="I40" s="421"/>
      <c r="J40" s="422"/>
      <c r="K40" s="438">
        <f>VLOOKUP(A40,EQUIPOS!A10:D167,4,FALSE)</f>
        <v>412838.23740417912</v>
      </c>
      <c r="L40" s="335"/>
      <c r="M40" s="336">
        <v>2.5</v>
      </c>
      <c r="N40" s="272">
        <f t="shared" si="0"/>
        <v>165135.29496167164</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598086.16444451606</v>
      </c>
      <c r="L41" s="335"/>
      <c r="M41" s="336">
        <v>1</v>
      </c>
      <c r="N41" s="272">
        <f t="shared" si="0"/>
        <v>598086.16444451606</v>
      </c>
    </row>
    <row r="42" spans="1:14">
      <c r="A42" s="113" t="s">
        <v>310</v>
      </c>
      <c r="B42" s="837" t="str">
        <f>VLOOKUP(A42,EQUIPOS!A12:D156,3,FALSE)</f>
        <v>Retroexcavadora A25C</v>
      </c>
      <c r="C42" s="838"/>
      <c r="D42" s="838"/>
      <c r="E42" s="838"/>
      <c r="F42" s="838"/>
      <c r="G42" s="838"/>
      <c r="H42" s="839"/>
      <c r="I42" s="328"/>
      <c r="J42" s="330"/>
      <c r="K42" s="438">
        <f>VLOOKUP(A42,EQUIPOS!A12:D169,4,FALSE)</f>
        <v>190540.72495577499</v>
      </c>
      <c r="L42" s="423"/>
      <c r="M42" s="424">
        <v>2.5</v>
      </c>
      <c r="N42" s="272">
        <f t="shared" si="0"/>
        <v>76216.289982310002</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10046.441950300166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992107.9457464522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28777.455210912827</v>
      </c>
      <c r="N52" s="272">
        <f>K52*M52</f>
        <v>67770.907021699706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3232.0332856928926</v>
      </c>
      <c r="N53" s="272">
        <f>K53*M53</f>
        <v>399803.19854306238</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392678.59303529927</v>
      </c>
      <c r="N54" s="272">
        <f>K54*M54</f>
        <v>323829.49806418899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791403.60362895112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1013.0830069981863</v>
      </c>
      <c r="M64" s="829"/>
      <c r="N64" s="287">
        <f>K64*L64</f>
        <v>1317.0079090976421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83134.055941729137</v>
      </c>
      <c r="M65" s="829"/>
      <c r="N65" s="287">
        <f>K65*L65</f>
        <v>4156.7027970864574</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5473.7107061840998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100464.41950300166</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1889449.6795845891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377889.93591691786</v>
      </c>
      <c r="M90" s="859"/>
      <c r="N90" s="51"/>
    </row>
    <row r="91" spans="1:14">
      <c r="B91" s="89" t="s">
        <v>973</v>
      </c>
      <c r="C91" s="90"/>
      <c r="D91" s="90"/>
      <c r="E91" s="90"/>
      <c r="F91" s="90"/>
      <c r="G91" s="90"/>
      <c r="H91" s="90"/>
      <c r="I91" s="87"/>
      <c r="J91" s="88"/>
      <c r="K91" s="304">
        <v>0.05</v>
      </c>
      <c r="L91" s="858">
        <f>N85*K91</f>
        <v>94472.483979229466</v>
      </c>
      <c r="M91" s="859"/>
      <c r="N91" s="51"/>
    </row>
    <row r="92" spans="1:14" ht="15.75" thickBot="1">
      <c r="B92" s="91" t="s">
        <v>974</v>
      </c>
      <c r="C92" s="92"/>
      <c r="D92" s="92"/>
      <c r="E92" s="92"/>
      <c r="F92" s="92"/>
      <c r="G92" s="92"/>
      <c r="H92" s="92"/>
      <c r="I92" s="93"/>
      <c r="J92" s="94"/>
      <c r="K92" s="305">
        <v>0.05</v>
      </c>
      <c r="L92" s="860">
        <f>N85*K92</f>
        <v>94472.483979229466</v>
      </c>
      <c r="M92" s="861"/>
      <c r="N92" s="51"/>
    </row>
    <row r="93" spans="1:14" ht="15.75" thickBot="1">
      <c r="B93" s="824" t="s">
        <v>953</v>
      </c>
      <c r="C93" s="825"/>
      <c r="D93" s="825"/>
      <c r="E93" s="825"/>
      <c r="F93" s="825"/>
      <c r="G93" s="825"/>
      <c r="H93" s="825"/>
      <c r="I93" s="825"/>
      <c r="J93" s="825"/>
      <c r="K93" s="825"/>
      <c r="L93" s="825"/>
      <c r="M93" s="826"/>
      <c r="N93" s="52">
        <f>L90+L91+L92</f>
        <v>566834.9038753768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2456284.5834599659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113371.73134868611</v>
      </c>
      <c r="L36" s="270"/>
      <c r="M36" s="271">
        <v>0.125</v>
      </c>
      <c r="N36" s="272">
        <f>K36/M36</f>
        <v>906973.85078948888</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171342.91046324218</v>
      </c>
      <c r="L37" s="335"/>
      <c r="M37" s="336">
        <v>2.5</v>
      </c>
      <c r="N37" s="272">
        <f>K37/M37</f>
        <v>68537.164185296875</v>
      </c>
    </row>
    <row r="38" spans="1:14">
      <c r="A38" s="113" t="s">
        <v>267</v>
      </c>
      <c r="B38" s="837" t="str">
        <f>VLOOKUP(A38,EQUIPOS!A8:D154,3,FALSE)</f>
        <v>Motobomba de concreto</v>
      </c>
      <c r="C38" s="838"/>
      <c r="D38" s="838"/>
      <c r="E38" s="838"/>
      <c r="F38" s="838"/>
      <c r="G38" s="838"/>
      <c r="H38" s="839"/>
      <c r="I38" s="421"/>
      <c r="J38" s="422"/>
      <c r="K38" s="438">
        <f>VLOOKUP(A38,EQUIPOS!A8:D165,4,FALSE)</f>
        <v>60486.95273098279</v>
      </c>
      <c r="L38" s="335"/>
      <c r="M38" s="336">
        <v>0.65</v>
      </c>
      <c r="N38" s="272">
        <f>K38/M38</f>
        <v>93056.850355358139</v>
      </c>
    </row>
    <row r="39" spans="1:14">
      <c r="A39" s="113" t="s">
        <v>310</v>
      </c>
      <c r="B39" s="837" t="str">
        <f>VLOOKUP(A39,EQUIPOS!A9:D154,3,FALSE)</f>
        <v>Retroexcavadora A25C</v>
      </c>
      <c r="C39" s="838"/>
      <c r="D39" s="838"/>
      <c r="E39" s="838"/>
      <c r="F39" s="838"/>
      <c r="G39" s="838"/>
      <c r="H39" s="839"/>
      <c r="I39" s="421"/>
      <c r="J39" s="422"/>
      <c r="K39" s="438">
        <f>VLOOKUP(A39,EQUIPOS!A9:D166,4,FALSE)</f>
        <v>190540.72495577499</v>
      </c>
      <c r="L39" s="335"/>
      <c r="M39" s="336">
        <v>0.65</v>
      </c>
      <c r="N39" s="272">
        <f>K39/M39</f>
        <v>293139.57685503841</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52241.498141560864</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1413948.9403267431</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3232.0332856928926</v>
      </c>
      <c r="N52" s="272">
        <f>K52*M52</f>
        <v>575716.60590200976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392678.59303529927</v>
      </c>
      <c r="N53" s="272">
        <f t="shared" ref="N53:N59" si="0">K53*M53</f>
        <v>466314.47721243213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5324.0325282903468</v>
      </c>
      <c r="N54" s="272">
        <f t="shared" si="0"/>
        <v>1597.209758487104</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96644.94080386206</v>
      </c>
      <c r="N55" s="272">
        <f t="shared" si="0"/>
        <v>289934.82241158618</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10432.84830898224</v>
      </c>
      <c r="N56" s="272">
        <f t="shared" si="0"/>
        <v>2608.2120772455601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1233.3173273917048</v>
      </c>
      <c r="N57" s="272">
        <f t="shared" si="0"/>
        <v>1233.3173273917048</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1477.2335511818185</v>
      </c>
      <c r="N58" s="272">
        <f t="shared" si="0"/>
        <v>1477.2335511818185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4096.1000666952277</v>
      </c>
      <c r="N59" s="272">
        <f t="shared" si="0"/>
        <v>1876.0138305464143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1340757.8920708806</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1013.0830069981863</v>
      </c>
      <c r="M68" s="829"/>
      <c r="N68" s="287">
        <f>K68*L68</f>
        <v>1317.0079090976421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83134.055941729137</v>
      </c>
      <c r="M69" s="829"/>
      <c r="N69" s="287">
        <f>K69*L69</f>
        <v>4156.7027970864574</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5473.7107061840998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522414.98141560861</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3282595.5245194165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656519.1049038833</v>
      </c>
      <c r="M94" s="859"/>
      <c r="N94" s="51"/>
    </row>
    <row r="95" spans="1:14">
      <c r="B95" s="89" t="s">
        <v>973</v>
      </c>
      <c r="C95" s="90"/>
      <c r="D95" s="90"/>
      <c r="E95" s="90"/>
      <c r="F95" s="90"/>
      <c r="G95" s="90"/>
      <c r="H95" s="90"/>
      <c r="I95" s="87"/>
      <c r="J95" s="88"/>
      <c r="K95" s="304">
        <v>0.05</v>
      </c>
      <c r="L95" s="858">
        <f>N89*K95</f>
        <v>164129.77622597083</v>
      </c>
      <c r="M95" s="859"/>
      <c r="N95" s="51"/>
    </row>
    <row r="96" spans="1:14" ht="15.75" thickBot="1">
      <c r="B96" s="91" t="s">
        <v>974</v>
      </c>
      <c r="C96" s="92"/>
      <c r="D96" s="92"/>
      <c r="E96" s="92"/>
      <c r="F96" s="92"/>
      <c r="G96" s="92"/>
      <c r="H96" s="92"/>
      <c r="I96" s="93"/>
      <c r="J96" s="94"/>
      <c r="K96" s="305">
        <v>0.05</v>
      </c>
      <c r="L96" s="860">
        <f>N89*K96</f>
        <v>164129.77622597083</v>
      </c>
      <c r="M96" s="861"/>
      <c r="N96" s="51"/>
    </row>
    <row r="97" spans="1:14" ht="15.75" thickBot="1">
      <c r="B97" s="824" t="s">
        <v>953</v>
      </c>
      <c r="C97" s="825"/>
      <c r="D97" s="825"/>
      <c r="E97" s="825"/>
      <c r="F97" s="825"/>
      <c r="G97" s="825"/>
      <c r="H97" s="825"/>
      <c r="I97" s="825"/>
      <c r="J97" s="825"/>
      <c r="K97" s="825"/>
      <c r="L97" s="825"/>
      <c r="M97" s="826"/>
      <c r="N97" s="52">
        <f>L94+L95+L96</f>
        <v>984778.65735582495</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4267374.1818752419</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67082.564314740448</v>
      </c>
      <c r="L36" s="270"/>
      <c r="M36" s="271">
        <v>0.16</v>
      </c>
      <c r="N36" s="272">
        <f>K36/M36</f>
        <v>419266.02696712781</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7785.688848940239</v>
      </c>
      <c r="L37" s="335"/>
      <c r="M37" s="336">
        <v>0.16</v>
      </c>
      <c r="N37" s="272">
        <f>K37/M37</f>
        <v>48660.555305876493</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13947.19623493781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481873.7785079421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10432.84830898224</v>
      </c>
      <c r="N50" s="272">
        <f>K50*M50</f>
        <v>2086.5696617964481</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1233.3173273917048</v>
      </c>
      <c r="N51" s="272">
        <f>K51*M51</f>
        <v>1233.3173273917048</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1477.2335511818185</v>
      </c>
      <c r="N52" s="272">
        <f>K52*M52</f>
        <v>738.61677559090924</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3187.9027713989785</v>
      </c>
      <c r="N53" s="272">
        <f>K53*M53</f>
        <v>478185.41570984677</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415443.9384343205</v>
      </c>
      <c r="N54" s="272">
        <f>K54*M54</f>
        <v>415443.9384343205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897687.85790894635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1013.0830069981863</v>
      </c>
      <c r="M63" s="829"/>
      <c r="N63" s="287">
        <f>K63*L63</f>
        <v>1013.0830069981863</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1013.0830069981863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278943.92469875619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1659518.6441226429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331903.72882452863</v>
      </c>
      <c r="M84" s="859"/>
      <c r="N84" s="51"/>
    </row>
    <row r="85" spans="1:14">
      <c r="B85" s="89" t="s">
        <v>973</v>
      </c>
      <c r="C85" s="90"/>
      <c r="D85" s="90"/>
      <c r="E85" s="90"/>
      <c r="F85" s="90"/>
      <c r="G85" s="90"/>
      <c r="H85" s="90"/>
      <c r="I85" s="87"/>
      <c r="J85" s="88"/>
      <c r="K85" s="304">
        <v>0.05</v>
      </c>
      <c r="L85" s="858">
        <f>N79*K85</f>
        <v>82975.932206132158</v>
      </c>
      <c r="M85" s="859"/>
      <c r="N85" s="51"/>
    </row>
    <row r="86" spans="1:14" ht="15.75" thickBot="1">
      <c r="B86" s="91" t="s">
        <v>974</v>
      </c>
      <c r="C86" s="92"/>
      <c r="D86" s="92"/>
      <c r="E86" s="92"/>
      <c r="F86" s="92"/>
      <c r="G86" s="92"/>
      <c r="H86" s="92"/>
      <c r="I86" s="93"/>
      <c r="J86" s="94"/>
      <c r="K86" s="305">
        <v>0.05</v>
      </c>
      <c r="L86" s="860">
        <f>N79*K86</f>
        <v>82975.932206132158</v>
      </c>
      <c r="M86" s="861"/>
      <c r="N86" s="51"/>
    </row>
    <row r="87" spans="1:14" ht="15.75" thickBot="1">
      <c r="B87" s="824" t="s">
        <v>953</v>
      </c>
      <c r="C87" s="825"/>
      <c r="D87" s="825"/>
      <c r="E87" s="825"/>
      <c r="F87" s="825"/>
      <c r="G87" s="825"/>
      <c r="H87" s="825"/>
      <c r="I87" s="825"/>
      <c r="J87" s="825"/>
      <c r="K87" s="825"/>
      <c r="L87" s="825"/>
      <c r="M87" s="826"/>
      <c r="N87" s="52">
        <f>L84+L85+L86</f>
        <v>497855.59323679295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2157374.2373594358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9"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74628.450607678533</v>
      </c>
      <c r="L36" s="270"/>
      <c r="M36" s="271">
        <v>0.01</v>
      </c>
      <c r="N36" s="272">
        <f t="shared" ref="N36:N41" si="0">K36/M36</f>
        <v>7462845.0607678527</v>
      </c>
    </row>
    <row r="37" spans="1:14">
      <c r="A37" s="113" t="s">
        <v>192</v>
      </c>
      <c r="B37" s="837" t="str">
        <f>VLOOKUP(A37,EQUIPOS!A7:D154,3,FALSE)</f>
        <v>Equipo de acarreo interno</v>
      </c>
      <c r="C37" s="838"/>
      <c r="D37" s="838"/>
      <c r="E37" s="838"/>
      <c r="F37" s="838"/>
      <c r="G37" s="838"/>
      <c r="H37" s="839"/>
      <c r="I37" s="421"/>
      <c r="J37" s="422"/>
      <c r="K37" s="269">
        <f>VLOOKUP(A37,EQUIPOS!A7:D164,4,FALSE)</f>
        <v>52225.651050936751</v>
      </c>
      <c r="L37" s="335"/>
      <c r="M37" s="336">
        <v>0.05</v>
      </c>
      <c r="N37" s="272">
        <f t="shared" si="0"/>
        <v>1044513.021018735</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47865.661886217247</v>
      </c>
      <c r="L38" s="335"/>
      <c r="M38" s="336">
        <v>0.01</v>
      </c>
      <c r="N38" s="272">
        <f t="shared" si="0"/>
        <v>4786566.188621725</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171342.91046324218</v>
      </c>
      <c r="L39" s="335"/>
      <c r="M39" s="336">
        <v>0.04</v>
      </c>
      <c r="N39" s="272">
        <f t="shared" si="0"/>
        <v>4283572.761581054</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1190590.8778978901</v>
      </c>
      <c r="L40" s="423"/>
      <c r="M40" s="424">
        <v>1</v>
      </c>
      <c r="N40" s="272">
        <f t="shared" si="0"/>
        <v>1190590.8778978901</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115500.30204798983</v>
      </c>
      <c r="L41" s="276"/>
      <c r="M41" s="277">
        <v>0.2</v>
      </c>
      <c r="N41" s="272">
        <f t="shared" si="0"/>
        <v>577501.5102399491</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6998.5517413614798</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19352587.971868563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14073073.737392372</v>
      </c>
      <c r="N50" s="272">
        <f t="shared" ref="N50:N55" si="1">K50*M50</f>
        <v>14073073.737392372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144519.21719500504</v>
      </c>
      <c r="N51" s="272">
        <f t="shared" si="1"/>
        <v>4335576.515850151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1533711.6177106739</v>
      </c>
      <c r="N52" s="272">
        <f t="shared" si="1"/>
        <v>3067423.2354213479</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1201843.9234404061</v>
      </c>
      <c r="N53" s="272">
        <f t="shared" si="1"/>
        <v>6009219.6172020305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88594.316512275065</v>
      </c>
      <c r="N54" s="272">
        <f t="shared" si="1"/>
        <v>5315658.9907365041</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20752.286480131934</v>
      </c>
      <c r="N55" s="272">
        <f t="shared" si="1"/>
        <v>249027.43776158319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33049979.534363989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288357.39774693461</v>
      </c>
      <c r="M63" s="829"/>
      <c r="N63" s="287">
        <f>K63*L63</f>
        <v>288357.39774693461</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33808.282248155716</v>
      </c>
      <c r="M64" s="829"/>
      <c r="N64" s="287">
        <f>K64*L64</f>
        <v>270466.25798524573</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320232.36876701255</v>
      </c>
      <c r="M65" s="829"/>
      <c r="N65" s="287">
        <f>K65*L65</f>
        <v>960697.10630103759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1519520.7620332181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699855.17413614795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54621943.442401916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10924388.688480385</v>
      </c>
      <c r="M88" s="859"/>
      <c r="N88" s="51"/>
    </row>
    <row r="89" spans="1:14">
      <c r="B89" s="89" t="s">
        <v>973</v>
      </c>
      <c r="C89" s="90"/>
      <c r="D89" s="90"/>
      <c r="E89" s="90"/>
      <c r="F89" s="90"/>
      <c r="G89" s="90"/>
      <c r="H89" s="90"/>
      <c r="I89" s="87"/>
      <c r="J89" s="88"/>
      <c r="K89" s="304">
        <v>0.05</v>
      </c>
      <c r="L89" s="858">
        <f>N83*K89</f>
        <v>2731097.1721200962</v>
      </c>
      <c r="M89" s="859"/>
      <c r="N89" s="51"/>
    </row>
    <row r="90" spans="1:14" ht="15.75" thickBot="1">
      <c r="B90" s="91" t="s">
        <v>974</v>
      </c>
      <c r="C90" s="92"/>
      <c r="D90" s="92"/>
      <c r="E90" s="92"/>
      <c r="F90" s="92"/>
      <c r="G90" s="92"/>
      <c r="H90" s="92"/>
      <c r="I90" s="93"/>
      <c r="J90" s="94"/>
      <c r="K90" s="305">
        <v>0.05</v>
      </c>
      <c r="L90" s="860">
        <f>N83*K90</f>
        <v>2731097.1721200962</v>
      </c>
      <c r="M90" s="861"/>
      <c r="N90" s="51"/>
    </row>
    <row r="91" spans="1:14" ht="15.75" thickBot="1">
      <c r="B91" s="824" t="s">
        <v>953</v>
      </c>
      <c r="C91" s="825"/>
      <c r="D91" s="825"/>
      <c r="E91" s="825"/>
      <c r="F91" s="825"/>
      <c r="G91" s="825"/>
      <c r="H91" s="825"/>
      <c r="I91" s="825"/>
      <c r="J91" s="825"/>
      <c r="K91" s="825"/>
      <c r="L91" s="825"/>
      <c r="M91" s="826"/>
      <c r="N91" s="52">
        <f>L88+L89+L90</f>
        <v>16386583.032720577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71008526.475122496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8"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74628.450607678533</v>
      </c>
      <c r="L36" s="270"/>
      <c r="M36" s="271">
        <v>0.01</v>
      </c>
      <c r="N36" s="272">
        <f>K36/M36</f>
        <v>7462845.0607678527</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47865.661886217247</v>
      </c>
      <c r="L37" s="335"/>
      <c r="M37" s="336">
        <v>0.01</v>
      </c>
      <c r="N37" s="272">
        <f>K37/M37</f>
        <v>4786566.188621725</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1190590.8778978901</v>
      </c>
      <c r="L38" s="335"/>
      <c r="M38" s="336">
        <v>1</v>
      </c>
      <c r="N38" s="272">
        <f>K38/M38</f>
        <v>1190590.8778978901</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6998.5517413614798</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13447000.67902883</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14073073.737392372</v>
      </c>
      <c r="N50" s="272">
        <f t="shared" ref="N50:N55" si="0">K50*M50</f>
        <v>14073073.737392372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144519.21719500504</v>
      </c>
      <c r="N51" s="272">
        <f t="shared" si="0"/>
        <v>4335576.515850151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1533711.6177106739</v>
      </c>
      <c r="N52" s="272">
        <f t="shared" si="0"/>
        <v>3067423.2354213479</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1201843.9234404061</v>
      </c>
      <c r="N53" s="272">
        <f t="shared" si="0"/>
        <v>6009219.6172020305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88594.316512275065</v>
      </c>
      <c r="N54" s="272">
        <f t="shared" si="0"/>
        <v>5315658.9907365041</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20752.286480131934</v>
      </c>
      <c r="N55" s="272">
        <f t="shared" si="0"/>
        <v>249027.43776158319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33049979.534363989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320232.36876701255</v>
      </c>
      <c r="M63" s="829"/>
      <c r="N63" s="287">
        <f>K63*L63</f>
        <v>960697.10630103759</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288357.39774693461</v>
      </c>
      <c r="M64" s="829"/>
      <c r="N64" s="287">
        <f>K64*L64</f>
        <v>288357.39774693461</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33808.282248155716</v>
      </c>
      <c r="M65" s="829"/>
      <c r="N65" s="287">
        <f>K65*L65</f>
        <v>270466.25798524573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1519520.7620332178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699855.17413614795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48716356.14956218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9743271.2299124356</v>
      </c>
      <c r="M88" s="859"/>
      <c r="N88" s="51"/>
    </row>
    <row r="89" spans="1:14">
      <c r="B89" s="89" t="s">
        <v>973</v>
      </c>
      <c r="C89" s="90"/>
      <c r="D89" s="90"/>
      <c r="E89" s="90"/>
      <c r="F89" s="90"/>
      <c r="G89" s="90"/>
      <c r="H89" s="90"/>
      <c r="I89" s="87"/>
      <c r="J89" s="88"/>
      <c r="K89" s="304">
        <v>0.05</v>
      </c>
      <c r="L89" s="858">
        <f>N83*K89</f>
        <v>2435817.8074781089</v>
      </c>
      <c r="M89" s="859"/>
      <c r="N89" s="51"/>
    </row>
    <row r="90" spans="1:14" ht="15.75" thickBot="1">
      <c r="B90" s="91" t="s">
        <v>974</v>
      </c>
      <c r="C90" s="92"/>
      <c r="D90" s="92"/>
      <c r="E90" s="92"/>
      <c r="F90" s="92"/>
      <c r="G90" s="92"/>
      <c r="H90" s="92"/>
      <c r="I90" s="93"/>
      <c r="J90" s="94"/>
      <c r="K90" s="305">
        <v>0.05</v>
      </c>
      <c r="L90" s="860">
        <f>N83*K90</f>
        <v>2435817.8074781089</v>
      </c>
      <c r="M90" s="861"/>
      <c r="N90" s="51"/>
    </row>
    <row r="91" spans="1:14" ht="15.75" thickBot="1">
      <c r="B91" s="824" t="s">
        <v>953</v>
      </c>
      <c r="C91" s="825"/>
      <c r="D91" s="825"/>
      <c r="E91" s="825"/>
      <c r="F91" s="825"/>
      <c r="G91" s="825"/>
      <c r="H91" s="825"/>
      <c r="I91" s="825"/>
      <c r="J91" s="825"/>
      <c r="K91" s="825"/>
      <c r="L91" s="825"/>
      <c r="M91" s="826"/>
      <c r="N91" s="52">
        <f>L88+L89+L90</f>
        <v>14614906.844868654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63331262.994430833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69864.93248378417</v>
      </c>
      <c r="L36" s="270"/>
      <c r="M36" s="336">
        <v>1.5</v>
      </c>
      <c r="N36" s="272">
        <f>K36/M36</f>
        <v>46576.621655856114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2975.4018634534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49552.023519309514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9396.4814303081021</v>
      </c>
      <c r="N48" s="272">
        <f>K48*M48</f>
        <v>2942988.1284104143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2942988.1284104143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59508.037269067994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3052048.189198792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610409.63783975842</v>
      </c>
      <c r="M84" s="859"/>
      <c r="N84" s="51"/>
    </row>
    <row r="85" spans="1:14">
      <c r="B85" s="89" t="s">
        <v>973</v>
      </c>
      <c r="C85" s="90"/>
      <c r="D85" s="90"/>
      <c r="E85" s="90"/>
      <c r="F85" s="90"/>
      <c r="G85" s="90"/>
      <c r="H85" s="90"/>
      <c r="I85" s="87"/>
      <c r="J85" s="88"/>
      <c r="K85" s="304">
        <v>0.05</v>
      </c>
      <c r="L85" s="858">
        <f>N79*K85</f>
        <v>152602.4094599396</v>
      </c>
      <c r="M85" s="859"/>
      <c r="N85" s="51"/>
    </row>
    <row r="86" spans="1:14" ht="15.75" thickBot="1">
      <c r="B86" s="91" t="s">
        <v>974</v>
      </c>
      <c r="C86" s="92"/>
      <c r="D86" s="92"/>
      <c r="E86" s="92"/>
      <c r="F86" s="92"/>
      <c r="G86" s="92"/>
      <c r="H86" s="92"/>
      <c r="I86" s="93"/>
      <c r="J86" s="94"/>
      <c r="K86" s="305">
        <v>0.05</v>
      </c>
      <c r="L86" s="860">
        <f>N79*K86</f>
        <v>152602.4094599396</v>
      </c>
      <c r="M86" s="861"/>
      <c r="N86" s="51"/>
    </row>
    <row r="87" spans="1:14" ht="15.75" thickBot="1">
      <c r="B87" s="824" t="s">
        <v>953</v>
      </c>
      <c r="C87" s="825"/>
      <c r="D87" s="825"/>
      <c r="E87" s="825"/>
      <c r="F87" s="825"/>
      <c r="G87" s="825"/>
      <c r="H87" s="825"/>
      <c r="I87" s="825"/>
      <c r="J87" s="825"/>
      <c r="K87" s="825"/>
      <c r="L87" s="825"/>
      <c r="M87" s="826"/>
      <c r="N87" s="52">
        <f>L84+L85+L86</f>
        <v>915614.45675963757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3967662.6459584297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60486.95273098279</v>
      </c>
      <c r="L36" s="270"/>
      <c r="M36" s="336">
        <v>2.5</v>
      </c>
      <c r="N36" s="272">
        <f>K36/M36</f>
        <v>24194.781092393117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24194.781092393117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3232.0332856928926</v>
      </c>
      <c r="N48" s="272">
        <f>K48*M48</f>
        <v>151125.60904927758</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374228.22607704054</v>
      </c>
      <c r="N49" s="272">
        <f>K49*M49</f>
        <v>249977.39631525998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401103.00536453759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1013.0830069981863</v>
      </c>
      <c r="M60" s="829"/>
      <c r="N60" s="287">
        <f>K60*L60</f>
        <v>879.73644183391411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879.73644183391411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426177.52289876458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85235.504579752916</v>
      </c>
      <c r="M84" s="859"/>
      <c r="N84" s="51"/>
    </row>
    <row r="85" spans="1:14">
      <c r="B85" s="89" t="s">
        <v>973</v>
      </c>
      <c r="C85" s="90"/>
      <c r="D85" s="90"/>
      <c r="E85" s="90"/>
      <c r="F85" s="90"/>
      <c r="G85" s="90"/>
      <c r="H85" s="90"/>
      <c r="I85" s="87"/>
      <c r="J85" s="88"/>
      <c r="K85" s="304">
        <v>0.05</v>
      </c>
      <c r="L85" s="858">
        <f>N79*K85</f>
        <v>21308.876144938229</v>
      </c>
      <c r="M85" s="859"/>
      <c r="N85" s="51"/>
    </row>
    <row r="86" spans="1:14" ht="15.75" thickBot="1">
      <c r="B86" s="91" t="s">
        <v>974</v>
      </c>
      <c r="C86" s="92"/>
      <c r="D86" s="92"/>
      <c r="E86" s="92"/>
      <c r="F86" s="92"/>
      <c r="G86" s="92"/>
      <c r="H86" s="92"/>
      <c r="I86" s="93"/>
      <c r="J86" s="94"/>
      <c r="K86" s="305">
        <v>0.05</v>
      </c>
      <c r="L86" s="860">
        <f>N79*K86</f>
        <v>21308.876144938229</v>
      </c>
      <c r="M86" s="861"/>
      <c r="N86" s="51"/>
    </row>
    <row r="87" spans="1:14" ht="15.75" thickBot="1">
      <c r="B87" s="824" t="s">
        <v>953</v>
      </c>
      <c r="C87" s="825"/>
      <c r="D87" s="825"/>
      <c r="E87" s="825"/>
      <c r="F87" s="825"/>
      <c r="G87" s="825"/>
      <c r="H87" s="825"/>
      <c r="I87" s="825"/>
      <c r="J87" s="825"/>
      <c r="K87" s="825"/>
      <c r="L87" s="825"/>
      <c r="M87" s="826"/>
      <c r="N87" s="52">
        <f>L84+L85+L86</f>
        <v>127853.25686962937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554030.77976839396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3"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74628.450607678533</v>
      </c>
      <c r="L36" s="270"/>
      <c r="M36" s="271">
        <v>0.01</v>
      </c>
      <c r="N36" s="272">
        <f t="shared" ref="N36:N41" si="0">K36/M36</f>
        <v>7462845.0607678527</v>
      </c>
    </row>
    <row r="37" spans="1:14">
      <c r="A37" s="113" t="s">
        <v>192</v>
      </c>
      <c r="B37" s="837" t="str">
        <f>VLOOKUP(A37,EQUIPOS!A7:D154,3,FALSE)</f>
        <v>Equipo de acarreo interno</v>
      </c>
      <c r="C37" s="838"/>
      <c r="D37" s="838"/>
      <c r="E37" s="838"/>
      <c r="F37" s="838"/>
      <c r="G37" s="838"/>
      <c r="H37" s="839"/>
      <c r="I37" s="421"/>
      <c r="J37" s="422"/>
      <c r="K37" s="269">
        <f>VLOOKUP(A37,EQUIPOS!A7:D164,4,FALSE)</f>
        <v>52225.651050936751</v>
      </c>
      <c r="L37" s="335"/>
      <c r="M37" s="336">
        <v>0.05</v>
      </c>
      <c r="N37" s="272">
        <f t="shared" si="0"/>
        <v>1044513.021018735</v>
      </c>
    </row>
    <row r="38" spans="1:14">
      <c r="A38" s="113" t="s">
        <v>214</v>
      </c>
      <c r="B38" s="837" t="str">
        <f>VLOOKUP(A38,EQUIPOS!A8:D154,3,FALSE)</f>
        <v>Equipo de oxigeno y soldadura</v>
      </c>
      <c r="C38" s="838"/>
      <c r="D38" s="838"/>
      <c r="E38" s="838"/>
      <c r="F38" s="838"/>
      <c r="G38" s="838"/>
      <c r="H38" s="839"/>
      <c r="I38" s="421"/>
      <c r="J38" s="422"/>
      <c r="K38" s="438">
        <f>VLOOKUP(A38,EQUIPOS!A8:D165,4,FALSE)</f>
        <v>14819.834163226944</v>
      </c>
      <c r="L38" s="335"/>
      <c r="M38" s="336">
        <v>0.01</v>
      </c>
      <c r="N38" s="272">
        <f t="shared" si="0"/>
        <v>1481983.4163226944</v>
      </c>
    </row>
    <row r="39" spans="1:14">
      <c r="A39" s="113" t="s">
        <v>248</v>
      </c>
      <c r="B39" s="837" t="str">
        <f>VLOOKUP(A39,EQUIPOS!A9:D154,3,FALSE)</f>
        <v>Grúa telescópica de 50 Ton.</v>
      </c>
      <c r="C39" s="838"/>
      <c r="D39" s="838"/>
      <c r="E39" s="838"/>
      <c r="F39" s="838"/>
      <c r="G39" s="838"/>
      <c r="H39" s="839"/>
      <c r="I39" s="421"/>
      <c r="J39" s="422"/>
      <c r="K39" s="438">
        <f>VLOOKUP(A39,EQUIPOS!A9:D166,4,FALSE)</f>
        <v>243468.70411015692</v>
      </c>
      <c r="L39" s="335"/>
      <c r="M39" s="336">
        <v>0.04</v>
      </c>
      <c r="N39" s="272">
        <f t="shared" si="0"/>
        <v>6086717.6027539233</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1190590.8778978901</v>
      </c>
      <c r="L40" s="335"/>
      <c r="M40" s="336">
        <v>1</v>
      </c>
      <c r="N40" s="272">
        <f t="shared" si="0"/>
        <v>1190590.8778978901</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127027.14997051665</v>
      </c>
      <c r="L41" s="335"/>
      <c r="M41" s="336">
        <v>0.2</v>
      </c>
      <c r="N41" s="272">
        <f t="shared" si="0"/>
        <v>635135.74985258316</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69985.517413614798</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17971771.246027295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14073073.737392372</v>
      </c>
      <c r="N52" s="272">
        <f t="shared" ref="N52:N57" si="1">K52*M52</f>
        <v>14073073.737392372</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144519.21719500504</v>
      </c>
      <c r="N53" s="272">
        <f t="shared" si="1"/>
        <v>4335576.515850151</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1533711.6177106739</v>
      </c>
      <c r="N54" s="272">
        <f t="shared" si="1"/>
        <v>3067423.2354213479</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1201843.9234404061</v>
      </c>
      <c r="N55" s="272">
        <f t="shared" si="1"/>
        <v>6009219.6172020305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113175.48175258246</v>
      </c>
      <c r="N56" s="272">
        <f t="shared" si="1"/>
        <v>6790528.9051549481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20752.286480131934</v>
      </c>
      <c r="N57" s="272">
        <f t="shared" si="1"/>
        <v>249027.43776158319</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34524849.448782437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288357.39774693461</v>
      </c>
      <c r="M68" s="829"/>
      <c r="N68" s="287">
        <f>K68*L68</f>
        <v>288357.39774693461</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320232.36876701255</v>
      </c>
      <c r="M69" s="829"/>
      <c r="N69" s="287">
        <f>K69*L69</f>
        <v>960697.10630103759</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1249054.5040479722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699855.17413614795</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54445530.372993857</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10889106.074598772</v>
      </c>
      <c r="M93" s="859"/>
      <c r="N93" s="51"/>
    </row>
    <row r="94" spans="1:14">
      <c r="B94" s="89" t="s">
        <v>973</v>
      </c>
      <c r="C94" s="90"/>
      <c r="D94" s="90"/>
      <c r="E94" s="90"/>
      <c r="F94" s="90"/>
      <c r="G94" s="90"/>
      <c r="H94" s="90"/>
      <c r="I94" s="87"/>
      <c r="J94" s="88"/>
      <c r="K94" s="304">
        <v>0.05</v>
      </c>
      <c r="L94" s="858">
        <f>N88*K94</f>
        <v>2722276.5186496931</v>
      </c>
      <c r="M94" s="859"/>
      <c r="N94" s="51"/>
    </row>
    <row r="95" spans="1:14" ht="15.75" thickBot="1">
      <c r="B95" s="91" t="s">
        <v>974</v>
      </c>
      <c r="C95" s="92"/>
      <c r="D95" s="92"/>
      <c r="E95" s="92"/>
      <c r="F95" s="92"/>
      <c r="G95" s="92"/>
      <c r="H95" s="92"/>
      <c r="I95" s="93"/>
      <c r="J95" s="94"/>
      <c r="K95" s="305">
        <v>0.05</v>
      </c>
      <c r="L95" s="860">
        <f>N88*K95</f>
        <v>2722276.5186496931</v>
      </c>
      <c r="M95" s="861"/>
      <c r="N95" s="51"/>
    </row>
    <row r="96" spans="1:14" ht="15.75" thickBot="1">
      <c r="B96" s="824" t="s">
        <v>953</v>
      </c>
      <c r="C96" s="825"/>
      <c r="D96" s="825"/>
      <c r="E96" s="825"/>
      <c r="F96" s="825"/>
      <c r="G96" s="825"/>
      <c r="H96" s="825"/>
      <c r="I96" s="825"/>
      <c r="J96" s="825"/>
      <c r="K96" s="825"/>
      <c r="L96" s="825"/>
      <c r="M96" s="826"/>
      <c r="N96" s="52">
        <f>L93+L94+L95</f>
        <v>16333659.11189816</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70779189.484892011</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82684.94058441087</v>
      </c>
      <c r="L36" s="270"/>
      <c r="M36" s="336">
        <v>1</v>
      </c>
      <c r="N36" s="272">
        <f>K36/M36</f>
        <v>82684.94058441087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82684.94058441087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482758.35813917499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96551.671627835007</v>
      </c>
      <c r="M84" s="859"/>
      <c r="N84" s="51"/>
    </row>
    <row r="85" spans="1:14">
      <c r="B85" s="89" t="s">
        <v>973</v>
      </c>
      <c r="C85" s="90"/>
      <c r="D85" s="90"/>
      <c r="E85" s="90"/>
      <c r="F85" s="90"/>
      <c r="G85" s="90"/>
      <c r="H85" s="90"/>
      <c r="I85" s="87"/>
      <c r="J85" s="88"/>
      <c r="K85" s="304">
        <v>0.05</v>
      </c>
      <c r="L85" s="858">
        <f>N79*K85</f>
        <v>24137.917906958752</v>
      </c>
      <c r="M85" s="859"/>
      <c r="N85" s="51"/>
    </row>
    <row r="86" spans="1:14" ht="15.75" thickBot="1">
      <c r="B86" s="91" t="s">
        <v>974</v>
      </c>
      <c r="C86" s="92"/>
      <c r="D86" s="92"/>
      <c r="E86" s="92"/>
      <c r="F86" s="92"/>
      <c r="G86" s="92"/>
      <c r="H86" s="92"/>
      <c r="I86" s="93"/>
      <c r="J86" s="94"/>
      <c r="K86" s="305">
        <v>0.05</v>
      </c>
      <c r="L86" s="860">
        <f>N79*K86</f>
        <v>24137.917906958752</v>
      </c>
      <c r="M86" s="861"/>
      <c r="N86" s="51"/>
    </row>
    <row r="87" spans="1:14" ht="15.75" thickBot="1">
      <c r="B87" s="824" t="s">
        <v>953</v>
      </c>
      <c r="C87" s="825"/>
      <c r="D87" s="825"/>
      <c r="E87" s="825"/>
      <c r="F87" s="825"/>
      <c r="G87" s="825"/>
      <c r="H87" s="825"/>
      <c r="I87" s="825"/>
      <c r="J87" s="825"/>
      <c r="K87" s="825"/>
      <c r="L87" s="825"/>
      <c r="M87" s="826"/>
      <c r="N87" s="52">
        <f>L84+L85+L86</f>
        <v>144827.5074417525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627585.86558092746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115500.30204798983</v>
      </c>
      <c r="L36" s="270"/>
      <c r="M36" s="336">
        <v>10</v>
      </c>
      <c r="N36" s="272">
        <f>K36/M36</f>
        <v>11550.030204798983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368.07216076801001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11918.102365566992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38072.91174786722</v>
      </c>
      <c r="N48" s="272">
        <f>K48*M48</f>
        <v>18613.423521179531</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37163.514817280127</v>
      </c>
      <c r="N49" s="272">
        <f>K49*M49</f>
        <v>49551.353089706834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4509.7236737665253</v>
      </c>
      <c r="N50" s="272">
        <f>K50*M50</f>
        <v>6764.5855106497875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74929.362121536149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3680.7216076800996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90528.186094783232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18105.637218956646</v>
      </c>
      <c r="M84" s="859"/>
      <c r="N84" s="51"/>
    </row>
    <row r="85" spans="1:14">
      <c r="B85" s="89" t="s">
        <v>973</v>
      </c>
      <c r="C85" s="90"/>
      <c r="D85" s="90"/>
      <c r="E85" s="90"/>
      <c r="F85" s="90"/>
      <c r="G85" s="90"/>
      <c r="H85" s="90"/>
      <c r="I85" s="87"/>
      <c r="J85" s="88"/>
      <c r="K85" s="304">
        <v>0.05</v>
      </c>
      <c r="L85" s="858">
        <f>N79*K85</f>
        <v>4526.4093047391616</v>
      </c>
      <c r="M85" s="859"/>
      <c r="N85" s="51"/>
    </row>
    <row r="86" spans="1:14" ht="15.75" thickBot="1">
      <c r="B86" s="91" t="s">
        <v>974</v>
      </c>
      <c r="C86" s="92"/>
      <c r="D86" s="92"/>
      <c r="E86" s="92"/>
      <c r="F86" s="92"/>
      <c r="G86" s="92"/>
      <c r="H86" s="92"/>
      <c r="I86" s="93"/>
      <c r="J86" s="94"/>
      <c r="K86" s="305">
        <v>0.05</v>
      </c>
      <c r="L86" s="860">
        <f>N79*K86</f>
        <v>4526.4093047391616</v>
      </c>
      <c r="M86" s="861"/>
      <c r="N86" s="51"/>
    </row>
    <row r="87" spans="1:14" ht="15.75" thickBot="1">
      <c r="B87" s="824" t="s">
        <v>953</v>
      </c>
      <c r="C87" s="825"/>
      <c r="D87" s="825"/>
      <c r="E87" s="825"/>
      <c r="F87" s="825"/>
      <c r="G87" s="825"/>
      <c r="H87" s="825"/>
      <c r="I87" s="825"/>
      <c r="J87" s="825"/>
      <c r="K87" s="825"/>
      <c r="L87" s="825"/>
      <c r="M87" s="826"/>
      <c r="N87" s="52">
        <f>L84+L85+L86</f>
        <v>27158.45582843497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117686.64192321821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43"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18988.745051877428</v>
      </c>
      <c r="L36" s="270"/>
      <c r="M36" s="336">
        <v>10</v>
      </c>
      <c r="N36" s="272">
        <f>K36/M36</f>
        <v>1898.8745051877427</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115500.30204798983</v>
      </c>
      <c r="L37" s="335"/>
      <c r="M37" s="336">
        <v>10</v>
      </c>
      <c r="N37" s="272">
        <f>K37/M37</f>
        <v>11550.030204798983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423.19184653601991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13872.096556522745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7127.0690807775627</v>
      </c>
      <c r="N48" s="272">
        <f>K48*M48</f>
        <v>235.19327966565959</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102043.34425187219</v>
      </c>
      <c r="N49" s="272">
        <f>K49*M49</f>
        <v>306130.03275561659</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686.82135925687874</v>
      </c>
      <c r="N50" s="272">
        <f>K50*M50</f>
        <v>6868.2135925687871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313233.43962785101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4231.9184653601988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331337.45464973396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66267.490929946798</v>
      </c>
      <c r="M84" s="859"/>
      <c r="N84" s="51"/>
    </row>
    <row r="85" spans="1:14">
      <c r="B85" s="89" t="s">
        <v>973</v>
      </c>
      <c r="C85" s="90"/>
      <c r="D85" s="90"/>
      <c r="E85" s="90"/>
      <c r="F85" s="90"/>
      <c r="G85" s="90"/>
      <c r="H85" s="90"/>
      <c r="I85" s="87"/>
      <c r="J85" s="88"/>
      <c r="K85" s="304">
        <v>0.05</v>
      </c>
      <c r="L85" s="858">
        <f>N79*K85</f>
        <v>16566.8727324867</v>
      </c>
      <c r="M85" s="859"/>
      <c r="N85" s="51"/>
    </row>
    <row r="86" spans="1:14" ht="15.75" thickBot="1">
      <c r="B86" s="91" t="s">
        <v>974</v>
      </c>
      <c r="C86" s="92"/>
      <c r="D86" s="92"/>
      <c r="E86" s="92"/>
      <c r="F86" s="92"/>
      <c r="G86" s="92"/>
      <c r="H86" s="92"/>
      <c r="I86" s="93"/>
      <c r="J86" s="94"/>
      <c r="K86" s="305">
        <v>0.05</v>
      </c>
      <c r="L86" s="860">
        <f>N79*K86</f>
        <v>16566.8727324867</v>
      </c>
      <c r="M86" s="861"/>
      <c r="N86" s="51"/>
    </row>
    <row r="87" spans="1:14" ht="15.75" thickBot="1">
      <c r="B87" s="824" t="s">
        <v>953</v>
      </c>
      <c r="C87" s="825"/>
      <c r="D87" s="825"/>
      <c r="E87" s="825"/>
      <c r="F87" s="825"/>
      <c r="G87" s="825"/>
      <c r="H87" s="825"/>
      <c r="I87" s="825"/>
      <c r="J87" s="825"/>
      <c r="K87" s="825"/>
      <c r="L87" s="825"/>
      <c r="M87" s="826"/>
      <c r="N87" s="52">
        <f>L84+L85+L86</f>
        <v>99401.236394920183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430738.69104465412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598086.16444451606</v>
      </c>
      <c r="L36" s="270"/>
      <c r="M36" s="336">
        <v>2</v>
      </c>
      <c r="N36" s="272">
        <f>K36/M36</f>
        <v>299043.08222225803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5245.4839826800999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304288.56620493811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3232.0332856928926</v>
      </c>
      <c r="N48" s="272">
        <f>K48*M48</f>
        <v>90496.931999400986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392678.59303529927</v>
      </c>
      <c r="N49" s="272">
        <f>K49*M49</f>
        <v>137437.50756235473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23254.365229151019</v>
      </c>
      <c r="N50" s="272">
        <f>K50*M50</f>
        <v>69763.095687453053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297697.5352492088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1176.1074574444656</v>
      </c>
      <c r="M60" s="829"/>
      <c r="N60" s="287">
        <f>K60*L60</f>
        <v>411.63761010556294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411.63761010556294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52454.839826800991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654852.57889105345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130970.5157782107</v>
      </c>
      <c r="M84" s="859"/>
      <c r="N84" s="51"/>
    </row>
    <row r="85" spans="1:14">
      <c r="B85" s="89" t="s">
        <v>973</v>
      </c>
      <c r="C85" s="90"/>
      <c r="D85" s="90"/>
      <c r="E85" s="90"/>
      <c r="F85" s="90"/>
      <c r="G85" s="90"/>
      <c r="H85" s="90"/>
      <c r="I85" s="87"/>
      <c r="J85" s="88"/>
      <c r="K85" s="304">
        <v>0.05</v>
      </c>
      <c r="L85" s="858">
        <f>N79*K85</f>
        <v>32742.628944552675</v>
      </c>
      <c r="M85" s="859"/>
      <c r="N85" s="51"/>
    </row>
    <row r="86" spans="1:14" ht="15.75" thickBot="1">
      <c r="B86" s="91" t="s">
        <v>974</v>
      </c>
      <c r="C86" s="92"/>
      <c r="D86" s="92"/>
      <c r="E86" s="92"/>
      <c r="F86" s="92"/>
      <c r="G86" s="92"/>
      <c r="H86" s="92"/>
      <c r="I86" s="93"/>
      <c r="J86" s="94"/>
      <c r="K86" s="305">
        <v>0.05</v>
      </c>
      <c r="L86" s="860">
        <f>N79*K86</f>
        <v>32742.628944552675</v>
      </c>
      <c r="M86" s="861"/>
      <c r="N86" s="51"/>
    </row>
    <row r="87" spans="1:14" ht="15.75" thickBot="1">
      <c r="B87" s="824" t="s">
        <v>953</v>
      </c>
      <c r="C87" s="825"/>
      <c r="D87" s="825"/>
      <c r="E87" s="825"/>
      <c r="F87" s="825"/>
      <c r="G87" s="825"/>
      <c r="H87" s="825"/>
      <c r="I87" s="825"/>
      <c r="J87" s="825"/>
      <c r="K87" s="825"/>
      <c r="L87" s="825"/>
      <c r="M87" s="826"/>
      <c r="N87" s="52">
        <f>L84+L85+L86</f>
        <v>196455.77366731604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851308.35255836952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598086.16444451606</v>
      </c>
      <c r="L36" s="270"/>
      <c r="M36" s="336">
        <v>2</v>
      </c>
      <c r="N36" s="272">
        <f>K36/M36</f>
        <v>299043.08222225803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5245.4839826800999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304288.56620493811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3232.0332856928926</v>
      </c>
      <c r="N48" s="272">
        <f>K48*M48</f>
        <v>90496.931999400986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434156.4011439021</v>
      </c>
      <c r="N49" s="272">
        <f>K49*M49</f>
        <v>151954.74040036573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23254.365229151019</v>
      </c>
      <c r="N50" s="272">
        <f>K50*M50</f>
        <v>46508.730458302038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288960.40285806876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1176.1074574444656</v>
      </c>
      <c r="M60" s="829"/>
      <c r="N60" s="287">
        <f>K60*L60</f>
        <v>411.63761010556294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411.63761010556294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52454.839826800991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646115.44649991335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129223.08929998268</v>
      </c>
      <c r="M84" s="859"/>
      <c r="N84" s="51"/>
    </row>
    <row r="85" spans="1:14">
      <c r="B85" s="89" t="s">
        <v>973</v>
      </c>
      <c r="C85" s="90"/>
      <c r="D85" s="90"/>
      <c r="E85" s="90"/>
      <c r="F85" s="90"/>
      <c r="G85" s="90"/>
      <c r="H85" s="90"/>
      <c r="I85" s="87"/>
      <c r="J85" s="88"/>
      <c r="K85" s="304">
        <v>0.05</v>
      </c>
      <c r="L85" s="858">
        <f>N79*K85</f>
        <v>32305.772324995669</v>
      </c>
      <c r="M85" s="859"/>
      <c r="N85" s="51"/>
    </row>
    <row r="86" spans="1:14" ht="15.75" thickBot="1">
      <c r="B86" s="91" t="s">
        <v>974</v>
      </c>
      <c r="C86" s="92"/>
      <c r="D86" s="92"/>
      <c r="E86" s="92"/>
      <c r="F86" s="92"/>
      <c r="G86" s="92"/>
      <c r="H86" s="92"/>
      <c r="I86" s="93"/>
      <c r="J86" s="94"/>
      <c r="K86" s="305">
        <v>0.05</v>
      </c>
      <c r="L86" s="860">
        <f>N79*K86</f>
        <v>32305.772324995669</v>
      </c>
      <c r="M86" s="861"/>
      <c r="N86" s="51"/>
    </row>
    <row r="87" spans="1:14" ht="15.75" thickBot="1">
      <c r="B87" s="824" t="s">
        <v>953</v>
      </c>
      <c r="C87" s="825"/>
      <c r="D87" s="825"/>
      <c r="E87" s="825"/>
      <c r="F87" s="825"/>
      <c r="G87" s="825"/>
      <c r="H87" s="825"/>
      <c r="I87" s="825"/>
      <c r="J87" s="825"/>
      <c r="K87" s="825"/>
      <c r="L87" s="825"/>
      <c r="M87" s="826"/>
      <c r="N87" s="52">
        <f>L84+L85+L86</f>
        <v>193834.633949974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839950.08044988732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15098.129667656063</v>
      </c>
      <c r="L36" s="270"/>
      <c r="M36" s="336">
        <v>1.1299999999999999</v>
      </c>
      <c r="N36" s="272">
        <f>K36/M36</f>
        <v>13361.176697040764</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8564.5197730801538</v>
      </c>
      <c r="L37" s="335"/>
      <c r="M37" s="336">
        <v>0.53</v>
      </c>
      <c r="N37" s="272">
        <f>K37/M37</f>
        <v>16159.471269962554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2821.2789769067999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32341.926943910119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64104.378236679811</v>
      </c>
      <c r="N48" s="272">
        <f>K48*M48</f>
        <v>1282.0875647335963</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5855.6143499032978</v>
      </c>
      <c r="N49" s="272">
        <f>K49*M49</f>
        <v>2927.8071749516489</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94304.007046231854</v>
      </c>
      <c r="N50" s="272">
        <f>K50*M50</f>
        <v>7544.3205636985485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11754.215303383793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28212.789769067997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72308.932016361912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14461.786403272383</v>
      </c>
      <c r="M84" s="859"/>
      <c r="N84" s="51"/>
    </row>
    <row r="85" spans="1:14">
      <c r="B85" s="89" t="s">
        <v>973</v>
      </c>
      <c r="C85" s="90"/>
      <c r="D85" s="90"/>
      <c r="E85" s="90"/>
      <c r="F85" s="90"/>
      <c r="G85" s="90"/>
      <c r="H85" s="90"/>
      <c r="I85" s="87"/>
      <c r="J85" s="88"/>
      <c r="K85" s="304">
        <v>0.05</v>
      </c>
      <c r="L85" s="858">
        <f>N79*K85</f>
        <v>3615.4466008180957</v>
      </c>
      <c r="M85" s="859"/>
      <c r="N85" s="51"/>
    </row>
    <row r="86" spans="1:14" ht="15.75" thickBot="1">
      <c r="B86" s="91" t="s">
        <v>974</v>
      </c>
      <c r="C86" s="92"/>
      <c r="D86" s="92"/>
      <c r="E86" s="92"/>
      <c r="F86" s="92"/>
      <c r="G86" s="92"/>
      <c r="H86" s="92"/>
      <c r="I86" s="93"/>
      <c r="J86" s="94"/>
      <c r="K86" s="305">
        <v>0.05</v>
      </c>
      <c r="L86" s="860">
        <f>N79*K86</f>
        <v>3615.4466008180957</v>
      </c>
      <c r="M86" s="861"/>
      <c r="N86" s="51"/>
    </row>
    <row r="87" spans="1:14" ht="15.75" thickBot="1">
      <c r="B87" s="824" t="s">
        <v>953</v>
      </c>
      <c r="C87" s="825"/>
      <c r="D87" s="825"/>
      <c r="E87" s="825"/>
      <c r="F87" s="825"/>
      <c r="G87" s="825"/>
      <c r="H87" s="825"/>
      <c r="I87" s="825"/>
      <c r="J87" s="825"/>
      <c r="K87" s="825"/>
      <c r="L87" s="825"/>
      <c r="M87" s="826"/>
      <c r="N87" s="52">
        <f>L84+L85+L86</f>
        <v>21692.679604908575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94001.61162127048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19265.784412195029</v>
      </c>
      <c r="L36" s="270"/>
      <c r="M36" s="336">
        <v>12</v>
      </c>
      <c r="N36" s="272">
        <f t="shared" ref="N36:N42" si="0">K36/M36</f>
        <v>1605.4820343495858</v>
      </c>
    </row>
    <row r="37" spans="1:14">
      <c r="A37" s="113" t="s">
        <v>288</v>
      </c>
      <c r="B37" s="837" t="str">
        <f>VLOOKUP(A37,EQUIPOS!A7:D154,3,FALSE)</f>
        <v xml:space="preserve">Planta eléctrica </v>
      </c>
      <c r="C37" s="838"/>
      <c r="D37" s="838"/>
      <c r="E37" s="838"/>
      <c r="F37" s="838"/>
      <c r="G37" s="838"/>
      <c r="H37" s="839"/>
      <c r="I37" s="267"/>
      <c r="J37" s="268"/>
      <c r="K37" s="269">
        <f>VLOOKUP(A37,EQUIPOS!A7:D164,4,FALSE)</f>
        <v>30953.662639288053</v>
      </c>
      <c r="L37" s="270"/>
      <c r="M37" s="336">
        <v>1.3</v>
      </c>
      <c r="N37" s="272">
        <f t="shared" si="0"/>
        <v>23810.50972252927</v>
      </c>
    </row>
    <row r="38" spans="1:14">
      <c r="A38" s="113" t="s">
        <v>125</v>
      </c>
      <c r="B38" s="837" t="str">
        <f>VLOOKUP(A38,EQUIPOS!A8:D154,3,FALSE)</f>
        <v>Bomba para gato de tensionamiento</v>
      </c>
      <c r="C38" s="838"/>
      <c r="D38" s="838"/>
      <c r="E38" s="838"/>
      <c r="F38" s="838"/>
      <c r="G38" s="838"/>
      <c r="H38" s="839"/>
      <c r="I38" s="267"/>
      <c r="J38" s="268"/>
      <c r="K38" s="269">
        <f>VLOOKUP(A38,EQUIPOS!A8:D165,4,FALSE)</f>
        <v>56346.531803829421</v>
      </c>
      <c r="L38" s="270"/>
      <c r="M38" s="336">
        <v>12</v>
      </c>
      <c r="N38" s="272">
        <f t="shared" si="0"/>
        <v>4695.5443169857854</v>
      </c>
    </row>
    <row r="39" spans="1:14">
      <c r="A39" s="113" t="s">
        <v>180</v>
      </c>
      <c r="B39" s="837" t="str">
        <f>VLOOKUP(A39,EQUIPOS!A9:D154,3,FALSE)</f>
        <v>Compresor 120 HP, con martillo.</v>
      </c>
      <c r="C39" s="838"/>
      <c r="D39" s="838"/>
      <c r="E39" s="838"/>
      <c r="F39" s="838"/>
      <c r="G39" s="838"/>
      <c r="H39" s="839"/>
      <c r="I39" s="267"/>
      <c r="J39" s="268"/>
      <c r="K39" s="269">
        <f>VLOOKUP(A39,EQUIPOS!A9:D166,4,FALSE)</f>
        <v>67082.564314740448</v>
      </c>
      <c r="L39" s="270"/>
      <c r="M39" s="336">
        <v>1.3</v>
      </c>
      <c r="N39" s="272">
        <f t="shared" si="0"/>
        <v>51601.972549800346</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148198.34163226947</v>
      </c>
      <c r="L40" s="270"/>
      <c r="M40" s="336">
        <v>1.3</v>
      </c>
      <c r="N40" s="272">
        <f t="shared" si="0"/>
        <v>113998.72433251498</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15098.129667656063</v>
      </c>
      <c r="L41" s="270"/>
      <c r="M41" s="336">
        <v>15</v>
      </c>
      <c r="N41" s="272">
        <f t="shared" si="0"/>
        <v>1006.5419778437375</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169369.5332940222</v>
      </c>
      <c r="L42" s="270"/>
      <c r="M42" s="336">
        <v>12</v>
      </c>
      <c r="N42" s="272">
        <f t="shared" si="0"/>
        <v>14114.127774501851</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215291.88797034111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4716.2480209757823</v>
      </c>
      <c r="N54" s="272">
        <f>K54*M54</f>
        <v>943.24960419515651</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2575.5800972132956</v>
      </c>
      <c r="N55" s="272">
        <f t="shared" ref="N55:N67" si="1">K55*M55</f>
        <v>14242.957937589525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37217.470067403941</v>
      </c>
      <c r="N56" s="272">
        <f t="shared" si="1"/>
        <v>297.73976053923155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47005.273850306279</v>
      </c>
      <c r="N57" s="272">
        <f t="shared" si="1"/>
        <v>1034.116024706738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1323.9334045272492</v>
      </c>
      <c r="N58" s="272">
        <f t="shared" si="1"/>
        <v>397.18002135817477</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1193.2977517338845</v>
      </c>
      <c r="N59" s="272">
        <f t="shared" si="1"/>
        <v>119.32977517338846</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15436.31004929835</v>
      </c>
      <c r="N60" s="272">
        <f t="shared" si="1"/>
        <v>7718.1550246491752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81464.947436004484</v>
      </c>
      <c r="N61" s="272">
        <f t="shared" si="1"/>
        <v>8146.4947436004486</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1432.4616029799565</v>
      </c>
      <c r="N62" s="272">
        <f t="shared" si="1"/>
        <v>14324.616029799565</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19843.35542644027</v>
      </c>
      <c r="N63" s="272">
        <f t="shared" si="1"/>
        <v>19843.35542644027</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14639.342323508989</v>
      </c>
      <c r="N64" s="272">
        <f t="shared" si="1"/>
        <v>7319.6711617544943</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13808.752119368561</v>
      </c>
      <c r="N65" s="272">
        <f t="shared" si="1"/>
        <v>7594.8136656527086</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4509.7236737665253</v>
      </c>
      <c r="N66" s="272">
        <f t="shared" si="1"/>
        <v>225.48618368832626</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5627.7708226047516</v>
      </c>
      <c r="N67" s="272">
        <f t="shared" si="1"/>
        <v>5627.7708226047516</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87834.936181751953</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44589.852618155375</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347716.67677024839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69543.335354049676</v>
      </c>
      <c r="M98" s="859"/>
      <c r="N98" s="51"/>
    </row>
    <row r="99" spans="1:14">
      <c r="B99" s="89" t="s">
        <v>973</v>
      </c>
      <c r="C99" s="90"/>
      <c r="D99" s="90"/>
      <c r="E99" s="90"/>
      <c r="F99" s="90"/>
      <c r="G99" s="90"/>
      <c r="H99" s="90"/>
      <c r="I99" s="87"/>
      <c r="J99" s="88"/>
      <c r="K99" s="304">
        <v>0.05</v>
      </c>
      <c r="L99" s="858">
        <f>N93*K99</f>
        <v>17385.833838512419</v>
      </c>
      <c r="M99" s="859"/>
      <c r="N99" s="51"/>
    </row>
    <row r="100" spans="1:14" ht="15.75" thickBot="1">
      <c r="B100" s="91" t="s">
        <v>974</v>
      </c>
      <c r="C100" s="92"/>
      <c r="D100" s="92"/>
      <c r="E100" s="92"/>
      <c r="F100" s="92"/>
      <c r="G100" s="92"/>
      <c r="H100" s="92"/>
      <c r="I100" s="93"/>
      <c r="J100" s="94"/>
      <c r="K100" s="305">
        <v>0.05</v>
      </c>
      <c r="L100" s="860">
        <f>N93*K100</f>
        <v>17385.833838512419</v>
      </c>
      <c r="M100" s="861"/>
      <c r="N100" s="51"/>
    </row>
    <row r="101" spans="1:14" ht="15.75" thickBot="1">
      <c r="B101" s="824" t="s">
        <v>953</v>
      </c>
      <c r="C101" s="825"/>
      <c r="D101" s="825"/>
      <c r="E101" s="825"/>
      <c r="F101" s="825"/>
      <c r="G101" s="825"/>
      <c r="H101" s="825"/>
      <c r="I101" s="825"/>
      <c r="J101" s="825"/>
      <c r="K101" s="825"/>
      <c r="L101" s="825"/>
      <c r="M101" s="826"/>
      <c r="N101" s="52">
        <f>L98+L99+L100</f>
        <v>104315.00303107452</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452031.67980132293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159478.74299171387</v>
      </c>
      <c r="L36" s="270"/>
      <c r="M36" s="336">
        <v>3.3333333330000001</v>
      </c>
      <c r="N36" s="272">
        <f>K36/M36</f>
        <v>47843.622902298521</v>
      </c>
    </row>
    <row r="37" spans="1:14">
      <c r="A37" s="113" t="s">
        <v>125</v>
      </c>
      <c r="B37" s="837" t="str">
        <f>VLOOKUP(A37,EQUIPOS!A7:D154,3,FALSE)</f>
        <v>Bomba para gato de tensionamiento</v>
      </c>
      <c r="C37" s="838"/>
      <c r="D37" s="838"/>
      <c r="E37" s="838"/>
      <c r="F37" s="838"/>
      <c r="G37" s="838"/>
      <c r="H37" s="839"/>
      <c r="I37" s="421"/>
      <c r="J37" s="422"/>
      <c r="K37" s="269">
        <f>VLOOKUP(A37,EQUIPOS!A7:D164,4,FALSE)</f>
        <v>56346.531803829421</v>
      </c>
      <c r="L37" s="335"/>
      <c r="M37" s="336">
        <v>0.1</v>
      </c>
      <c r="N37" s="272">
        <f>K37/M37</f>
        <v>563465.31803829421</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169369.5332940222</v>
      </c>
      <c r="L38" s="423"/>
      <c r="M38" s="424">
        <v>0.1</v>
      </c>
      <c r="N38" s="272">
        <f>K38/M38</f>
        <v>1693695.332940222</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2305004.2738808147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1554.7072922471896</v>
      </c>
      <c r="M60" s="829"/>
      <c r="N60" s="287">
        <f>K60*L60</f>
        <v>23320.609383707844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23320.609383707844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2334425.9029006879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466885.18058013759</v>
      </c>
      <c r="M84" s="859"/>
      <c r="N84" s="51"/>
    </row>
    <row r="85" spans="1:14">
      <c r="B85" s="89" t="s">
        <v>973</v>
      </c>
      <c r="C85" s="90"/>
      <c r="D85" s="90"/>
      <c r="E85" s="90"/>
      <c r="F85" s="90"/>
      <c r="G85" s="90"/>
      <c r="H85" s="90"/>
      <c r="I85" s="87"/>
      <c r="J85" s="88"/>
      <c r="K85" s="304">
        <v>0.05</v>
      </c>
      <c r="L85" s="858">
        <f>N79*K85</f>
        <v>116721.2951450344</v>
      </c>
      <c r="M85" s="859"/>
      <c r="N85" s="51"/>
    </row>
    <row r="86" spans="1:14" ht="15.75" thickBot="1">
      <c r="B86" s="91" t="s">
        <v>974</v>
      </c>
      <c r="C86" s="92"/>
      <c r="D86" s="92"/>
      <c r="E86" s="92"/>
      <c r="F86" s="92"/>
      <c r="G86" s="92"/>
      <c r="H86" s="92"/>
      <c r="I86" s="93"/>
      <c r="J86" s="94"/>
      <c r="K86" s="305">
        <v>0.05</v>
      </c>
      <c r="L86" s="860">
        <f>N79*K86</f>
        <v>116721.2951450344</v>
      </c>
      <c r="M86" s="861"/>
      <c r="N86" s="51"/>
    </row>
    <row r="87" spans="1:14" ht="15.75" thickBot="1">
      <c r="B87" s="824" t="s">
        <v>953</v>
      </c>
      <c r="C87" s="825"/>
      <c r="D87" s="825"/>
      <c r="E87" s="825"/>
      <c r="F87" s="825"/>
      <c r="G87" s="825"/>
      <c r="H87" s="825"/>
      <c r="I87" s="825"/>
      <c r="J87" s="825"/>
      <c r="K87" s="825"/>
      <c r="L87" s="825"/>
      <c r="M87" s="826"/>
      <c r="N87" s="52">
        <f>L84+L85+L86</f>
        <v>700327.77087020641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3034753.6737708943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336">
        <v>2</v>
      </c>
      <c r="N36" s="272">
        <f>K36/M36</f>
        <v>1520.0208555232487</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8479.8846643775614</v>
      </c>
      <c r="L37" s="335"/>
      <c r="M37" s="336">
        <v>2</v>
      </c>
      <c r="N37" s="272">
        <f>K37/M37</f>
        <v>4239.9423321887807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1840.3608038400498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7600.323991552079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20485.134137763082</v>
      </c>
      <c r="N48" s="272">
        <f>K48*M48</f>
        <v>94231.617033710165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434156.4011439021</v>
      </c>
      <c r="N50" s="272">
        <f>K50*M50</f>
        <v>434156.4011439021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17440.773921863267</v>
      </c>
      <c r="N51" s="272">
        <f>K51*M51</f>
        <v>80227.560040571028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615068.99791170191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1176.1074574444656</v>
      </c>
      <c r="M60" s="829"/>
      <c r="N60" s="287">
        <f>K60*L60</f>
        <v>1176.1074574444656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1176.1074574444656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36807.216076800993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660652.64543749939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132130.52908749989</v>
      </c>
      <c r="M84" s="859"/>
      <c r="N84" s="51"/>
    </row>
    <row r="85" spans="1:14">
      <c r="B85" s="89" t="s">
        <v>973</v>
      </c>
      <c r="C85" s="90"/>
      <c r="D85" s="90"/>
      <c r="E85" s="90"/>
      <c r="F85" s="90"/>
      <c r="G85" s="90"/>
      <c r="H85" s="90"/>
      <c r="I85" s="87"/>
      <c r="J85" s="88"/>
      <c r="K85" s="304">
        <v>0.05</v>
      </c>
      <c r="L85" s="858">
        <f>N79*K85</f>
        <v>33032.632271874973</v>
      </c>
      <c r="M85" s="859"/>
      <c r="N85" s="51"/>
    </row>
    <row r="86" spans="1:14" ht="15.75" thickBot="1">
      <c r="B86" s="91" t="s">
        <v>974</v>
      </c>
      <c r="C86" s="92"/>
      <c r="D86" s="92"/>
      <c r="E86" s="92"/>
      <c r="F86" s="92"/>
      <c r="G86" s="92"/>
      <c r="H86" s="92"/>
      <c r="I86" s="93"/>
      <c r="J86" s="94"/>
      <c r="K86" s="305">
        <v>0.05</v>
      </c>
      <c r="L86" s="860">
        <f>N79*K86</f>
        <v>33032.632271874973</v>
      </c>
      <c r="M86" s="861"/>
      <c r="N86" s="51"/>
    </row>
    <row r="87" spans="1:14" ht="15.75" thickBot="1">
      <c r="B87" s="824" t="s">
        <v>953</v>
      </c>
      <c r="C87" s="825"/>
      <c r="D87" s="825"/>
      <c r="E87" s="825"/>
      <c r="F87" s="825"/>
      <c r="G87" s="825"/>
      <c r="H87" s="825"/>
      <c r="I87" s="825"/>
      <c r="J87" s="825"/>
      <c r="K87" s="825"/>
      <c r="L87" s="825"/>
      <c r="M87" s="826"/>
      <c r="N87" s="52">
        <f>L84+L85+L86</f>
        <v>198195.79363124986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858848.43906874931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336">
        <v>2</v>
      </c>
      <c r="N36" s="272">
        <f>K36/M36</f>
        <v>1520.0208555232487</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8479.8846643775614</v>
      </c>
      <c r="L37" s="335"/>
      <c r="M37" s="336">
        <v>2</v>
      </c>
      <c r="N37" s="272">
        <f>K37/M37</f>
        <v>4239.9423321887807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1506.9662925450248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7266.9294802570539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20485.134137763082</v>
      </c>
      <c r="N48" s="272">
        <f>K48*M48</f>
        <v>94231.617033710165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415443.9384343205</v>
      </c>
      <c r="N50" s="272">
        <f>K50*M50</f>
        <v>415443.9384343205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17440.773921863267</v>
      </c>
      <c r="N51" s="272">
        <f>K51*M51</f>
        <v>80227.560040571028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596356.53520212043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1176.1074574444656</v>
      </c>
      <c r="M60" s="829"/>
      <c r="N60" s="287">
        <f>K60*L60</f>
        <v>1176.1074574444656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1176.1074574444656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634938.89799072244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126987.77959814449</v>
      </c>
      <c r="M84" s="859"/>
      <c r="N84" s="51"/>
    </row>
    <row r="85" spans="1:14">
      <c r="B85" s="89" t="s">
        <v>973</v>
      </c>
      <c r="C85" s="90"/>
      <c r="D85" s="90"/>
      <c r="E85" s="90"/>
      <c r="F85" s="90"/>
      <c r="G85" s="90"/>
      <c r="H85" s="90"/>
      <c r="I85" s="87"/>
      <c r="J85" s="88"/>
      <c r="K85" s="304">
        <v>0.05</v>
      </c>
      <c r="L85" s="858">
        <f>N79*K85</f>
        <v>31746.944899536124</v>
      </c>
      <c r="M85" s="859"/>
      <c r="N85" s="51"/>
    </row>
    <row r="86" spans="1:14" ht="15.75" thickBot="1">
      <c r="B86" s="91" t="s">
        <v>974</v>
      </c>
      <c r="C86" s="92"/>
      <c r="D86" s="92"/>
      <c r="E86" s="92"/>
      <c r="F86" s="92"/>
      <c r="G86" s="92"/>
      <c r="H86" s="92"/>
      <c r="I86" s="93"/>
      <c r="J86" s="94"/>
      <c r="K86" s="305">
        <v>0.05</v>
      </c>
      <c r="L86" s="860">
        <f>N79*K86</f>
        <v>31746.944899536124</v>
      </c>
      <c r="M86" s="861"/>
      <c r="N86" s="51"/>
    </row>
    <row r="87" spans="1:14" ht="15.75" thickBot="1">
      <c r="B87" s="824" t="s">
        <v>953</v>
      </c>
      <c r="C87" s="825"/>
      <c r="D87" s="825"/>
      <c r="E87" s="825"/>
      <c r="F87" s="825"/>
      <c r="G87" s="825"/>
      <c r="H87" s="825"/>
      <c r="I87" s="825"/>
      <c r="J87" s="825"/>
      <c r="K87" s="825"/>
      <c r="L87" s="825"/>
      <c r="M87" s="826"/>
      <c r="N87" s="52">
        <f>L84+L85+L86</f>
        <v>190481.66939721673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825420.5673879392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336">
        <v>2</v>
      </c>
      <c r="N36" s="272">
        <f>K36/M36</f>
        <v>1520.0208555232487</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8479.8846643775614</v>
      </c>
      <c r="L37" s="335"/>
      <c r="M37" s="336">
        <v>2</v>
      </c>
      <c r="N37" s="272">
        <f>K37/M37</f>
        <v>4239.9423321887807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1506.9662925450248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7266.9294802570539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392678.59303529927</v>
      </c>
      <c r="N48" s="272">
        <f>K48*M48</f>
        <v>392678.59303529927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17440.773921863267</v>
      </c>
      <c r="N50" s="272">
        <f>K50*M50</f>
        <v>80227.560040571028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479359.57276938896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1176.1074574444656</v>
      </c>
      <c r="M60" s="829"/>
      <c r="N60" s="287">
        <f>K60*L60</f>
        <v>1176.1074574444656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1176.1074574444656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517941.93555799098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103588.3871115982</v>
      </c>
      <c r="M84" s="859"/>
      <c r="N84" s="51"/>
    </row>
    <row r="85" spans="1:14">
      <c r="B85" s="89" t="s">
        <v>973</v>
      </c>
      <c r="C85" s="90"/>
      <c r="D85" s="90"/>
      <c r="E85" s="90"/>
      <c r="F85" s="90"/>
      <c r="G85" s="90"/>
      <c r="H85" s="90"/>
      <c r="I85" s="87"/>
      <c r="J85" s="88"/>
      <c r="K85" s="304">
        <v>0.05</v>
      </c>
      <c r="L85" s="858">
        <f>N79*K85</f>
        <v>25897.096777899551</v>
      </c>
      <c r="M85" s="859"/>
      <c r="N85" s="51"/>
    </row>
    <row r="86" spans="1:14" ht="15.75" thickBot="1">
      <c r="B86" s="91" t="s">
        <v>974</v>
      </c>
      <c r="C86" s="92"/>
      <c r="D86" s="92"/>
      <c r="E86" s="92"/>
      <c r="F86" s="92"/>
      <c r="G86" s="92"/>
      <c r="H86" s="92"/>
      <c r="I86" s="93"/>
      <c r="J86" s="94"/>
      <c r="K86" s="305">
        <v>0.05</v>
      </c>
      <c r="L86" s="860">
        <f>N79*K86</f>
        <v>25897.096777899551</v>
      </c>
      <c r="M86" s="861"/>
      <c r="N86" s="51"/>
    </row>
    <row r="87" spans="1:14" ht="15.75" thickBot="1">
      <c r="B87" s="824" t="s">
        <v>953</v>
      </c>
      <c r="C87" s="825"/>
      <c r="D87" s="825"/>
      <c r="E87" s="825"/>
      <c r="F87" s="825"/>
      <c r="G87" s="825"/>
      <c r="H87" s="825"/>
      <c r="I87" s="825"/>
      <c r="J87" s="825"/>
      <c r="K87" s="825"/>
      <c r="L87" s="825"/>
      <c r="M87" s="826"/>
      <c r="N87" s="52">
        <f>L84+L85+L86</f>
        <v>155382.5806673973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673324.51622538827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3040.0417110464973</v>
      </c>
      <c r="L36" s="270"/>
      <c r="M36" s="336">
        <v>2</v>
      </c>
      <c r="N36" s="272">
        <f>K36/M36</f>
        <v>1520.0208555232487</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8479.8846643775614</v>
      </c>
      <c r="L37" s="335"/>
      <c r="M37" s="336">
        <v>2</v>
      </c>
      <c r="N37" s="272">
        <f>K37/M37</f>
        <v>4239.9423321887807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1506.9662925450248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7266.9294802570539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374228.22607704054</v>
      </c>
      <c r="N48" s="272">
        <f>K48*M48</f>
        <v>374228.22607704054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8139.0278302028564</v>
      </c>
      <c r="N50" s="272">
        <f>K50*M50</f>
        <v>37439.528018933139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418121.17378949234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1176.1074574444656</v>
      </c>
      <c r="M60" s="829"/>
      <c r="N60" s="287">
        <f>K60*L60</f>
        <v>1176.1074574444656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1176.1074574444656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456703.53657809435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91340.707315618871</v>
      </c>
      <c r="M84" s="859"/>
      <c r="N84" s="51"/>
    </row>
    <row r="85" spans="1:14">
      <c r="B85" s="89" t="s">
        <v>973</v>
      </c>
      <c r="C85" s="90"/>
      <c r="D85" s="90"/>
      <c r="E85" s="90"/>
      <c r="F85" s="90"/>
      <c r="G85" s="90"/>
      <c r="H85" s="90"/>
      <c r="I85" s="87"/>
      <c r="J85" s="88"/>
      <c r="K85" s="304">
        <v>0.05</v>
      </c>
      <c r="L85" s="858">
        <f>N79*K85</f>
        <v>22835.176828904718</v>
      </c>
      <c r="M85" s="859"/>
      <c r="N85" s="51"/>
    </row>
    <row r="86" spans="1:14" ht="15.75" thickBot="1">
      <c r="B86" s="91" t="s">
        <v>974</v>
      </c>
      <c r="C86" s="92"/>
      <c r="D86" s="92"/>
      <c r="E86" s="92"/>
      <c r="F86" s="92"/>
      <c r="G86" s="92"/>
      <c r="H86" s="92"/>
      <c r="I86" s="93"/>
      <c r="J86" s="94"/>
      <c r="K86" s="305">
        <v>0.05</v>
      </c>
      <c r="L86" s="860">
        <f>N79*K86</f>
        <v>22835.176828904718</v>
      </c>
      <c r="M86" s="861"/>
      <c r="N86" s="51"/>
    </row>
    <row r="87" spans="1:14" ht="15.75" thickBot="1">
      <c r="B87" s="824" t="s">
        <v>953</v>
      </c>
      <c r="C87" s="825"/>
      <c r="D87" s="825"/>
      <c r="E87" s="825"/>
      <c r="F87" s="825"/>
      <c r="G87" s="825"/>
      <c r="H87" s="825"/>
      <c r="I87" s="825"/>
      <c r="J87" s="825"/>
      <c r="K87" s="825"/>
      <c r="L87" s="825"/>
      <c r="M87" s="826"/>
      <c r="N87" s="52">
        <f>L84+L85+L86</f>
        <v>137011.06097342831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593714.59755152266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6219.3584805744385</v>
      </c>
      <c r="L36" s="270"/>
      <c r="M36" s="336">
        <v>1</v>
      </c>
      <c r="N36" s="272">
        <f>K36/M36</f>
        <v>6219.3584805744385</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8479.8846643775614</v>
      </c>
      <c r="L37" s="335"/>
      <c r="M37" s="336">
        <v>1</v>
      </c>
      <c r="N37" s="272">
        <f>K37/M37</f>
        <v>8479.8846643775614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3796.3137725900497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18495.55691754205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40588.656721283645</v>
      </c>
      <c r="N48" s="272">
        <f>K48*M48</f>
        <v>38559.223885219464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58.881525928838656</v>
      </c>
      <c r="N49" s="272">
        <f>K49*M49</f>
        <v>10009.859407902572</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47144.680018240542</v>
      </c>
      <c r="N50" s="272">
        <f>K50*M50</f>
        <v>25929.574010032302</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519.22127181998144</v>
      </c>
      <c r="N51" s="272">
        <f>K51*M51</f>
        <v>155766.38154599443</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8139.0278302028564</v>
      </c>
      <c r="N52" s="272">
        <f>K52*M52</f>
        <v>25230.986273628856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255496.02512277765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942.46378550142276</v>
      </c>
      <c r="M64" s="829"/>
      <c r="N64" s="287">
        <f>K64*L64</f>
        <v>518.35508202578251</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942.46378550142276</v>
      </c>
      <c r="M65" s="829"/>
      <c r="N65" s="287">
        <f>K65*L65</f>
        <v>895.34059622635164</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1413.6956782521343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75926.27545180099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351331.55317037285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70266.310634074573</v>
      </c>
      <c r="M88" s="859"/>
      <c r="N88" s="51"/>
    </row>
    <row r="89" spans="1:14">
      <c r="B89" s="89" t="s">
        <v>973</v>
      </c>
      <c r="C89" s="90"/>
      <c r="D89" s="90"/>
      <c r="E89" s="90"/>
      <c r="F89" s="90"/>
      <c r="G89" s="90"/>
      <c r="H89" s="90"/>
      <c r="I89" s="87"/>
      <c r="J89" s="88"/>
      <c r="K89" s="304">
        <v>0.05</v>
      </c>
      <c r="L89" s="858">
        <f>N83*K89</f>
        <v>17566.577658518643</v>
      </c>
      <c r="M89" s="859"/>
      <c r="N89" s="51"/>
    </row>
    <row r="90" spans="1:14" ht="15.75" thickBot="1">
      <c r="B90" s="91" t="s">
        <v>974</v>
      </c>
      <c r="C90" s="92"/>
      <c r="D90" s="92"/>
      <c r="E90" s="92"/>
      <c r="F90" s="92"/>
      <c r="G90" s="92"/>
      <c r="H90" s="92"/>
      <c r="I90" s="93"/>
      <c r="J90" s="94"/>
      <c r="K90" s="305">
        <v>0.05</v>
      </c>
      <c r="L90" s="860">
        <f>N83*K90</f>
        <v>17566.577658518643</v>
      </c>
      <c r="M90" s="861"/>
      <c r="N90" s="51"/>
    </row>
    <row r="91" spans="1:14" ht="15.75" thickBot="1">
      <c r="B91" s="824" t="s">
        <v>953</v>
      </c>
      <c r="C91" s="825"/>
      <c r="D91" s="825"/>
      <c r="E91" s="825"/>
      <c r="F91" s="825"/>
      <c r="G91" s="825"/>
      <c r="H91" s="825"/>
      <c r="I91" s="825"/>
      <c r="J91" s="825"/>
      <c r="K91" s="825"/>
      <c r="L91" s="825"/>
      <c r="M91" s="826"/>
      <c r="N91" s="52">
        <f>L88+L89+L90</f>
        <v>105399.46595111185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456731.01912148471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6219.3584805744385</v>
      </c>
      <c r="L36" s="270"/>
      <c r="M36" s="336">
        <v>1</v>
      </c>
      <c r="N36" s="272">
        <f>K36/M36</f>
        <v>6219.3584805744385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3796.3137725900497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10015.672253164488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40588.656721283645</v>
      </c>
      <c r="N48" s="272">
        <f>K48*M48</f>
        <v>34094.471645878264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58.881525928838656</v>
      </c>
      <c r="N49" s="272">
        <f>K49*M49</f>
        <v>10893.082296835151</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47144.680018240542</v>
      </c>
      <c r="N50" s="272">
        <f>K50*M50</f>
        <v>29701.14841149154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519.22127181998144</v>
      </c>
      <c r="N51" s="272">
        <f>K51*M51</f>
        <v>134997.53067319517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209686.23302740013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942.46378550142276</v>
      </c>
      <c r="M64" s="829"/>
      <c r="N64" s="287">
        <f>K64*L64</f>
        <v>593.75218486589631</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942.46378550142276</v>
      </c>
      <c r="M65" s="829"/>
      <c r="N65" s="287">
        <f>K65*L65</f>
        <v>791.66957982119504</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1385.4217646870914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75926.27545180099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297013.60249705269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59402.720499410541</v>
      </c>
      <c r="M88" s="859"/>
      <c r="N88" s="51"/>
    </row>
    <row r="89" spans="1:14">
      <c r="B89" s="89" t="s">
        <v>973</v>
      </c>
      <c r="C89" s="90"/>
      <c r="D89" s="90"/>
      <c r="E89" s="90"/>
      <c r="F89" s="90"/>
      <c r="G89" s="90"/>
      <c r="H89" s="90"/>
      <c r="I89" s="87"/>
      <c r="J89" s="88"/>
      <c r="K89" s="304">
        <v>0.05</v>
      </c>
      <c r="L89" s="858">
        <f>N83*K89</f>
        <v>14850.680124852635</v>
      </c>
      <c r="M89" s="859"/>
      <c r="N89" s="51"/>
    </row>
    <row r="90" spans="1:14" ht="15.75" thickBot="1">
      <c r="B90" s="91" t="s">
        <v>974</v>
      </c>
      <c r="C90" s="92"/>
      <c r="D90" s="92"/>
      <c r="E90" s="92"/>
      <c r="F90" s="92"/>
      <c r="G90" s="92"/>
      <c r="H90" s="92"/>
      <c r="I90" s="93"/>
      <c r="J90" s="94"/>
      <c r="K90" s="305">
        <v>0.05</v>
      </c>
      <c r="L90" s="860">
        <f>N83*K90</f>
        <v>14850.680124852635</v>
      </c>
      <c r="M90" s="861"/>
      <c r="N90" s="51"/>
    </row>
    <row r="91" spans="1:14" ht="15.75" thickBot="1">
      <c r="B91" s="824" t="s">
        <v>953</v>
      </c>
      <c r="C91" s="825"/>
      <c r="D91" s="825"/>
      <c r="E91" s="825"/>
      <c r="F91" s="825"/>
      <c r="G91" s="825"/>
      <c r="H91" s="825"/>
      <c r="I91" s="825"/>
      <c r="J91" s="825"/>
      <c r="K91" s="825"/>
      <c r="L91" s="825"/>
      <c r="M91" s="826"/>
      <c r="N91" s="52">
        <f>L88+L89+L90</f>
        <v>89104.080749115805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386117.68324616848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6219.3584805744385</v>
      </c>
      <c r="L36" s="270"/>
      <c r="M36" s="336">
        <v>1</v>
      </c>
      <c r="N36" s="272">
        <f>K36/M36</f>
        <v>6219.3584805744385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3037.0510180720398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9256.4094986464788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40588.656721283645</v>
      </c>
      <c r="N48" s="272">
        <f>K48*M48</f>
        <v>20456.682987526958</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58.881525928838656</v>
      </c>
      <c r="N49" s="272">
        <f>K49*M49</f>
        <v>6535.8493781010911</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42977.472501552358</v>
      </c>
      <c r="N50" s="272">
        <f>K50*M50</f>
        <v>17190.989000620943</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47144.680018240542</v>
      </c>
      <c r="N51" s="272">
        <f>K51*M51</f>
        <v>17820.689046894924</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519.22127181998144</v>
      </c>
      <c r="N52" s="272">
        <f>K52*M52</f>
        <v>80998.5184039171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143002.728817061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942.46378550142276</v>
      </c>
      <c r="M64" s="829"/>
      <c r="N64" s="287">
        <f>K64*L64</f>
        <v>356.25131091953779</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942.46378550142276</v>
      </c>
      <c r="M65" s="829"/>
      <c r="N65" s="287">
        <f>K65*L65</f>
        <v>475.00174789271705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1019.5029362251647</v>
      </c>
      <c r="M66" s="829"/>
      <c r="N66" s="287">
        <f>K66*L66</f>
        <v>407.80117449006593</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1239.0542333023209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60741.020361440795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214239.21291045059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42847.842582090118</v>
      </c>
      <c r="M88" s="859"/>
      <c r="N88" s="51"/>
    </row>
    <row r="89" spans="1:14">
      <c r="B89" s="89" t="s">
        <v>973</v>
      </c>
      <c r="C89" s="90"/>
      <c r="D89" s="90"/>
      <c r="E89" s="90"/>
      <c r="F89" s="90"/>
      <c r="G89" s="90"/>
      <c r="H89" s="90"/>
      <c r="I89" s="87"/>
      <c r="J89" s="88"/>
      <c r="K89" s="304">
        <v>0.05</v>
      </c>
      <c r="L89" s="858">
        <f>N83*K89</f>
        <v>10711.960645522529</v>
      </c>
      <c r="M89" s="859"/>
      <c r="N89" s="51"/>
    </row>
    <row r="90" spans="1:14" ht="15.75" thickBot="1">
      <c r="B90" s="91" t="s">
        <v>974</v>
      </c>
      <c r="C90" s="92"/>
      <c r="D90" s="92"/>
      <c r="E90" s="92"/>
      <c r="F90" s="92"/>
      <c r="G90" s="92"/>
      <c r="H90" s="92"/>
      <c r="I90" s="93"/>
      <c r="J90" s="94"/>
      <c r="K90" s="305">
        <v>0.05</v>
      </c>
      <c r="L90" s="860">
        <f>N83*K90</f>
        <v>10711.960645522529</v>
      </c>
      <c r="M90" s="861"/>
      <c r="N90" s="51"/>
    </row>
    <row r="91" spans="1:14" ht="15.75" thickBot="1">
      <c r="B91" s="824" t="s">
        <v>953</v>
      </c>
      <c r="C91" s="825"/>
      <c r="D91" s="825"/>
      <c r="E91" s="825"/>
      <c r="F91" s="825"/>
      <c r="G91" s="825"/>
      <c r="H91" s="825"/>
      <c r="I91" s="825"/>
      <c r="J91" s="825"/>
      <c r="K91" s="825"/>
      <c r="L91" s="825"/>
      <c r="M91" s="826"/>
      <c r="N91" s="52">
        <f>L88+L89+L90</f>
        <v>64271.763873135176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278510.97678358573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8479.8846643775614</v>
      </c>
      <c r="L36" s="270"/>
      <c r="M36" s="336">
        <v>1</v>
      </c>
      <c r="N36" s="272">
        <f>K36/M36</f>
        <v>8479.8846643775614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1732.1042859671059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10211.988950344667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3232.0332856928926</v>
      </c>
      <c r="N48" s="272">
        <f>K48*M48</f>
        <v>110251.11944155596</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39918.667107803172</v>
      </c>
      <c r="N49" s="272">
        <f>K49*M49</f>
        <v>5987.8000661704755</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374228.22607704054</v>
      </c>
      <c r="N50" s="272">
        <f>K50*M50</f>
        <v>47152.756485707112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23254.365229151019</v>
      </c>
      <c r="N51" s="272">
        <f>K51*M51</f>
        <v>23254.365229151019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186646.04122258455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1176.1074574444656</v>
      </c>
      <c r="M61" s="829"/>
      <c r="N61" s="287">
        <f>K61*L61</f>
        <v>148.18953963800266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148.18953963800266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86605.214298355291</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283611.4340109225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56722.286802184506</v>
      </c>
      <c r="M85" s="859"/>
      <c r="N85" s="51"/>
    </row>
    <row r="86" spans="1:14">
      <c r="B86" s="89" t="s">
        <v>973</v>
      </c>
      <c r="C86" s="90"/>
      <c r="D86" s="90"/>
      <c r="E86" s="90"/>
      <c r="F86" s="90"/>
      <c r="G86" s="90"/>
      <c r="H86" s="90"/>
      <c r="I86" s="87"/>
      <c r="J86" s="88"/>
      <c r="K86" s="304">
        <v>0.05</v>
      </c>
      <c r="L86" s="858">
        <f>N80*K86</f>
        <v>14180.571700546127</v>
      </c>
      <c r="M86" s="859"/>
      <c r="N86" s="51"/>
    </row>
    <row r="87" spans="1:14" ht="15.75" thickBot="1">
      <c r="B87" s="91" t="s">
        <v>974</v>
      </c>
      <c r="C87" s="92"/>
      <c r="D87" s="92"/>
      <c r="E87" s="92"/>
      <c r="F87" s="92"/>
      <c r="G87" s="92"/>
      <c r="H87" s="92"/>
      <c r="I87" s="93"/>
      <c r="J87" s="94"/>
      <c r="K87" s="305">
        <v>0.05</v>
      </c>
      <c r="L87" s="860">
        <f>N80*K87</f>
        <v>14180.571700546127</v>
      </c>
      <c r="M87" s="861"/>
      <c r="N87" s="51"/>
    </row>
    <row r="88" spans="1:14" ht="15.75" thickBot="1">
      <c r="B88" s="824" t="s">
        <v>953</v>
      </c>
      <c r="C88" s="825"/>
      <c r="D88" s="825"/>
      <c r="E88" s="825"/>
      <c r="F88" s="825"/>
      <c r="G88" s="825"/>
      <c r="H88" s="825"/>
      <c r="I88" s="825"/>
      <c r="J88" s="825"/>
      <c r="K88" s="825"/>
      <c r="L88" s="825"/>
      <c r="M88" s="826"/>
      <c r="N88" s="52">
        <f>L85+L86+L87</f>
        <v>85083.430203276774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368694.86421419925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8479.8846643775614</v>
      </c>
      <c r="L36" s="270"/>
      <c r="M36" s="336">
        <v>1</v>
      </c>
      <c r="N36" s="272">
        <f>K36/M36</f>
        <v>8479.8846643775614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1732.1042859671059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10211.988950344667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3232.0332856928926</v>
      </c>
      <c r="N48" s="272">
        <f>K48*M48</f>
        <v>110251.11944155596</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39918.667107803172</v>
      </c>
      <c r="N49" s="272">
        <f>K49*M49</f>
        <v>5987.8000661704755</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392368.11997776822</v>
      </c>
      <c r="N50" s="272">
        <f>K50*M50</f>
        <v>49438.383117198799</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23254.365229151019</v>
      </c>
      <c r="N51" s="272">
        <f>K51*M51</f>
        <v>23254.365229151019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188931.66785407622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1176.1074574444656</v>
      </c>
      <c r="M61" s="829"/>
      <c r="N61" s="287">
        <f>K61*L61</f>
        <v>148.18953963800266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148.18953963800266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86605.214298355291</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285897.0606424142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57179.412128482843</v>
      </c>
      <c r="M85" s="859"/>
      <c r="N85" s="51"/>
    </row>
    <row r="86" spans="1:14">
      <c r="B86" s="89" t="s">
        <v>973</v>
      </c>
      <c r="C86" s="90"/>
      <c r="D86" s="90"/>
      <c r="E86" s="90"/>
      <c r="F86" s="90"/>
      <c r="G86" s="90"/>
      <c r="H86" s="90"/>
      <c r="I86" s="87"/>
      <c r="J86" s="88"/>
      <c r="K86" s="304">
        <v>0.05</v>
      </c>
      <c r="L86" s="858">
        <f>N80*K86</f>
        <v>14294.853032120711</v>
      </c>
      <c r="M86" s="859"/>
      <c r="N86" s="51"/>
    </row>
    <row r="87" spans="1:14" ht="15.75" thickBot="1">
      <c r="B87" s="91" t="s">
        <v>974</v>
      </c>
      <c r="C87" s="92"/>
      <c r="D87" s="92"/>
      <c r="E87" s="92"/>
      <c r="F87" s="92"/>
      <c r="G87" s="92"/>
      <c r="H87" s="92"/>
      <c r="I87" s="93"/>
      <c r="J87" s="94"/>
      <c r="K87" s="305">
        <v>0.05</v>
      </c>
      <c r="L87" s="860">
        <f>N80*K87</f>
        <v>14294.853032120711</v>
      </c>
      <c r="M87" s="861"/>
      <c r="N87" s="51"/>
    </row>
    <row r="88" spans="1:14" ht="15.75" thickBot="1">
      <c r="B88" s="824" t="s">
        <v>953</v>
      </c>
      <c r="C88" s="825"/>
      <c r="D88" s="825"/>
      <c r="E88" s="825"/>
      <c r="F88" s="825"/>
      <c r="G88" s="825"/>
      <c r="H88" s="825"/>
      <c r="I88" s="825"/>
      <c r="J88" s="825"/>
      <c r="K88" s="825"/>
      <c r="L88" s="825"/>
      <c r="M88" s="826"/>
      <c r="N88" s="52">
        <f>L85+L86+L87</f>
        <v>85769.118192724258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371666.17883513845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2574.096180490711</v>
      </c>
      <c r="L36" s="270"/>
      <c r="M36" s="336">
        <v>37.5</v>
      </c>
      <c r="N36" s="272">
        <f>K36/M36</f>
        <v>68.642564813085627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16.927673861440798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85.570238674526422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3232.0332856928926</v>
      </c>
      <c r="N48" s="272">
        <f>K48*M48</f>
        <v>3393.6349499775374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4509.7236737665253</v>
      </c>
      <c r="N49" s="272">
        <f>K49*M49</f>
        <v>135.29171021299575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3528.9266601905333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129.96315194393719</v>
      </c>
      <c r="M61" s="829"/>
      <c r="N61" s="287">
        <f>K61*L61</f>
        <v>136.46130954113406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136.46130954113406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846.38369307203993</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4597.3419014782339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919.46838029564685</v>
      </c>
      <c r="M85" s="859"/>
      <c r="N85" s="51"/>
    </row>
    <row r="86" spans="1:14">
      <c r="B86" s="89" t="s">
        <v>973</v>
      </c>
      <c r="C86" s="90"/>
      <c r="D86" s="90"/>
      <c r="E86" s="90"/>
      <c r="F86" s="90"/>
      <c r="G86" s="90"/>
      <c r="H86" s="90"/>
      <c r="I86" s="87"/>
      <c r="J86" s="88"/>
      <c r="K86" s="304">
        <v>0.05</v>
      </c>
      <c r="L86" s="858">
        <f>N80*K86</f>
        <v>229.86709507391171</v>
      </c>
      <c r="M86" s="859"/>
      <c r="N86" s="51"/>
    </row>
    <row r="87" spans="1:14" ht="15.75" thickBot="1">
      <c r="B87" s="91" t="s">
        <v>974</v>
      </c>
      <c r="C87" s="92"/>
      <c r="D87" s="92"/>
      <c r="E87" s="92"/>
      <c r="F87" s="92"/>
      <c r="G87" s="92"/>
      <c r="H87" s="92"/>
      <c r="I87" s="93"/>
      <c r="J87" s="94"/>
      <c r="K87" s="305">
        <v>0.05</v>
      </c>
      <c r="L87" s="860">
        <f>N80*K87</f>
        <v>229.86709507391171</v>
      </c>
      <c r="M87" s="861"/>
      <c r="N87" s="51"/>
    </row>
    <row r="88" spans="1:14" ht="15.75" thickBot="1">
      <c r="B88" s="824" t="s">
        <v>953</v>
      </c>
      <c r="C88" s="825"/>
      <c r="D88" s="825"/>
      <c r="E88" s="825"/>
      <c r="F88" s="825"/>
      <c r="G88" s="825"/>
      <c r="H88" s="825"/>
      <c r="I88" s="825"/>
      <c r="J88" s="825"/>
      <c r="K88" s="825"/>
      <c r="L88" s="825"/>
      <c r="M88" s="826"/>
      <c r="N88" s="52">
        <f>L85+L86+L87</f>
        <v>1379.2025704434702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5976.5444719217039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2574.096180490711</v>
      </c>
      <c r="L36" s="270"/>
      <c r="M36" s="336">
        <v>37.5</v>
      </c>
      <c r="N36" s="272">
        <f>K36/M36</f>
        <v>68.642564813085627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16.927673861440798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85.570238674526422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3205.2205415515755</v>
      </c>
      <c r="N48" s="272">
        <f>K48*M48</f>
        <v>3365.4815686291545</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4509.7236737665253</v>
      </c>
      <c r="N49" s="272">
        <f>K49*M49</f>
        <v>135.29171021299575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3500.7732788421504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129.96315194393719</v>
      </c>
      <c r="M61" s="829"/>
      <c r="N61" s="287">
        <f>K61*L61</f>
        <v>136.46130954113406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136.46130954113406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846.38369307203993</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4569.188520129851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913.8377040259702</v>
      </c>
      <c r="M85" s="859"/>
      <c r="N85" s="51"/>
    </row>
    <row r="86" spans="1:14">
      <c r="B86" s="89" t="s">
        <v>973</v>
      </c>
      <c r="C86" s="90"/>
      <c r="D86" s="90"/>
      <c r="E86" s="90"/>
      <c r="F86" s="90"/>
      <c r="G86" s="90"/>
      <c r="H86" s="90"/>
      <c r="I86" s="87"/>
      <c r="J86" s="88"/>
      <c r="K86" s="304">
        <v>0.05</v>
      </c>
      <c r="L86" s="858">
        <f>N80*K86</f>
        <v>228.45942600649255</v>
      </c>
      <c r="M86" s="859"/>
      <c r="N86" s="51"/>
    </row>
    <row r="87" spans="1:14" ht="15.75" thickBot="1">
      <c r="B87" s="91" t="s">
        <v>974</v>
      </c>
      <c r="C87" s="92"/>
      <c r="D87" s="92"/>
      <c r="E87" s="92"/>
      <c r="F87" s="92"/>
      <c r="G87" s="92"/>
      <c r="H87" s="92"/>
      <c r="I87" s="93"/>
      <c r="J87" s="94"/>
      <c r="K87" s="305">
        <v>0.05</v>
      </c>
      <c r="L87" s="860">
        <f>N80*K87</f>
        <v>228.45942600649255</v>
      </c>
      <c r="M87" s="861"/>
      <c r="N87" s="51"/>
    </row>
    <row r="88" spans="1:14" ht="15.75" thickBot="1">
      <c r="B88" s="824" t="s">
        <v>953</v>
      </c>
      <c r="C88" s="825"/>
      <c r="D88" s="825"/>
      <c r="E88" s="825"/>
      <c r="F88" s="825"/>
      <c r="G88" s="825"/>
      <c r="H88" s="825"/>
      <c r="I88" s="825"/>
      <c r="J88" s="825"/>
      <c r="K88" s="825"/>
      <c r="L88" s="825"/>
      <c r="M88" s="826"/>
      <c r="N88" s="52">
        <f>L85+L86+L87</f>
        <v>1370.7565560389553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5939.9450761688058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19265.784412195029</v>
      </c>
      <c r="L36" s="270"/>
      <c r="M36" s="336">
        <v>670</v>
      </c>
      <c r="N36" s="272">
        <f>K36/M36</f>
        <v>28.754902107753775</v>
      </c>
    </row>
    <row r="37" spans="1:14">
      <c r="A37" s="113" t="s">
        <v>125</v>
      </c>
      <c r="B37" s="837" t="str">
        <f>VLOOKUP(A37,EQUIPOS!A7:D154,3,FALSE)</f>
        <v>Bomba para gato de tensionamiento</v>
      </c>
      <c r="C37" s="838"/>
      <c r="D37" s="838"/>
      <c r="E37" s="838"/>
      <c r="F37" s="838"/>
      <c r="G37" s="838"/>
      <c r="H37" s="839"/>
      <c r="I37" s="421"/>
      <c r="J37" s="422"/>
      <c r="K37" s="269">
        <f>VLOOKUP(A37,EQUIPOS!A7:D164,4,FALSE)</f>
        <v>56346.531803829421</v>
      </c>
      <c r="L37" s="335"/>
      <c r="M37" s="336">
        <v>670</v>
      </c>
      <c r="N37" s="272">
        <f>K37/M37</f>
        <v>84.099301199745398</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169369.5332940222</v>
      </c>
      <c r="L38" s="423"/>
      <c r="M38" s="424">
        <v>670</v>
      </c>
      <c r="N38" s="272">
        <f>K38/M38</f>
        <v>252.79034820003312</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6.9214099586390443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372.56596146617136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15436.31004929835</v>
      </c>
      <c r="N48" s="272">
        <f t="shared" ref="N48:N53" si="0">K48*M48</f>
        <v>61.745240197193404</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19843.35542644027</v>
      </c>
      <c r="N49" s="272">
        <f t="shared" si="0"/>
        <v>79.373421705761089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1241.7602445189061</v>
      </c>
      <c r="N50" s="272">
        <f t="shared" si="0"/>
        <v>24.835204890378122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2575.5800972132956</v>
      </c>
      <c r="N51" s="272">
        <f t="shared" si="0"/>
        <v>218.92430826313014</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81464.947436004484</v>
      </c>
      <c r="N52" s="272">
        <f t="shared" si="0"/>
        <v>81.464947436004479</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4509.7236737665253</v>
      </c>
      <c r="N53" s="272">
        <f t="shared" si="0"/>
        <v>90.194473475330511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556.53759596779776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346.07049793195222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1275.1740553659215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255.0348110731843</v>
      </c>
      <c r="M85" s="859"/>
      <c r="N85" s="51"/>
    </row>
    <row r="86" spans="1:14">
      <c r="B86" s="89" t="s">
        <v>973</v>
      </c>
      <c r="C86" s="90"/>
      <c r="D86" s="90"/>
      <c r="E86" s="90"/>
      <c r="F86" s="90"/>
      <c r="G86" s="90"/>
      <c r="H86" s="90"/>
      <c r="I86" s="87"/>
      <c r="J86" s="88"/>
      <c r="K86" s="304">
        <v>0.05</v>
      </c>
      <c r="L86" s="858">
        <f>N80*K86</f>
        <v>63.758702768296075</v>
      </c>
      <c r="M86" s="859"/>
      <c r="N86" s="51"/>
    </row>
    <row r="87" spans="1:14" ht="15.75" thickBot="1">
      <c r="B87" s="91" t="s">
        <v>974</v>
      </c>
      <c r="C87" s="92"/>
      <c r="D87" s="92"/>
      <c r="E87" s="92"/>
      <c r="F87" s="92"/>
      <c r="G87" s="92"/>
      <c r="H87" s="92"/>
      <c r="I87" s="93"/>
      <c r="J87" s="94"/>
      <c r="K87" s="305">
        <v>0.05</v>
      </c>
      <c r="L87" s="860">
        <f>N80*K87</f>
        <v>63.758702768296075</v>
      </c>
      <c r="M87" s="861"/>
      <c r="N87" s="51"/>
    </row>
    <row r="88" spans="1:14" ht="15.75" thickBot="1">
      <c r="B88" s="824" t="s">
        <v>953</v>
      </c>
      <c r="C88" s="825"/>
      <c r="D88" s="825"/>
      <c r="E88" s="825"/>
      <c r="F88" s="825"/>
      <c r="G88" s="825"/>
      <c r="H88" s="825"/>
      <c r="I88" s="825"/>
      <c r="J88" s="825"/>
      <c r="K88" s="825"/>
      <c r="L88" s="825"/>
      <c r="M88" s="826"/>
      <c r="N88" s="52">
        <f>L85+L86+L87</f>
        <v>382.55221660977645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1657.726271975698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19265.784412195029</v>
      </c>
      <c r="L36" s="270"/>
      <c r="M36" s="336">
        <v>670</v>
      </c>
      <c r="N36" s="272">
        <f>K36/M36</f>
        <v>28.754902107753775</v>
      </c>
    </row>
    <row r="37" spans="1:14">
      <c r="A37" s="113" t="s">
        <v>125</v>
      </c>
      <c r="B37" s="837" t="str">
        <f>VLOOKUP(A37,EQUIPOS!A7:D154,3,FALSE)</f>
        <v>Bomba para gato de tensionamiento</v>
      </c>
      <c r="C37" s="838"/>
      <c r="D37" s="838"/>
      <c r="E37" s="838"/>
      <c r="F37" s="838"/>
      <c r="G37" s="838"/>
      <c r="H37" s="839"/>
      <c r="I37" s="421"/>
      <c r="J37" s="422"/>
      <c r="K37" s="269">
        <f>VLOOKUP(A37,EQUIPOS!A7:D164,4,FALSE)</f>
        <v>56346.531803829421</v>
      </c>
      <c r="L37" s="335"/>
      <c r="M37" s="336">
        <v>670</v>
      </c>
      <c r="N37" s="272">
        <f>K37/M37</f>
        <v>84.099301199745398</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169369.5332940222</v>
      </c>
      <c r="L38" s="423"/>
      <c r="M38" s="424">
        <v>670</v>
      </c>
      <c r="N38" s="272">
        <f>K38/M38</f>
        <v>252.79034820003312</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6.9214099586390443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372.56596146617136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15436.31004929835</v>
      </c>
      <c r="N48" s="272">
        <f t="shared" ref="N48:N53" si="0">K48*M48</f>
        <v>61.745240197193404</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19843.35542644027</v>
      </c>
      <c r="N49" s="272">
        <f t="shared" si="0"/>
        <v>79.373421705761089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1241.7602445189061</v>
      </c>
      <c r="N50" s="272">
        <f t="shared" si="0"/>
        <v>24.835204890378122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2575.5800972132956</v>
      </c>
      <c r="N51" s="272">
        <f t="shared" si="0"/>
        <v>14242.957937589525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81464.947436004484</v>
      </c>
      <c r="N52" s="272">
        <f t="shared" si="0"/>
        <v>81.464947436004479</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4509.7236737665253</v>
      </c>
      <c r="N53" s="272">
        <f t="shared" si="0"/>
        <v>90.194473475330511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14580.571225294192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346.07049793195222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15299.207684692316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3059.8415369384634</v>
      </c>
      <c r="M85" s="859"/>
      <c r="N85" s="51"/>
    </row>
    <row r="86" spans="1:14">
      <c r="B86" s="89" t="s">
        <v>973</v>
      </c>
      <c r="C86" s="90"/>
      <c r="D86" s="90"/>
      <c r="E86" s="90"/>
      <c r="F86" s="90"/>
      <c r="G86" s="90"/>
      <c r="H86" s="90"/>
      <c r="I86" s="87"/>
      <c r="J86" s="88"/>
      <c r="K86" s="304">
        <v>0.05</v>
      </c>
      <c r="L86" s="858">
        <f>N80*K86</f>
        <v>764.96038423461584</v>
      </c>
      <c r="M86" s="859"/>
      <c r="N86" s="51"/>
    </row>
    <row r="87" spans="1:14" ht="15.75" thickBot="1">
      <c r="B87" s="91" t="s">
        <v>974</v>
      </c>
      <c r="C87" s="92"/>
      <c r="D87" s="92"/>
      <c r="E87" s="92"/>
      <c r="F87" s="92"/>
      <c r="G87" s="92"/>
      <c r="H87" s="92"/>
      <c r="I87" s="93"/>
      <c r="J87" s="94"/>
      <c r="K87" s="305">
        <v>0.05</v>
      </c>
      <c r="L87" s="860">
        <f>N80*K87</f>
        <v>764.96038423461584</v>
      </c>
      <c r="M87" s="861"/>
      <c r="N87" s="51"/>
    </row>
    <row r="88" spans="1:14" ht="15.75" thickBot="1">
      <c r="B88" s="824" t="s">
        <v>953</v>
      </c>
      <c r="C88" s="825"/>
      <c r="D88" s="825"/>
      <c r="E88" s="825"/>
      <c r="F88" s="825"/>
      <c r="G88" s="825"/>
      <c r="H88" s="825"/>
      <c r="I88" s="825"/>
      <c r="J88" s="825"/>
      <c r="K88" s="825"/>
      <c r="L88" s="825"/>
      <c r="M88" s="826"/>
      <c r="N88" s="52">
        <f>L85+L86+L87</f>
        <v>4589.7623054076948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19888.969990100009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19.5595296875</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403344.18748010055</v>
      </c>
      <c r="N48" s="272">
        <f>K48*M48</f>
        <v>403344.18748010055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403344.18748010055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1955.9529687499999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405319.69997853803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81063.939995707609</v>
      </c>
      <c r="M85" s="859"/>
      <c r="N85" s="51"/>
    </row>
    <row r="86" spans="1:14">
      <c r="B86" s="89" t="s">
        <v>973</v>
      </c>
      <c r="C86" s="90"/>
      <c r="D86" s="90"/>
      <c r="E86" s="90"/>
      <c r="F86" s="90"/>
      <c r="G86" s="90"/>
      <c r="H86" s="90"/>
      <c r="I86" s="87"/>
      <c r="J86" s="88"/>
      <c r="K86" s="304">
        <v>0.05</v>
      </c>
      <c r="L86" s="858">
        <f>N80*K86</f>
        <v>20265.984998926902</v>
      </c>
      <c r="M86" s="859"/>
      <c r="N86" s="51"/>
    </row>
    <row r="87" spans="1:14" ht="15.75" thickBot="1">
      <c r="B87" s="91" t="s">
        <v>974</v>
      </c>
      <c r="C87" s="92"/>
      <c r="D87" s="92"/>
      <c r="E87" s="92"/>
      <c r="F87" s="92"/>
      <c r="G87" s="92"/>
      <c r="H87" s="92"/>
      <c r="I87" s="93"/>
      <c r="J87" s="94"/>
      <c r="K87" s="305">
        <v>0.05</v>
      </c>
      <c r="L87" s="860">
        <f>N80*K87</f>
        <v>20265.984998926902</v>
      </c>
      <c r="M87" s="861"/>
      <c r="N87" s="51"/>
    </row>
    <row r="88" spans="1:14" ht="15.75" thickBot="1">
      <c r="B88" s="824" t="s">
        <v>953</v>
      </c>
      <c r="C88" s="825"/>
      <c r="D88" s="825"/>
      <c r="E88" s="825"/>
      <c r="F88" s="825"/>
      <c r="G88" s="825"/>
      <c r="H88" s="825"/>
      <c r="I88" s="825"/>
      <c r="J88" s="825"/>
      <c r="K88" s="825"/>
      <c r="L88" s="825"/>
      <c r="M88" s="826"/>
      <c r="N88" s="52">
        <f>L85+L86+L87</f>
        <v>121595.90999356141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526915.60997209942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62.590495000000004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33187.229558798186</v>
      </c>
      <c r="N48" s="272">
        <f>K48*M48</f>
        <v>34846.5910367381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34846.5910367381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1251.8099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36160.991431738097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7232.1982863476196</v>
      </c>
      <c r="M85" s="859"/>
      <c r="N85" s="51"/>
    </row>
    <row r="86" spans="1:14">
      <c r="B86" s="89" t="s">
        <v>973</v>
      </c>
      <c r="C86" s="90"/>
      <c r="D86" s="90"/>
      <c r="E86" s="90"/>
      <c r="F86" s="90"/>
      <c r="G86" s="90"/>
      <c r="H86" s="90"/>
      <c r="I86" s="87"/>
      <c r="J86" s="88"/>
      <c r="K86" s="304">
        <v>0.05</v>
      </c>
      <c r="L86" s="858">
        <f>N80*K86</f>
        <v>1808.0495715869049</v>
      </c>
      <c r="M86" s="859"/>
      <c r="N86" s="51"/>
    </row>
    <row r="87" spans="1:14" ht="15.75" thickBot="1">
      <c r="B87" s="91" t="s">
        <v>974</v>
      </c>
      <c r="C87" s="92"/>
      <c r="D87" s="92"/>
      <c r="E87" s="92"/>
      <c r="F87" s="92"/>
      <c r="G87" s="92"/>
      <c r="H87" s="92"/>
      <c r="I87" s="93"/>
      <c r="J87" s="94"/>
      <c r="K87" s="305">
        <v>0.05</v>
      </c>
      <c r="L87" s="860">
        <f>N80*K87</f>
        <v>1808.0495715869049</v>
      </c>
      <c r="M87" s="861"/>
      <c r="N87" s="51"/>
    </row>
    <row r="88" spans="1:14" ht="15.75" thickBot="1">
      <c r="B88" s="824" t="s">
        <v>953</v>
      </c>
      <c r="C88" s="825"/>
      <c r="D88" s="825"/>
      <c r="E88" s="825"/>
      <c r="F88" s="825"/>
      <c r="G88" s="825"/>
      <c r="H88" s="825"/>
      <c r="I88" s="825"/>
      <c r="J88" s="825"/>
      <c r="K88" s="825"/>
      <c r="L88" s="825"/>
      <c r="M88" s="826"/>
      <c r="N88" s="52">
        <f>L85+L86+L87</f>
        <v>10848.29742952143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47009.288861259527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6220.2806090492077</v>
      </c>
      <c r="L36" s="270"/>
      <c r="M36" s="336">
        <v>40</v>
      </c>
      <c r="N36" s="272">
        <f>K36/M36</f>
        <v>155.50701522623018</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15098.129667656063</v>
      </c>
      <c r="L37" s="335"/>
      <c r="M37" s="336">
        <v>40</v>
      </c>
      <c r="N37" s="272">
        <f t="shared" ref="N37:N43" si="0">K37/M37</f>
        <v>377.45324169140156</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18988.745051877428</v>
      </c>
      <c r="L38" s="335"/>
      <c r="M38" s="336">
        <v>40</v>
      </c>
      <c r="N38" s="272">
        <f t="shared" si="0"/>
        <v>474.71862629693567</v>
      </c>
    </row>
    <row r="39" spans="1:14">
      <c r="A39" s="113" t="s">
        <v>208</v>
      </c>
      <c r="B39" s="837" t="str">
        <f>VLOOKUP(A39,EQUIPOS!A9:D154,3,FALSE)</f>
        <v>Equipo de soldadura 400</v>
      </c>
      <c r="C39" s="838"/>
      <c r="D39" s="838"/>
      <c r="E39" s="838"/>
      <c r="F39" s="838"/>
      <c r="G39" s="838"/>
      <c r="H39" s="839"/>
      <c r="I39" s="421"/>
      <c r="J39" s="422"/>
      <c r="K39" s="269">
        <f>VLOOKUP(A39,EQUIPOS!A9:D166,4,FALSE)</f>
        <v>20904.589281143588</v>
      </c>
      <c r="L39" s="335"/>
      <c r="M39" s="336">
        <v>40</v>
      </c>
      <c r="N39" s="272">
        <f t="shared" si="0"/>
        <v>522.61473202858974</v>
      </c>
    </row>
    <row r="40" spans="1:14">
      <c r="A40" s="113" t="s">
        <v>210</v>
      </c>
      <c r="B40" s="837" t="str">
        <f>VLOOKUP(A40,EQUIPOS!A10:D154,3,FALSE)</f>
        <v>Equipo de soldadura 600</v>
      </c>
      <c r="C40" s="838"/>
      <c r="D40" s="838"/>
      <c r="E40" s="838"/>
      <c r="F40" s="838"/>
      <c r="G40" s="838"/>
      <c r="H40" s="839"/>
      <c r="I40" s="421"/>
      <c r="J40" s="422"/>
      <c r="K40" s="269">
        <f>VLOOKUP(A40,EQUIPOS!A10:D167,4,FALSE)</f>
        <v>22301.999616348367</v>
      </c>
      <c r="L40" s="335"/>
      <c r="M40" s="336">
        <v>40</v>
      </c>
      <c r="N40" s="272">
        <f t="shared" si="0"/>
        <v>557.54999040870916</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135530.37051868864</v>
      </c>
      <c r="L41" s="335"/>
      <c r="M41" s="336">
        <v>4000</v>
      </c>
      <c r="N41" s="272">
        <f t="shared" si="0"/>
        <v>33.88259262967216</v>
      </c>
    </row>
    <row r="42" spans="1:14">
      <c r="A42" s="113" t="s">
        <v>294</v>
      </c>
      <c r="B42" s="837" t="str">
        <f>VLOOKUP(A42,EQUIPOS!A12:D156,3,FALSE)</f>
        <v>Puente grúa</v>
      </c>
      <c r="C42" s="838"/>
      <c r="D42" s="838"/>
      <c r="E42" s="838"/>
      <c r="F42" s="838"/>
      <c r="G42" s="838"/>
      <c r="H42" s="839"/>
      <c r="I42" s="421"/>
      <c r="J42" s="422"/>
      <c r="K42" s="269">
        <f>VLOOKUP(A42,EQUIPOS!A12:D169,4,FALSE)</f>
        <v>7774.1322701676072</v>
      </c>
      <c r="L42" s="335"/>
      <c r="M42" s="336">
        <v>40000</v>
      </c>
      <c r="N42" s="272">
        <f t="shared" si="0"/>
        <v>0.19435330675419019</v>
      </c>
    </row>
    <row r="43" spans="1:14">
      <c r="A43" s="113" t="s">
        <v>334</v>
      </c>
      <c r="B43" s="837" t="str">
        <f>VLOOKUP(A43,EQUIPOS!A13:D157,3,FALSE)</f>
        <v>Taladro industrial</v>
      </c>
      <c r="C43" s="838"/>
      <c r="D43" s="838"/>
      <c r="E43" s="838"/>
      <c r="F43" s="838"/>
      <c r="G43" s="838"/>
      <c r="H43" s="839"/>
      <c r="I43" s="421"/>
      <c r="J43" s="422"/>
      <c r="K43" s="269">
        <f>VLOOKUP(A43,EQUIPOS!A13:D170,4,FALSE)</f>
        <v>9362.2842939839775</v>
      </c>
      <c r="L43" s="335"/>
      <c r="M43" s="336">
        <v>40</v>
      </c>
      <c r="N43" s="272">
        <f t="shared" si="0"/>
        <v>234.05710734959945</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209.53877274730041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2565.5164316851924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31539.413224016098</v>
      </c>
      <c r="N53" s="272">
        <f t="shared" ref="N53:N58" si="1">K53*M53</f>
        <v>157.69706612008051</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2249.3399515662782</v>
      </c>
      <c r="N54" s="272">
        <f t="shared" si="1"/>
        <v>11.246699757831392</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14639.342323508989</v>
      </c>
      <c r="N55" s="272">
        <f t="shared" si="1"/>
        <v>73.196711617544949</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7127.0690807775627</v>
      </c>
      <c r="N56" s="272">
        <f t="shared" si="1"/>
        <v>71.270690807775622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19587.182771489581</v>
      </c>
      <c r="N57" s="272">
        <f t="shared" si="1"/>
        <v>195.8718277148958</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3878.7584713665719</v>
      </c>
      <c r="N58" s="272">
        <f t="shared" si="1"/>
        <v>3878.7584713665719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4388.0414673846999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2095.3877274730039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9048.9456265428962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1809.7891253085793</v>
      </c>
      <c r="M90" s="859"/>
      <c r="N90" s="51"/>
    </row>
    <row r="91" spans="1:14">
      <c r="B91" s="89" t="s">
        <v>973</v>
      </c>
      <c r="C91" s="90"/>
      <c r="D91" s="90"/>
      <c r="E91" s="90"/>
      <c r="F91" s="90"/>
      <c r="G91" s="90"/>
      <c r="H91" s="90"/>
      <c r="I91" s="87"/>
      <c r="J91" s="88"/>
      <c r="K91" s="304">
        <v>0.05</v>
      </c>
      <c r="L91" s="858">
        <f>N85*K91</f>
        <v>452.44728132714482</v>
      </c>
      <c r="M91" s="859"/>
      <c r="N91" s="51"/>
    </row>
    <row r="92" spans="1:14" ht="15.75" thickBot="1">
      <c r="B92" s="91" t="s">
        <v>974</v>
      </c>
      <c r="C92" s="92"/>
      <c r="D92" s="92"/>
      <c r="E92" s="92"/>
      <c r="F92" s="92"/>
      <c r="G92" s="92"/>
      <c r="H92" s="92"/>
      <c r="I92" s="93"/>
      <c r="J92" s="94"/>
      <c r="K92" s="305">
        <v>0.05</v>
      </c>
      <c r="L92" s="860">
        <f>N85*K92</f>
        <v>452.44728132714482</v>
      </c>
      <c r="M92" s="861"/>
      <c r="N92" s="51"/>
    </row>
    <row r="93" spans="1:14" ht="15.75" thickBot="1">
      <c r="B93" s="824" t="s">
        <v>953</v>
      </c>
      <c r="C93" s="825"/>
      <c r="D93" s="825"/>
      <c r="E93" s="825"/>
      <c r="F93" s="825"/>
      <c r="G93" s="825"/>
      <c r="H93" s="825"/>
      <c r="I93" s="825"/>
      <c r="J93" s="825"/>
      <c r="K93" s="825"/>
      <c r="L93" s="825"/>
      <c r="M93" s="826"/>
      <c r="N93" s="52">
        <f>L90+L91+L92</f>
        <v>2714.683687962869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11763.629314505764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6220.2806090492077</v>
      </c>
      <c r="L36" s="270"/>
      <c r="M36" s="336">
        <v>40</v>
      </c>
      <c r="N36" s="272">
        <f t="shared" ref="N36:N41" si="0">K36/M36</f>
        <v>155.50701522623018</v>
      </c>
    </row>
    <row r="37" spans="1:14">
      <c r="A37" s="113" t="s">
        <v>334</v>
      </c>
      <c r="B37" s="837" t="str">
        <f>VLOOKUP(A37,EQUIPOS!A7:D154,3,FALSE)</f>
        <v>Taladro industrial</v>
      </c>
      <c r="C37" s="838"/>
      <c r="D37" s="838"/>
      <c r="E37" s="838"/>
      <c r="F37" s="838"/>
      <c r="G37" s="838"/>
      <c r="H37" s="839"/>
      <c r="I37" s="421"/>
      <c r="J37" s="422"/>
      <c r="K37" s="269">
        <f>VLOOKUP(A37,EQUIPOS!A7:D164,4,FALSE)</f>
        <v>9362.2842939839775</v>
      </c>
      <c r="L37" s="335"/>
      <c r="M37" s="336">
        <v>40</v>
      </c>
      <c r="N37" s="272">
        <f t="shared" si="0"/>
        <v>234.05710734959945</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15098.129667656063</v>
      </c>
      <c r="L38" s="335"/>
      <c r="M38" s="336">
        <v>40</v>
      </c>
      <c r="N38" s="272">
        <f t="shared" si="0"/>
        <v>377.45324169140156</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18988.745051877428</v>
      </c>
      <c r="L39" s="335"/>
      <c r="M39" s="336">
        <v>40</v>
      </c>
      <c r="N39" s="272">
        <f t="shared" si="0"/>
        <v>474.71862629693567</v>
      </c>
    </row>
    <row r="40" spans="1:14">
      <c r="A40" s="113" t="s">
        <v>208</v>
      </c>
      <c r="B40" s="837" t="str">
        <f>VLOOKUP(A40,EQUIPOS!A10:D154,3,FALSE)</f>
        <v>Equipo de soldadura 400</v>
      </c>
      <c r="C40" s="838"/>
      <c r="D40" s="838"/>
      <c r="E40" s="838"/>
      <c r="F40" s="838"/>
      <c r="G40" s="838"/>
      <c r="H40" s="839"/>
      <c r="I40" s="421"/>
      <c r="J40" s="422"/>
      <c r="K40" s="269">
        <f>VLOOKUP(A40,EQUIPOS!A10:D167,4,FALSE)</f>
        <v>20904.589281143588</v>
      </c>
      <c r="L40" s="335"/>
      <c r="M40" s="336">
        <v>40</v>
      </c>
      <c r="N40" s="272">
        <f t="shared" si="0"/>
        <v>522.61473202858974</v>
      </c>
    </row>
    <row r="41" spans="1:14">
      <c r="A41" s="113" t="s">
        <v>210</v>
      </c>
      <c r="B41" s="837" t="str">
        <f>VLOOKUP(A41,EQUIPOS!A11:D155,3,FALSE)</f>
        <v>Equipo de soldadura 600</v>
      </c>
      <c r="C41" s="838"/>
      <c r="D41" s="838"/>
      <c r="E41" s="838"/>
      <c r="F41" s="838"/>
      <c r="G41" s="838"/>
      <c r="H41" s="839"/>
      <c r="I41" s="421"/>
      <c r="J41" s="422"/>
      <c r="K41" s="269">
        <f>VLOOKUP(A41,EQUIPOS!A11:D168,4,FALSE)</f>
        <v>22301.999616348367</v>
      </c>
      <c r="L41" s="335"/>
      <c r="M41" s="336">
        <v>40</v>
      </c>
      <c r="N41" s="272">
        <f t="shared" si="0"/>
        <v>557.54999040870916</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104.76938637365021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2426.6700993751165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31539.413224016098</v>
      </c>
      <c r="N51" s="272">
        <f t="shared" ref="N51:N56" si="1">K51*M51</f>
        <v>157.69706612008051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2249.3399515662782</v>
      </c>
      <c r="N52" s="272">
        <f t="shared" si="1"/>
        <v>11.246699757831392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14639.342323508989</v>
      </c>
      <c r="N53" s="272">
        <f t="shared" si="1"/>
        <v>73.196711617544949</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7127.0690807775627</v>
      </c>
      <c r="N54" s="272">
        <f t="shared" si="1"/>
        <v>71.270690807775622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19587.182771489581</v>
      </c>
      <c r="N55" s="272">
        <f t="shared" si="1"/>
        <v>195.8718277148958</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3878.7584713665719</v>
      </c>
      <c r="N56" s="272">
        <f t="shared" si="1"/>
        <v>3878.7584713665719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4388.0414673846999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2095.3877274730039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8910.0992942328194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1782.0198588465639</v>
      </c>
      <c r="M88" s="859"/>
      <c r="N88" s="51"/>
    </row>
    <row r="89" spans="1:14">
      <c r="B89" s="89" t="s">
        <v>973</v>
      </c>
      <c r="C89" s="90"/>
      <c r="D89" s="90"/>
      <c r="E89" s="90"/>
      <c r="F89" s="90"/>
      <c r="G89" s="90"/>
      <c r="H89" s="90"/>
      <c r="I89" s="87"/>
      <c r="J89" s="88"/>
      <c r="K89" s="304">
        <v>0.05</v>
      </c>
      <c r="L89" s="858">
        <f>N83*K89</f>
        <v>445.50496471164098</v>
      </c>
      <c r="M89" s="859"/>
      <c r="N89" s="51"/>
    </row>
    <row r="90" spans="1:14" ht="15.75" thickBot="1">
      <c r="B90" s="91" t="s">
        <v>974</v>
      </c>
      <c r="C90" s="92"/>
      <c r="D90" s="92"/>
      <c r="E90" s="92"/>
      <c r="F90" s="92"/>
      <c r="G90" s="92"/>
      <c r="H90" s="92"/>
      <c r="I90" s="93"/>
      <c r="J90" s="94"/>
      <c r="K90" s="305">
        <v>0.05</v>
      </c>
      <c r="L90" s="860">
        <f>N83*K90</f>
        <v>445.50496471164098</v>
      </c>
      <c r="M90" s="861"/>
      <c r="N90" s="51"/>
    </row>
    <row r="91" spans="1:14" ht="15.75" thickBot="1">
      <c r="B91" s="824" t="s">
        <v>953</v>
      </c>
      <c r="C91" s="825"/>
      <c r="D91" s="825"/>
      <c r="E91" s="825"/>
      <c r="F91" s="825"/>
      <c r="G91" s="825"/>
      <c r="H91" s="825"/>
      <c r="I91" s="825"/>
      <c r="J91" s="825"/>
      <c r="K91" s="825"/>
      <c r="L91" s="825"/>
      <c r="M91" s="826"/>
      <c r="N91" s="52">
        <f>L88+L89+L90</f>
        <v>2673.029788269846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11583.129082502666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1558.763548907421</v>
      </c>
      <c r="M61" s="829"/>
      <c r="N61" s="287">
        <f>K61*L61</f>
        <v>1558.763548907421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1558.763548907421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1558.763548907421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311.75270978148421</v>
      </c>
      <c r="M85" s="859"/>
      <c r="N85" s="51"/>
    </row>
    <row r="86" spans="1:14">
      <c r="B86" s="89" t="s">
        <v>973</v>
      </c>
      <c r="C86" s="90"/>
      <c r="D86" s="90"/>
      <c r="E86" s="90"/>
      <c r="F86" s="90"/>
      <c r="G86" s="90"/>
      <c r="H86" s="90"/>
      <c r="I86" s="87"/>
      <c r="J86" s="88"/>
      <c r="K86" s="304">
        <v>0.05</v>
      </c>
      <c r="L86" s="858">
        <f>N80*K86</f>
        <v>77.938177445371053</v>
      </c>
      <c r="M86" s="859"/>
      <c r="N86" s="51"/>
    </row>
    <row r="87" spans="1:14" ht="15.75" thickBot="1">
      <c r="B87" s="91" t="s">
        <v>974</v>
      </c>
      <c r="C87" s="92"/>
      <c r="D87" s="92"/>
      <c r="E87" s="92"/>
      <c r="F87" s="92"/>
      <c r="G87" s="92"/>
      <c r="H87" s="92"/>
      <c r="I87" s="93"/>
      <c r="J87" s="94"/>
      <c r="K87" s="305">
        <v>0.05</v>
      </c>
      <c r="L87" s="860">
        <f>N80*K87</f>
        <v>77.938177445371053</v>
      </c>
      <c r="M87" s="861"/>
      <c r="N87" s="51"/>
    </row>
    <row r="88" spans="1:14" ht="15.75" thickBot="1">
      <c r="B88" s="824" t="s">
        <v>953</v>
      </c>
      <c r="C88" s="825"/>
      <c r="D88" s="825"/>
      <c r="E88" s="825"/>
      <c r="F88" s="825"/>
      <c r="G88" s="825"/>
      <c r="H88" s="825"/>
      <c r="I88" s="825"/>
      <c r="J88" s="825"/>
      <c r="K88" s="825"/>
      <c r="L88" s="825"/>
      <c r="M88" s="826"/>
      <c r="N88" s="52">
        <f>L85+L86+L87</f>
        <v>467.62906467222626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2026.3926135796473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6220.2806090492077</v>
      </c>
      <c r="L36" s="270"/>
      <c r="M36" s="336">
        <v>40</v>
      </c>
      <c r="N36" s="272">
        <f t="shared" ref="N36:N41" si="0">K36/M36</f>
        <v>155.50701522623018</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15098.129667656063</v>
      </c>
      <c r="L37" s="335"/>
      <c r="M37" s="336">
        <v>400</v>
      </c>
      <c r="N37" s="272">
        <f t="shared" si="0"/>
        <v>37.745324169140162</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18988.745051877428</v>
      </c>
      <c r="L38" s="335"/>
      <c r="M38" s="336">
        <v>400</v>
      </c>
      <c r="N38" s="272">
        <f t="shared" si="0"/>
        <v>47.471862629693568</v>
      </c>
    </row>
    <row r="39" spans="1:14">
      <c r="A39" s="113" t="s">
        <v>208</v>
      </c>
      <c r="B39" s="837" t="str">
        <f>VLOOKUP(A39,EQUIPOS!A9:D154,3,FALSE)</f>
        <v>Equipo de soldadura 400</v>
      </c>
      <c r="C39" s="838"/>
      <c r="D39" s="838"/>
      <c r="E39" s="838"/>
      <c r="F39" s="838"/>
      <c r="G39" s="838"/>
      <c r="H39" s="839"/>
      <c r="I39" s="421"/>
      <c r="J39" s="422"/>
      <c r="K39" s="269">
        <f>VLOOKUP(A39,EQUIPOS!A9:D166,4,FALSE)</f>
        <v>20904.589281143588</v>
      </c>
      <c r="L39" s="335"/>
      <c r="M39" s="336">
        <v>400</v>
      </c>
      <c r="N39" s="272">
        <f t="shared" si="0"/>
        <v>52.261473202858973</v>
      </c>
    </row>
    <row r="40" spans="1:14">
      <c r="A40" s="113" t="s">
        <v>210</v>
      </c>
      <c r="B40" s="837" t="str">
        <f>VLOOKUP(A40,EQUIPOS!A10:D154,3,FALSE)</f>
        <v>Equipo de soldadura 600</v>
      </c>
      <c r="C40" s="838"/>
      <c r="D40" s="838"/>
      <c r="E40" s="838"/>
      <c r="F40" s="838"/>
      <c r="G40" s="838"/>
      <c r="H40" s="839"/>
      <c r="I40" s="421"/>
      <c r="J40" s="422"/>
      <c r="K40" s="269">
        <f>VLOOKUP(A40,EQUIPOS!A10:D167,4,FALSE)</f>
        <v>22301.999616348367</v>
      </c>
      <c r="L40" s="335"/>
      <c r="M40" s="336">
        <v>400</v>
      </c>
      <c r="N40" s="272">
        <f t="shared" si="0"/>
        <v>55.754999040870914</v>
      </c>
    </row>
    <row r="41" spans="1:14">
      <c r="A41" s="113" t="s">
        <v>243</v>
      </c>
      <c r="B41" s="837" t="str">
        <f>VLOOKUP(A41,EQUIPOS!A11:D155,3,FALSE)</f>
        <v>Grúa 10 ton</v>
      </c>
      <c r="C41" s="838"/>
      <c r="D41" s="838"/>
      <c r="E41" s="838"/>
      <c r="F41" s="838"/>
      <c r="G41" s="838"/>
      <c r="H41" s="839"/>
      <c r="I41" s="421"/>
      <c r="J41" s="422"/>
      <c r="K41" s="269">
        <f>VLOOKUP(A41,EQUIPOS!A11:D168,4,FALSE)</f>
        <v>137748.73004008754</v>
      </c>
      <c r="L41" s="335"/>
      <c r="M41" s="336">
        <v>400</v>
      </c>
      <c r="N41" s="272">
        <f t="shared" si="0"/>
        <v>344.37182510021887</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104.76938637365021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797.88188574266292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31539.413224016098</v>
      </c>
      <c r="N51" s="272">
        <f>K51*M51</f>
        <v>157.69706612008051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2249.3399515662782</v>
      </c>
      <c r="N52" s="272">
        <f t="shared" ref="N52:N58" si="1">K52*M52</f>
        <v>11.246699757831392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14639.342323508989</v>
      </c>
      <c r="N53" s="272">
        <f t="shared" si="1"/>
        <v>73.196711617544949</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7127.0690807775627</v>
      </c>
      <c r="N54" s="272">
        <f t="shared" si="1"/>
        <v>71.270690807775622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19587.182771489581</v>
      </c>
      <c r="N55" s="272">
        <f t="shared" si="1"/>
        <v>195.8718277148958</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39918.667107803172</v>
      </c>
      <c r="N56" s="272">
        <f t="shared" si="1"/>
        <v>19.959333553901587</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52305.532650183239</v>
      </c>
      <c r="N57" s="272">
        <f t="shared" si="1"/>
        <v>52.305532650183238</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20165.227826959799</v>
      </c>
      <c r="N58" s="272">
        <f t="shared" si="1"/>
        <v>20.1652278269598</v>
      </c>
    </row>
    <row r="59" spans="1:14" ht="15.75" thickBot="1">
      <c r="B59" s="824" t="s">
        <v>953</v>
      </c>
      <c r="C59" s="825"/>
      <c r="D59" s="825"/>
      <c r="E59" s="825"/>
      <c r="F59" s="825"/>
      <c r="G59" s="825"/>
      <c r="H59" s="825"/>
      <c r="I59" s="825"/>
      <c r="J59" s="825"/>
      <c r="K59" s="825"/>
      <c r="L59" s="825"/>
      <c r="M59" s="826"/>
      <c r="N59" s="394">
        <f>SUM(N51:N58)</f>
        <v>601.71309004917293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2095.3877274730039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3494.98270326484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698.99654065296806</v>
      </c>
      <c r="M88" s="859"/>
      <c r="N88" s="51"/>
    </row>
    <row r="89" spans="1:14">
      <c r="B89" s="89" t="s">
        <v>973</v>
      </c>
      <c r="C89" s="90"/>
      <c r="D89" s="90"/>
      <c r="E89" s="90"/>
      <c r="F89" s="90"/>
      <c r="G89" s="90"/>
      <c r="H89" s="90"/>
      <c r="I89" s="87"/>
      <c r="J89" s="88"/>
      <c r="K89" s="304">
        <v>0.05</v>
      </c>
      <c r="L89" s="858">
        <f>N83*K89</f>
        <v>174.74913516324202</v>
      </c>
      <c r="M89" s="859"/>
      <c r="N89" s="51"/>
    </row>
    <row r="90" spans="1:14" ht="15.75" thickBot="1">
      <c r="B90" s="91" t="s">
        <v>974</v>
      </c>
      <c r="C90" s="92"/>
      <c r="D90" s="92"/>
      <c r="E90" s="92"/>
      <c r="F90" s="92"/>
      <c r="G90" s="92"/>
      <c r="H90" s="92"/>
      <c r="I90" s="93"/>
      <c r="J90" s="94"/>
      <c r="K90" s="305">
        <v>0.05</v>
      </c>
      <c r="L90" s="860">
        <f>N83*K90</f>
        <v>174.74913516324202</v>
      </c>
      <c r="M90" s="861"/>
      <c r="N90" s="51"/>
    </row>
    <row r="91" spans="1:14" ht="15.75" thickBot="1">
      <c r="B91" s="824" t="s">
        <v>953</v>
      </c>
      <c r="C91" s="825"/>
      <c r="D91" s="825"/>
      <c r="E91" s="825"/>
      <c r="F91" s="825"/>
      <c r="G91" s="825"/>
      <c r="H91" s="825"/>
      <c r="I91" s="825"/>
      <c r="J91" s="825"/>
      <c r="K91" s="825"/>
      <c r="L91" s="825"/>
      <c r="M91" s="826"/>
      <c r="N91" s="52">
        <f>L88+L89+L90</f>
        <v>1048.494810979452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4543.4775142442923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4746.1462963622516</v>
      </c>
      <c r="L36" s="270"/>
      <c r="M36" s="336">
        <v>4</v>
      </c>
      <c r="N36" s="272">
        <f>K36/M36</f>
        <v>1186.5365740905629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2302.3122728855878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479542.28923658328</v>
      </c>
      <c r="N48" s="272">
        <f>K48*M48</f>
        <v>4795.4228923658329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137645.9088481307</v>
      </c>
      <c r="N49" s="272">
        <f>K49*M49</f>
        <v>137645.9088481307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354442.25496072025</v>
      </c>
      <c r="N50" s="272">
        <f>K50*M50</f>
        <v>129371.42306066288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271812.75480115943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1039.1756992716141</v>
      </c>
      <c r="M58" s="829"/>
      <c r="N58" s="287">
        <f>K58*L58</f>
        <v>290.96919579605196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290.96919579605196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11157.756987950248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285563.79325779132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57112.758651558266</v>
      </c>
      <c r="M82" s="859"/>
      <c r="N82" s="51"/>
    </row>
    <row r="83" spans="1:14">
      <c r="B83" s="89" t="s">
        <v>973</v>
      </c>
      <c r="C83" s="90"/>
      <c r="D83" s="90"/>
      <c r="E83" s="90"/>
      <c r="F83" s="90"/>
      <c r="G83" s="90"/>
      <c r="H83" s="90"/>
      <c r="I83" s="87"/>
      <c r="J83" s="88"/>
      <c r="K83" s="304">
        <v>0.05</v>
      </c>
      <c r="L83" s="858">
        <f>N77*K83</f>
        <v>14278.189662889567</v>
      </c>
      <c r="M83" s="859"/>
      <c r="N83" s="51"/>
    </row>
    <row r="84" spans="1:14" ht="15.75" thickBot="1">
      <c r="B84" s="91" t="s">
        <v>974</v>
      </c>
      <c r="C84" s="92"/>
      <c r="D84" s="92"/>
      <c r="E84" s="92"/>
      <c r="F84" s="92"/>
      <c r="G84" s="92"/>
      <c r="H84" s="92"/>
      <c r="I84" s="93"/>
      <c r="J84" s="94"/>
      <c r="K84" s="305">
        <v>0.05</v>
      </c>
      <c r="L84" s="860">
        <f>N77*K84</f>
        <v>14278.189662889567</v>
      </c>
      <c r="M84" s="861"/>
      <c r="N84" s="51"/>
    </row>
    <row r="85" spans="1:14" ht="15.75" thickBot="1">
      <c r="B85" s="824" t="s">
        <v>953</v>
      </c>
      <c r="C85" s="825"/>
      <c r="D85" s="825"/>
      <c r="E85" s="825"/>
      <c r="F85" s="825"/>
      <c r="G85" s="825"/>
      <c r="H85" s="825"/>
      <c r="I85" s="825"/>
      <c r="J85" s="825"/>
      <c r="K85" s="825"/>
      <c r="L85" s="825"/>
      <c r="M85" s="826"/>
      <c r="N85" s="52">
        <f>L82+L83+L84</f>
        <v>85669.137977337392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371232.93123512872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4746.1462963622516</v>
      </c>
      <c r="L36" s="270"/>
      <c r="M36" s="441">
        <v>4</v>
      </c>
      <c r="N36" s="272">
        <f>K36/M36</f>
        <v>1186.5365740905629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2302.3122728855878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479542.28923658328</v>
      </c>
      <c r="N48" s="272">
        <f>K48*M48</f>
        <v>9590.8457847316658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137645.9088481307</v>
      </c>
      <c r="N49" s="272">
        <f>K49*M49</f>
        <v>137645.9088481307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354442.25496072025</v>
      </c>
      <c r="N50" s="272">
        <f>K50*M50</f>
        <v>163043.43728193131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310280.19191479369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1039.1756992716141</v>
      </c>
      <c r="M58" s="829"/>
      <c r="N58" s="287">
        <f>K58*L58</f>
        <v>290.96919579605196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290.96919579605196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11157.756987950248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324031.23037142557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64806.246074285118</v>
      </c>
      <c r="M82" s="859"/>
      <c r="N82" s="51"/>
    </row>
    <row r="83" spans="1:14">
      <c r="B83" s="89" t="s">
        <v>973</v>
      </c>
      <c r="C83" s="90"/>
      <c r="D83" s="90"/>
      <c r="E83" s="90"/>
      <c r="F83" s="90"/>
      <c r="G83" s="90"/>
      <c r="H83" s="90"/>
      <c r="I83" s="87"/>
      <c r="J83" s="88"/>
      <c r="K83" s="304">
        <v>0.05</v>
      </c>
      <c r="L83" s="858">
        <f>N77*K83</f>
        <v>16201.56151857128</v>
      </c>
      <c r="M83" s="859"/>
      <c r="N83" s="51"/>
    </row>
    <row r="84" spans="1:14" ht="15.75" thickBot="1">
      <c r="B84" s="91" t="s">
        <v>974</v>
      </c>
      <c r="C84" s="92"/>
      <c r="D84" s="92"/>
      <c r="E84" s="92"/>
      <c r="F84" s="92"/>
      <c r="G84" s="92"/>
      <c r="H84" s="92"/>
      <c r="I84" s="93"/>
      <c r="J84" s="94"/>
      <c r="K84" s="305">
        <v>0.05</v>
      </c>
      <c r="L84" s="860">
        <f>N77*K84</f>
        <v>16201.56151857128</v>
      </c>
      <c r="M84" s="861"/>
      <c r="N84" s="51"/>
    </row>
    <row r="85" spans="1:14" ht="15.75" thickBot="1">
      <c r="B85" s="824" t="s">
        <v>953</v>
      </c>
      <c r="C85" s="825"/>
      <c r="D85" s="825"/>
      <c r="E85" s="825"/>
      <c r="F85" s="825"/>
      <c r="G85" s="825"/>
      <c r="H85" s="825"/>
      <c r="I85" s="825"/>
      <c r="J85" s="825"/>
      <c r="K85" s="825"/>
      <c r="L85" s="825"/>
      <c r="M85" s="826"/>
      <c r="N85" s="52">
        <f>L82+L83+L84</f>
        <v>97209.369111427673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421240.59948285326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190540.72495577499</v>
      </c>
      <c r="L36" s="270"/>
      <c r="M36" s="336">
        <v>3</v>
      </c>
      <c r="N36" s="272">
        <f>K36/M36</f>
        <v>63513.574985258332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1487.7009317267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65001.275916985032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479542.28923658328</v>
      </c>
      <c r="N48" s="272">
        <f>K48*M48</f>
        <v>9590.8457847316658</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36419.294692150819</v>
      </c>
      <c r="N49" s="272">
        <f>K49*M49</f>
        <v>16752.875558389376</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427449.95394047361</v>
      </c>
      <c r="N50" s="272">
        <f>K50*M50</f>
        <v>427449.95394047361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453793.67528359464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1039.1756992716141</v>
      </c>
      <c r="M58" s="829"/>
      <c r="N58" s="287">
        <f>K58*L58</f>
        <v>290.96919579605196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1013.0830069981863</v>
      </c>
      <c r="M59" s="829"/>
      <c r="N59" s="287">
        <f>K59*L59</f>
        <v>466.01818321916573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756.9873790152177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14877.009317266999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534428.94789686182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106885.78957937237</v>
      </c>
      <c r="M82" s="859"/>
      <c r="N82" s="51"/>
    </row>
    <row r="83" spans="1:14">
      <c r="B83" s="89" t="s">
        <v>973</v>
      </c>
      <c r="C83" s="90"/>
      <c r="D83" s="90"/>
      <c r="E83" s="90"/>
      <c r="F83" s="90"/>
      <c r="G83" s="90"/>
      <c r="H83" s="90"/>
      <c r="I83" s="87"/>
      <c r="J83" s="88"/>
      <c r="K83" s="304">
        <v>0.05</v>
      </c>
      <c r="L83" s="858">
        <f>N77*K83</f>
        <v>26721.447394843093</v>
      </c>
      <c r="M83" s="859"/>
      <c r="N83" s="51"/>
    </row>
    <row r="84" spans="1:14" ht="15.75" thickBot="1">
      <c r="B84" s="91" t="s">
        <v>974</v>
      </c>
      <c r="C84" s="92"/>
      <c r="D84" s="92"/>
      <c r="E84" s="92"/>
      <c r="F84" s="92"/>
      <c r="G84" s="92"/>
      <c r="H84" s="92"/>
      <c r="I84" s="93"/>
      <c r="J84" s="94"/>
      <c r="K84" s="305">
        <v>0.05</v>
      </c>
      <c r="L84" s="860">
        <f>N77*K84</f>
        <v>26721.447394843093</v>
      </c>
      <c r="M84" s="861"/>
      <c r="N84" s="51"/>
    </row>
    <row r="85" spans="1:14" ht="15.75" thickBot="1">
      <c r="B85" s="824" t="s">
        <v>953</v>
      </c>
      <c r="C85" s="825"/>
      <c r="D85" s="825"/>
      <c r="E85" s="825"/>
      <c r="F85" s="825"/>
      <c r="G85" s="825"/>
      <c r="H85" s="825"/>
      <c r="I85" s="825"/>
      <c r="J85" s="825"/>
      <c r="K85" s="825"/>
      <c r="L85" s="825"/>
      <c r="M85" s="826"/>
      <c r="N85" s="52">
        <f>L82+L83+L84</f>
        <v>160328.68436905855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694757.6322659204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336">
        <v>0.5</v>
      </c>
      <c r="N36" s="272">
        <f>K36/M36</f>
        <v>14380.990016137986</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115500.30204798983</v>
      </c>
      <c r="L37" s="335"/>
      <c r="M37" s="336">
        <v>1.5</v>
      </c>
      <c r="N37" s="272">
        <f>K37/M37</f>
        <v>77000.201365326546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2975.4018634534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94356.593244917938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36419.294692150819</v>
      </c>
      <c r="N48" s="272">
        <f>K48*M48</f>
        <v>21123.190921447473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201367.33344332009</v>
      </c>
      <c r="N49" s="272">
        <f>K49*M49</f>
        <v>201367.33344332009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222490.52436476757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1039.1756992716141</v>
      </c>
      <c r="M58" s="829"/>
      <c r="N58" s="287">
        <f>K58*L58</f>
        <v>1039.1756992716141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1013.0830069981863</v>
      </c>
      <c r="M59" s="829"/>
      <c r="N59" s="287">
        <f>K59*L59</f>
        <v>587.58814405894805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1626.7638433305622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29754.018634533997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348227.90008755005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69645.580017510016</v>
      </c>
      <c r="M82" s="859"/>
      <c r="N82" s="51"/>
    </row>
    <row r="83" spans="1:14">
      <c r="B83" s="89" t="s">
        <v>973</v>
      </c>
      <c r="C83" s="90"/>
      <c r="D83" s="90"/>
      <c r="E83" s="90"/>
      <c r="F83" s="90"/>
      <c r="G83" s="90"/>
      <c r="H83" s="90"/>
      <c r="I83" s="87"/>
      <c r="J83" s="88"/>
      <c r="K83" s="304">
        <v>0.05</v>
      </c>
      <c r="L83" s="858">
        <f>N77*K83</f>
        <v>17411.395004377504</v>
      </c>
      <c r="M83" s="859"/>
      <c r="N83" s="51"/>
    </row>
    <row r="84" spans="1:14" ht="15.75" thickBot="1">
      <c r="B84" s="91" t="s">
        <v>974</v>
      </c>
      <c r="C84" s="92"/>
      <c r="D84" s="92"/>
      <c r="E84" s="92"/>
      <c r="F84" s="92"/>
      <c r="G84" s="92"/>
      <c r="H84" s="92"/>
      <c r="I84" s="93"/>
      <c r="J84" s="94"/>
      <c r="K84" s="305">
        <v>0.05</v>
      </c>
      <c r="L84" s="860">
        <f>N77*K84</f>
        <v>17411.395004377504</v>
      </c>
      <c r="M84" s="861"/>
      <c r="N84" s="51"/>
    </row>
    <row r="85" spans="1:14" ht="15.75" thickBot="1">
      <c r="B85" s="824" t="s">
        <v>953</v>
      </c>
      <c r="C85" s="825"/>
      <c r="D85" s="825"/>
      <c r="E85" s="825"/>
      <c r="F85" s="825"/>
      <c r="G85" s="825"/>
      <c r="H85" s="825"/>
      <c r="I85" s="825"/>
      <c r="J85" s="825"/>
      <c r="K85" s="825"/>
      <c r="L85" s="825"/>
      <c r="M85" s="826"/>
      <c r="N85" s="52">
        <f>L82+L83+L84</f>
        <v>104468.37002626501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452696.27011381509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336">
        <v>0.5</v>
      </c>
      <c r="N36" s="272">
        <f>K36/M36</f>
        <v>14380.990016137986</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119670.16086805756</v>
      </c>
      <c r="L37" s="335"/>
      <c r="M37" s="336">
        <v>1.5</v>
      </c>
      <c r="N37" s="272">
        <f>K37/M37</f>
        <v>79780.107245371706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2975.4018634534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97136.499124963098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36419.294692150819</v>
      </c>
      <c r="N48" s="272">
        <f>K48*M48</f>
        <v>21123.190921447473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201367.33344332009</v>
      </c>
      <c r="N49" s="272">
        <f>K49*M49</f>
        <v>201367.33344332009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222490.52436476757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1039.1756992716141</v>
      </c>
      <c r="M58" s="829"/>
      <c r="N58" s="287">
        <f>K58*L58</f>
        <v>1039.1756992716141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1013.0830069981863</v>
      </c>
      <c r="M59" s="829"/>
      <c r="N59" s="287">
        <f>K59*L59</f>
        <v>587.58814405894805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1626.7638433305622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29754.018634533997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351007.8059675952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70201.561193519039</v>
      </c>
      <c r="M82" s="859"/>
      <c r="N82" s="51"/>
    </row>
    <row r="83" spans="1:14">
      <c r="B83" s="89" t="s">
        <v>973</v>
      </c>
      <c r="C83" s="90"/>
      <c r="D83" s="90"/>
      <c r="E83" s="90"/>
      <c r="F83" s="90"/>
      <c r="G83" s="90"/>
      <c r="H83" s="90"/>
      <c r="I83" s="87"/>
      <c r="J83" s="88"/>
      <c r="K83" s="304">
        <v>0.05</v>
      </c>
      <c r="L83" s="858">
        <f>N77*K83</f>
        <v>17550.39029837976</v>
      </c>
      <c r="M83" s="859"/>
      <c r="N83" s="51"/>
    </row>
    <row r="84" spans="1:14" ht="15.75" thickBot="1">
      <c r="B84" s="91" t="s">
        <v>974</v>
      </c>
      <c r="C84" s="92"/>
      <c r="D84" s="92"/>
      <c r="E84" s="92"/>
      <c r="F84" s="92"/>
      <c r="G84" s="92"/>
      <c r="H84" s="92"/>
      <c r="I84" s="93"/>
      <c r="J84" s="94"/>
      <c r="K84" s="305">
        <v>0.05</v>
      </c>
      <c r="L84" s="860">
        <f>N77*K84</f>
        <v>17550.39029837976</v>
      </c>
      <c r="M84" s="861"/>
      <c r="N84" s="51"/>
    </row>
    <row r="85" spans="1:14" ht="15.75" thickBot="1">
      <c r="B85" s="824" t="s">
        <v>953</v>
      </c>
      <c r="C85" s="825"/>
      <c r="D85" s="825"/>
      <c r="E85" s="825"/>
      <c r="F85" s="825"/>
      <c r="G85" s="825"/>
      <c r="H85" s="825"/>
      <c r="I85" s="825"/>
      <c r="J85" s="825"/>
      <c r="K85" s="825"/>
      <c r="L85" s="825"/>
      <c r="M85" s="826"/>
      <c r="N85" s="52">
        <f>L82+L83+L84</f>
        <v>105302.34179027856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456310.14775787375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147.22886430720399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20865.007367884242</v>
      </c>
      <c r="N48" s="272">
        <f>K48*M48</f>
        <v>20865.007367884242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20865.007367884242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2944.5772861440796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23956.813518335523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4791.3627036671051</v>
      </c>
      <c r="M82" s="859"/>
      <c r="N82" s="51"/>
    </row>
    <row r="83" spans="1:14">
      <c r="B83" s="89" t="s">
        <v>973</v>
      </c>
      <c r="C83" s="90"/>
      <c r="D83" s="90"/>
      <c r="E83" s="90"/>
      <c r="F83" s="90"/>
      <c r="G83" s="90"/>
      <c r="H83" s="90"/>
      <c r="I83" s="87"/>
      <c r="J83" s="88"/>
      <c r="K83" s="304">
        <v>0.05</v>
      </c>
      <c r="L83" s="858">
        <f>N77*K83</f>
        <v>1197.8406759167763</v>
      </c>
      <c r="M83" s="859"/>
      <c r="N83" s="51"/>
    </row>
    <row r="84" spans="1:14" ht="15.75" thickBot="1">
      <c r="B84" s="91" t="s">
        <v>974</v>
      </c>
      <c r="C84" s="92"/>
      <c r="D84" s="92"/>
      <c r="E84" s="92"/>
      <c r="F84" s="92"/>
      <c r="G84" s="92"/>
      <c r="H84" s="92"/>
      <c r="I84" s="93"/>
      <c r="J84" s="94"/>
      <c r="K84" s="305">
        <v>0.05</v>
      </c>
      <c r="L84" s="860">
        <f>N77*K84</f>
        <v>1197.8406759167763</v>
      </c>
      <c r="M84" s="861"/>
      <c r="N84" s="51"/>
    </row>
    <row r="85" spans="1:14" ht="15.75" thickBot="1">
      <c r="B85" s="824" t="s">
        <v>953</v>
      </c>
      <c r="C85" s="825"/>
      <c r="D85" s="825"/>
      <c r="E85" s="825"/>
      <c r="F85" s="825"/>
      <c r="G85" s="825"/>
      <c r="H85" s="825"/>
      <c r="I85" s="825"/>
      <c r="J85" s="825"/>
      <c r="K85" s="825"/>
      <c r="L85" s="825"/>
      <c r="M85" s="826"/>
      <c r="N85" s="52">
        <f>L82+L83+L84</f>
        <v>7187.044055500658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31143.85757383618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493956.44659359532</v>
      </c>
      <c r="N50" s="272">
        <f>K50*M50</f>
        <v>59274.773591231438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8139.0278302028564</v>
      </c>
      <c r="N51" s="272">
        <f>K51*M51</f>
        <v>16278.055660405713</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155195.92271018322</v>
      </c>
      <c r="N52" s="272">
        <f>K52*M52</f>
        <v>77597.961355091611</v>
      </c>
    </row>
    <row r="53" spans="1:14" ht="15.75" thickBot="1">
      <c r="B53" s="824" t="s">
        <v>953</v>
      </c>
      <c r="C53" s="825"/>
      <c r="D53" s="825"/>
      <c r="E53" s="825"/>
      <c r="F53" s="825"/>
      <c r="G53" s="825"/>
      <c r="H53" s="825"/>
      <c r="I53" s="825"/>
      <c r="J53" s="825"/>
      <c r="K53" s="825"/>
      <c r="L53" s="825"/>
      <c r="M53" s="826"/>
      <c r="N53" s="394">
        <f>SUM(N48:N52)</f>
        <v>208569.16371215053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1019.5029362251647</v>
      </c>
      <c r="M58" s="829"/>
      <c r="N58" s="287">
        <f>K58*L58</f>
        <v>1121.4532298476813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1121.4532298476813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256553.19629138926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51310.639258277857</v>
      </c>
      <c r="M82" s="859"/>
      <c r="N82" s="51"/>
    </row>
    <row r="83" spans="1:14">
      <c r="B83" s="89" t="s">
        <v>973</v>
      </c>
      <c r="C83" s="90"/>
      <c r="D83" s="90"/>
      <c r="E83" s="90"/>
      <c r="F83" s="90"/>
      <c r="G83" s="90"/>
      <c r="H83" s="90"/>
      <c r="I83" s="87"/>
      <c r="J83" s="88"/>
      <c r="K83" s="304">
        <v>0.05</v>
      </c>
      <c r="L83" s="858">
        <f>N77*K83</f>
        <v>12827.659814569464</v>
      </c>
      <c r="M83" s="859"/>
      <c r="N83" s="51"/>
    </row>
    <row r="84" spans="1:14" ht="15.75" thickBot="1">
      <c r="B84" s="91" t="s">
        <v>974</v>
      </c>
      <c r="C84" s="92"/>
      <c r="D84" s="92"/>
      <c r="E84" s="92"/>
      <c r="F84" s="92"/>
      <c r="G84" s="92"/>
      <c r="H84" s="92"/>
      <c r="I84" s="93"/>
      <c r="J84" s="94"/>
      <c r="K84" s="305">
        <v>0.05</v>
      </c>
      <c r="L84" s="860">
        <f>N77*K84</f>
        <v>12827.659814569464</v>
      </c>
      <c r="M84" s="861"/>
      <c r="N84" s="51"/>
    </row>
    <row r="85" spans="1:14" ht="15.75" thickBot="1">
      <c r="B85" s="824" t="s">
        <v>953</v>
      </c>
      <c r="C85" s="825"/>
      <c r="D85" s="825"/>
      <c r="E85" s="825"/>
      <c r="F85" s="825"/>
      <c r="G85" s="825"/>
      <c r="H85" s="825"/>
      <c r="I85" s="825"/>
      <c r="J85" s="825"/>
      <c r="K85" s="825"/>
      <c r="L85" s="825"/>
      <c r="M85" s="826"/>
      <c r="N85" s="52">
        <f>L82+L83+L84</f>
        <v>76965.958887416782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333519.15517880605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493956.44659359532</v>
      </c>
      <c r="N50" s="272">
        <f>K50*M50</f>
        <v>59274.773591231438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8139.0278302028564</v>
      </c>
      <c r="N51" s="272">
        <f>K51*M51</f>
        <v>16278.055660405713</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187210.88599775344</v>
      </c>
      <c r="N52" s="272">
        <f>K52*M52</f>
        <v>93605.442998876722</v>
      </c>
    </row>
    <row r="53" spans="1:14" ht="15.75" thickBot="1">
      <c r="B53" s="824" t="s">
        <v>953</v>
      </c>
      <c r="C53" s="825"/>
      <c r="D53" s="825"/>
      <c r="E53" s="825"/>
      <c r="F53" s="825"/>
      <c r="G53" s="825"/>
      <c r="H53" s="825"/>
      <c r="I53" s="825"/>
      <c r="J53" s="825"/>
      <c r="K53" s="825"/>
      <c r="L53" s="825"/>
      <c r="M53" s="826"/>
      <c r="N53" s="394">
        <f>SUM(N48:N52)</f>
        <v>224576.64535593562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1019.5029362251647</v>
      </c>
      <c r="M58" s="829"/>
      <c r="N58" s="287">
        <f>K58*L58</f>
        <v>1121.4532298476813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1121.4532298476813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272560.67793517432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54512.135587034863</v>
      </c>
      <c r="M82" s="859"/>
      <c r="N82" s="51"/>
    </row>
    <row r="83" spans="1:14">
      <c r="B83" s="89" t="s">
        <v>973</v>
      </c>
      <c r="C83" s="90"/>
      <c r="D83" s="90"/>
      <c r="E83" s="90"/>
      <c r="F83" s="90"/>
      <c r="G83" s="90"/>
      <c r="H83" s="90"/>
      <c r="I83" s="87"/>
      <c r="J83" s="88"/>
      <c r="K83" s="304">
        <v>0.05</v>
      </c>
      <c r="L83" s="858">
        <f>N77*K83</f>
        <v>13628.033896758716</v>
      </c>
      <c r="M83" s="859"/>
      <c r="N83" s="51"/>
    </row>
    <row r="84" spans="1:14" ht="15.75" thickBot="1">
      <c r="B84" s="91" t="s">
        <v>974</v>
      </c>
      <c r="C84" s="92"/>
      <c r="D84" s="92"/>
      <c r="E84" s="92"/>
      <c r="F84" s="92"/>
      <c r="G84" s="92"/>
      <c r="H84" s="92"/>
      <c r="I84" s="93"/>
      <c r="J84" s="94"/>
      <c r="K84" s="305">
        <v>0.05</v>
      </c>
      <c r="L84" s="860">
        <f>N77*K84</f>
        <v>13628.033896758716</v>
      </c>
      <c r="M84" s="861"/>
      <c r="N84" s="51"/>
    </row>
    <row r="85" spans="1:14" ht="15.75" thickBot="1">
      <c r="B85" s="824" t="s">
        <v>953</v>
      </c>
      <c r="C85" s="825"/>
      <c r="D85" s="825"/>
      <c r="E85" s="825"/>
      <c r="F85" s="825"/>
      <c r="G85" s="825"/>
      <c r="H85" s="825"/>
      <c r="I85" s="825"/>
      <c r="J85" s="825"/>
      <c r="K85" s="825"/>
      <c r="L85" s="825"/>
      <c r="M85" s="826"/>
      <c r="N85" s="52">
        <f>L82+L83+L84</f>
        <v>81768.203380552295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354328.88131572661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493956.44659359532</v>
      </c>
      <c r="N50" s="272">
        <f>K50*M50</f>
        <v>59274.773591231438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8139.0278302028564</v>
      </c>
      <c r="N51" s="272">
        <f>K51*M51</f>
        <v>16278.055660405713</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199741.98886765182</v>
      </c>
      <c r="N52" s="272">
        <f>K52*M52</f>
        <v>99870.994433825908</v>
      </c>
    </row>
    <row r="53" spans="1:14" ht="15.75" thickBot="1">
      <c r="B53" s="824" t="s">
        <v>953</v>
      </c>
      <c r="C53" s="825"/>
      <c r="D53" s="825"/>
      <c r="E53" s="825"/>
      <c r="F53" s="825"/>
      <c r="G53" s="825"/>
      <c r="H53" s="825"/>
      <c r="I53" s="825"/>
      <c r="J53" s="825"/>
      <c r="K53" s="825"/>
      <c r="L53" s="825"/>
      <c r="M53" s="826"/>
      <c r="N53" s="394">
        <f>SUM(N48:N52)</f>
        <v>230842.19679088483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1019.5029362251647</v>
      </c>
      <c r="M58" s="829"/>
      <c r="N58" s="287">
        <f>K58*L58</f>
        <v>1121.4532298476813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1121.4532298476813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278826.22937012359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55765.245874024724</v>
      </c>
      <c r="M82" s="859"/>
      <c r="N82" s="51"/>
    </row>
    <row r="83" spans="1:14">
      <c r="B83" s="89" t="s">
        <v>973</v>
      </c>
      <c r="C83" s="90"/>
      <c r="D83" s="90"/>
      <c r="E83" s="90"/>
      <c r="F83" s="90"/>
      <c r="G83" s="90"/>
      <c r="H83" s="90"/>
      <c r="I83" s="87"/>
      <c r="J83" s="88"/>
      <c r="K83" s="304">
        <v>0.05</v>
      </c>
      <c r="L83" s="858">
        <f>N77*K83</f>
        <v>13941.311468506181</v>
      </c>
      <c r="M83" s="859"/>
      <c r="N83" s="51"/>
    </row>
    <row r="84" spans="1:14" ht="15.75" thickBot="1">
      <c r="B84" s="91" t="s">
        <v>974</v>
      </c>
      <c r="C84" s="92"/>
      <c r="D84" s="92"/>
      <c r="E84" s="92"/>
      <c r="F84" s="92"/>
      <c r="G84" s="92"/>
      <c r="H84" s="92"/>
      <c r="I84" s="93"/>
      <c r="J84" s="94"/>
      <c r="K84" s="305">
        <v>0.05</v>
      </c>
      <c r="L84" s="860">
        <f>N77*K84</f>
        <v>13941.311468506181</v>
      </c>
      <c r="M84" s="861"/>
      <c r="N84" s="51"/>
    </row>
    <row r="85" spans="1:14" ht="15.75" thickBot="1">
      <c r="B85" s="824" t="s">
        <v>953</v>
      </c>
      <c r="C85" s="825"/>
      <c r="D85" s="825"/>
      <c r="E85" s="825"/>
      <c r="F85" s="825"/>
      <c r="G85" s="825"/>
      <c r="H85" s="825"/>
      <c r="I85" s="825"/>
      <c r="J85" s="825"/>
      <c r="K85" s="825"/>
      <c r="L85" s="825"/>
      <c r="M85" s="826"/>
      <c r="N85" s="52">
        <f>L82+L83+L84</f>
        <v>83647.868811037071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362474.09818116063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493956.44659359532</v>
      </c>
      <c r="N50" s="272">
        <f>K50*M50</f>
        <v>59274.773591231438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8139.0278302028564</v>
      </c>
      <c r="N51" s="272">
        <f>K51*M51</f>
        <v>16278.055660405713</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196808.82484060401</v>
      </c>
      <c r="N52" s="272">
        <f>K52*M52</f>
        <v>98404.412420302004</v>
      </c>
    </row>
    <row r="53" spans="1:14" ht="15.75" thickBot="1">
      <c r="B53" s="824" t="s">
        <v>953</v>
      </c>
      <c r="C53" s="825"/>
      <c r="D53" s="825"/>
      <c r="E53" s="825"/>
      <c r="F53" s="825"/>
      <c r="G53" s="825"/>
      <c r="H53" s="825"/>
      <c r="I53" s="825"/>
      <c r="J53" s="825"/>
      <c r="K53" s="825"/>
      <c r="L53" s="825"/>
      <c r="M53" s="826"/>
      <c r="N53" s="394">
        <f>SUM(N48:N52)</f>
        <v>229375.61477736093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1019.5029362251647</v>
      </c>
      <c r="M58" s="829"/>
      <c r="N58" s="287">
        <f>K58*L58</f>
        <v>1121.4532298476813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1121.4532298476813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277359.64735659969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55471.929471319942</v>
      </c>
      <c r="M82" s="859"/>
      <c r="N82" s="51"/>
    </row>
    <row r="83" spans="1:14">
      <c r="B83" s="89" t="s">
        <v>973</v>
      </c>
      <c r="C83" s="90"/>
      <c r="D83" s="90"/>
      <c r="E83" s="90"/>
      <c r="F83" s="90"/>
      <c r="G83" s="90"/>
      <c r="H83" s="90"/>
      <c r="I83" s="87"/>
      <c r="J83" s="88"/>
      <c r="K83" s="304">
        <v>0.05</v>
      </c>
      <c r="L83" s="858">
        <f>N77*K83</f>
        <v>13867.982367829985</v>
      </c>
      <c r="M83" s="859"/>
      <c r="N83" s="51"/>
    </row>
    <row r="84" spans="1:14" ht="15.75" thickBot="1">
      <c r="B84" s="91" t="s">
        <v>974</v>
      </c>
      <c r="C84" s="92"/>
      <c r="D84" s="92"/>
      <c r="E84" s="92"/>
      <c r="F84" s="92"/>
      <c r="G84" s="92"/>
      <c r="H84" s="92"/>
      <c r="I84" s="93"/>
      <c r="J84" s="94"/>
      <c r="K84" s="305">
        <v>0.05</v>
      </c>
      <c r="L84" s="860">
        <f>N77*K84</f>
        <v>13867.982367829985</v>
      </c>
      <c r="M84" s="861"/>
      <c r="N84" s="51"/>
    </row>
    <row r="85" spans="1:14" ht="15.75" thickBot="1">
      <c r="B85" s="824" t="s">
        <v>953</v>
      </c>
      <c r="C85" s="825"/>
      <c r="D85" s="825"/>
      <c r="E85" s="825"/>
      <c r="F85" s="825"/>
      <c r="G85" s="825"/>
      <c r="H85" s="825"/>
      <c r="I85" s="825"/>
      <c r="J85" s="825"/>
      <c r="K85" s="825"/>
      <c r="L85" s="825"/>
      <c r="M85" s="826"/>
      <c r="N85" s="52">
        <f>L82+L83+L84</f>
        <v>83207.894206979909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360567.54156357958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6219.3584805744385</v>
      </c>
      <c r="L36" s="270"/>
      <c r="M36" s="336">
        <v>1</v>
      </c>
      <c r="N36" s="272">
        <f>K36*M36</f>
        <v>6219.3584805744385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3796.3137725900497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10015.672253164488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40588.656721283645</v>
      </c>
      <c r="N48" s="272">
        <f t="shared" ref="N48:N53" si="0">K48*M48</f>
        <v>20456.682987526958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8139.0278302028564</v>
      </c>
      <c r="N49" s="272">
        <f t="shared" si="0"/>
        <v>16278.055660405713</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58.881525928838656</v>
      </c>
      <c r="N50" s="272">
        <f t="shared" si="0"/>
        <v>6535.8493781010911</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42977.472501552358</v>
      </c>
      <c r="N51" s="272">
        <f t="shared" si="0"/>
        <v>17190.989000620943</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47144.680018240542</v>
      </c>
      <c r="N52" s="273">
        <f t="shared" si="0"/>
        <v>17820.689046894924</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519.22127181998144</v>
      </c>
      <c r="N53" s="273">
        <f t="shared" si="0"/>
        <v>80998.5184039171</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159280.78447746672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1019.5029362251647</v>
      </c>
      <c r="M60" s="829"/>
      <c r="N60" s="287">
        <f>K60*L60</f>
        <v>407.80117449006593</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942.46378550142276</v>
      </c>
      <c r="M61" s="829"/>
      <c r="N61" s="287">
        <f t="shared" ref="N61:N62" si="1">K61*L61</f>
        <v>356.25131091953779</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942.46378550142276</v>
      </c>
      <c r="M62" s="829"/>
      <c r="N62" s="287">
        <f t="shared" si="1"/>
        <v>475.00174789271705</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1239.0542333023209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75926.27545180099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246461.78641573453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49292.357283146906</v>
      </c>
      <c r="M84" s="859"/>
      <c r="N84" s="51"/>
    </row>
    <row r="85" spans="1:14">
      <c r="B85" s="89" t="s">
        <v>973</v>
      </c>
      <c r="C85" s="90"/>
      <c r="D85" s="90"/>
      <c r="E85" s="90"/>
      <c r="F85" s="90"/>
      <c r="G85" s="90"/>
      <c r="H85" s="90"/>
      <c r="I85" s="87"/>
      <c r="J85" s="88"/>
      <c r="K85" s="304">
        <v>0.05</v>
      </c>
      <c r="L85" s="858">
        <f>N79*K85</f>
        <v>12323.089320786727</v>
      </c>
      <c r="M85" s="859"/>
      <c r="N85" s="51"/>
    </row>
    <row r="86" spans="1:14" ht="15.75" thickBot="1">
      <c r="B86" s="91" t="s">
        <v>974</v>
      </c>
      <c r="C86" s="92"/>
      <c r="D86" s="92"/>
      <c r="E86" s="92"/>
      <c r="F86" s="92"/>
      <c r="G86" s="92"/>
      <c r="H86" s="92"/>
      <c r="I86" s="93"/>
      <c r="J86" s="94"/>
      <c r="K86" s="305">
        <v>0.05</v>
      </c>
      <c r="L86" s="860">
        <f>N79*K86</f>
        <v>12323.089320786727</v>
      </c>
      <c r="M86" s="861"/>
      <c r="N86" s="51"/>
    </row>
    <row r="87" spans="1:14" ht="15.75" thickBot="1">
      <c r="B87" s="824" t="s">
        <v>953</v>
      </c>
      <c r="C87" s="825"/>
      <c r="D87" s="825"/>
      <c r="E87" s="825"/>
      <c r="F87" s="825"/>
      <c r="G87" s="825"/>
      <c r="H87" s="825"/>
      <c r="I87" s="825"/>
      <c r="J87" s="825"/>
      <c r="K87" s="825"/>
      <c r="L87" s="825"/>
      <c r="M87" s="826"/>
      <c r="N87" s="52">
        <f>L84+L85+L86</f>
        <v>73938.53592472036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320400.32234045491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1472.28864307204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1781.2969438498972</v>
      </c>
      <c r="N48" s="272">
        <f>K48*M48</f>
        <v>890.64847192494858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354442.25496072025</v>
      </c>
      <c r="N49" s="272">
        <f>K49*M49</f>
        <v>357986.67751032748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8139.0278302028564</v>
      </c>
      <c r="N50" s="272">
        <f>K50*M50</f>
        <v>2441.708349060857</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361319.03433131328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1176.1074574444656</v>
      </c>
      <c r="M60" s="829"/>
      <c r="N60" s="287">
        <f>K60*L60</f>
        <v>1187.8685320189102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1187.8685320189102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29445.772861440797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393424.96436784504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78684.992873569019</v>
      </c>
      <c r="M84" s="859"/>
      <c r="N84" s="51"/>
    </row>
    <row r="85" spans="1:14">
      <c r="B85" s="89" t="s">
        <v>973</v>
      </c>
      <c r="C85" s="90"/>
      <c r="D85" s="90"/>
      <c r="E85" s="90"/>
      <c r="F85" s="90"/>
      <c r="G85" s="90"/>
      <c r="H85" s="90"/>
      <c r="I85" s="87"/>
      <c r="J85" s="88"/>
      <c r="K85" s="304">
        <v>0.05</v>
      </c>
      <c r="L85" s="858">
        <f>N79*K85</f>
        <v>19671.248218392255</v>
      </c>
      <c r="M85" s="859"/>
      <c r="N85" s="51"/>
    </row>
    <row r="86" spans="1:14" ht="15.75" thickBot="1">
      <c r="B86" s="91" t="s">
        <v>974</v>
      </c>
      <c r="C86" s="92"/>
      <c r="D86" s="92"/>
      <c r="E86" s="92"/>
      <c r="F86" s="92"/>
      <c r="G86" s="92"/>
      <c r="H86" s="92"/>
      <c r="I86" s="93"/>
      <c r="J86" s="94"/>
      <c r="K86" s="305">
        <v>0.05</v>
      </c>
      <c r="L86" s="860">
        <f>N79*K86</f>
        <v>19671.248218392255</v>
      </c>
      <c r="M86" s="861"/>
      <c r="N86" s="51"/>
    </row>
    <row r="87" spans="1:14" ht="15.75" thickBot="1">
      <c r="B87" s="824" t="s">
        <v>953</v>
      </c>
      <c r="C87" s="825"/>
      <c r="D87" s="825"/>
      <c r="E87" s="825"/>
      <c r="F87" s="825"/>
      <c r="G87" s="825"/>
      <c r="H87" s="825"/>
      <c r="I87" s="825"/>
      <c r="J87" s="825"/>
      <c r="K87" s="825"/>
      <c r="L87" s="825"/>
      <c r="M87" s="826"/>
      <c r="N87" s="52">
        <f>L84+L85+L86</f>
        <v>118027.48931035353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511452.45367819857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77.289077871469317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1781.2969438498972</v>
      </c>
      <c r="N48" s="272">
        <f>K48*M48</f>
        <v>89.064847192494867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46273.247278784722</v>
      </c>
      <c r="N49" s="272">
        <f>K49*M49</f>
        <v>46273.247278784722</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46362.312125977216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1545.7815574293863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47985.382761278073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9597.0765522556158</v>
      </c>
      <c r="M84" s="859"/>
      <c r="N84" s="51"/>
    </row>
    <row r="85" spans="1:14">
      <c r="B85" s="89" t="s">
        <v>973</v>
      </c>
      <c r="C85" s="90"/>
      <c r="D85" s="90"/>
      <c r="E85" s="90"/>
      <c r="F85" s="90"/>
      <c r="G85" s="90"/>
      <c r="H85" s="90"/>
      <c r="I85" s="87"/>
      <c r="J85" s="88"/>
      <c r="K85" s="304">
        <v>0.05</v>
      </c>
      <c r="L85" s="858">
        <f>N79*K85</f>
        <v>2399.2691380639039</v>
      </c>
      <c r="M85" s="859"/>
      <c r="N85" s="51"/>
    </row>
    <row r="86" spans="1:14" ht="15.75" thickBot="1">
      <c r="B86" s="91" t="s">
        <v>974</v>
      </c>
      <c r="C86" s="92"/>
      <c r="D86" s="92"/>
      <c r="E86" s="92"/>
      <c r="F86" s="92"/>
      <c r="G86" s="92"/>
      <c r="H86" s="92"/>
      <c r="I86" s="93"/>
      <c r="J86" s="94"/>
      <c r="K86" s="305">
        <v>0.05</v>
      </c>
      <c r="L86" s="860">
        <f>N79*K86</f>
        <v>2399.2691380639039</v>
      </c>
      <c r="M86" s="861"/>
      <c r="N86" s="51"/>
    </row>
    <row r="87" spans="1:14" ht="15.75" thickBot="1">
      <c r="B87" s="824" t="s">
        <v>953</v>
      </c>
      <c r="C87" s="825"/>
      <c r="D87" s="825"/>
      <c r="E87" s="825"/>
      <c r="F87" s="825"/>
      <c r="G87" s="825"/>
      <c r="H87" s="825"/>
      <c r="I87" s="825"/>
      <c r="J87" s="825"/>
      <c r="K87" s="825"/>
      <c r="L87" s="825"/>
      <c r="M87" s="826"/>
      <c r="N87" s="52">
        <f>L84+L85+L86</f>
        <v>14395.614828383425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62380.9975896615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336">
        <v>1.25</v>
      </c>
      <c r="N36" s="272">
        <f>K36/M36</f>
        <v>5752.3960064551948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2098.1935930720401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7850.5895995272349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26143.888991022686</v>
      </c>
      <c r="N48" s="272">
        <f>K48*M48</f>
        <v>13071.944495511343</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1781.2969438498972</v>
      </c>
      <c r="N49" s="272">
        <f>K49*M49</f>
        <v>890.64847192494858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354442.25496072025</v>
      </c>
      <c r="N50" s="272">
        <f>K50*M50</f>
        <v>357986.67751032748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8139.0278302028564</v>
      </c>
      <c r="N51" s="272">
        <f>K51*M51</f>
        <v>2441.708349060857</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374390.97882682463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1176.1074574444656</v>
      </c>
      <c r="M58" s="829"/>
      <c r="N58" s="287">
        <f>K58*L58</f>
        <v>1187.8685320189102</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942.46378550142276</v>
      </c>
      <c r="M59" s="829"/>
      <c r="N59" s="287">
        <f>K59*L59</f>
        <v>471.23189275071138</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1659.1004247696214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41963.871861440799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425864.54071256227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85172.90814251246</v>
      </c>
      <c r="M82" s="859"/>
      <c r="N82" s="51"/>
    </row>
    <row r="83" spans="1:14">
      <c r="B83" s="89" t="s">
        <v>973</v>
      </c>
      <c r="C83" s="90"/>
      <c r="D83" s="90"/>
      <c r="E83" s="90"/>
      <c r="F83" s="90"/>
      <c r="G83" s="90"/>
      <c r="H83" s="90"/>
      <c r="I83" s="87"/>
      <c r="J83" s="88"/>
      <c r="K83" s="304">
        <v>0.05</v>
      </c>
      <c r="L83" s="858">
        <f>N77*K83</f>
        <v>21293.227035628115</v>
      </c>
      <c r="M83" s="859"/>
      <c r="N83" s="51"/>
    </row>
    <row r="84" spans="1:14" ht="15.75" thickBot="1">
      <c r="B84" s="91" t="s">
        <v>974</v>
      </c>
      <c r="C84" s="92"/>
      <c r="D84" s="92"/>
      <c r="E84" s="92"/>
      <c r="F84" s="92"/>
      <c r="G84" s="92"/>
      <c r="H84" s="92"/>
      <c r="I84" s="93"/>
      <c r="J84" s="94"/>
      <c r="K84" s="305">
        <v>0.05</v>
      </c>
      <c r="L84" s="860">
        <f>N77*K84</f>
        <v>21293.227035628115</v>
      </c>
      <c r="M84" s="861"/>
      <c r="N84" s="51"/>
    </row>
    <row r="85" spans="1:14" ht="15.75" thickBot="1">
      <c r="B85" s="824" t="s">
        <v>953</v>
      </c>
      <c r="C85" s="825"/>
      <c r="D85" s="825"/>
      <c r="E85" s="825"/>
      <c r="F85" s="825"/>
      <c r="G85" s="825"/>
      <c r="H85" s="825"/>
      <c r="I85" s="825"/>
      <c r="J85" s="825"/>
      <c r="K85" s="825"/>
      <c r="L85" s="825"/>
      <c r="M85" s="826"/>
      <c r="N85" s="52">
        <f>L82+L83+L84</f>
        <v>127759.36221376868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553623.90292633092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336">
        <v>18.75</v>
      </c>
      <c r="N36" s="272">
        <f>K36/M36</f>
        <v>383.49306709701295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119.016074538136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502.50914163514892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26143.888991022686</v>
      </c>
      <c r="N48" s="272">
        <f>K48*M48</f>
        <v>1307.1944495511343</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1781.2969438498972</v>
      </c>
      <c r="N49" s="272">
        <f>K49*M49</f>
        <v>89.064847192494867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46273.247278784722</v>
      </c>
      <c r="N50" s="272">
        <f>K50*M50</f>
        <v>46273.247278784722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47669.50657552835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942.46378550142276</v>
      </c>
      <c r="M58" s="829"/>
      <c r="N58" s="287">
        <f>K58*L58</f>
        <v>47.123189275071141</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47.123189275071141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2380.3214907627198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50599.460397201292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10119.892079440258</v>
      </c>
      <c r="M82" s="859"/>
      <c r="N82" s="51"/>
    </row>
    <row r="83" spans="1:14">
      <c r="B83" s="89" t="s">
        <v>973</v>
      </c>
      <c r="C83" s="90"/>
      <c r="D83" s="90"/>
      <c r="E83" s="90"/>
      <c r="F83" s="90"/>
      <c r="G83" s="90"/>
      <c r="H83" s="90"/>
      <c r="I83" s="87"/>
      <c r="J83" s="88"/>
      <c r="K83" s="304">
        <v>0.05</v>
      </c>
      <c r="L83" s="858">
        <f>N77*K83</f>
        <v>2529.9730198600646</v>
      </c>
      <c r="M83" s="859"/>
      <c r="N83" s="51"/>
    </row>
    <row r="84" spans="1:14" ht="15.75" thickBot="1">
      <c r="B84" s="91" t="s">
        <v>974</v>
      </c>
      <c r="C84" s="92"/>
      <c r="D84" s="92"/>
      <c r="E84" s="92"/>
      <c r="F84" s="92"/>
      <c r="G84" s="92"/>
      <c r="H84" s="92"/>
      <c r="I84" s="93"/>
      <c r="J84" s="94"/>
      <c r="K84" s="305">
        <v>0.05</v>
      </c>
      <c r="L84" s="860">
        <f>N77*K84</f>
        <v>2529.9730198600646</v>
      </c>
      <c r="M84" s="861"/>
      <c r="N84" s="51"/>
    </row>
    <row r="85" spans="1:14" ht="15.75" thickBot="1">
      <c r="B85" s="824" t="s">
        <v>953</v>
      </c>
      <c r="C85" s="825"/>
      <c r="D85" s="825"/>
      <c r="E85" s="825"/>
      <c r="F85" s="825"/>
      <c r="G85" s="825"/>
      <c r="H85" s="825"/>
      <c r="I85" s="825"/>
      <c r="J85" s="825"/>
      <c r="K85" s="825"/>
      <c r="L85" s="825"/>
      <c r="M85" s="826"/>
      <c r="N85" s="52">
        <f>L82+L83+L84</f>
        <v>15179.838119160388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65779.298516361683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147.22886430720399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354442.25496072025</v>
      </c>
      <c r="N48" s="272">
        <f>K48*M48</f>
        <v>24810.957847250422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8139.0278302028564</v>
      </c>
      <c r="N49" s="272">
        <f>K49*M49</f>
        <v>2441.708349060857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27252.666196311278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1176.1074574444656</v>
      </c>
      <c r="M58" s="829"/>
      <c r="N58" s="287">
        <f>K58*L58</f>
        <v>82.3275220211126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82.3275220211126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2944.5772861440796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30426.799868783673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6085.3599737567347</v>
      </c>
      <c r="M82" s="859"/>
      <c r="N82" s="51"/>
    </row>
    <row r="83" spans="1:14">
      <c r="B83" s="89" t="s">
        <v>973</v>
      </c>
      <c r="C83" s="90"/>
      <c r="D83" s="90"/>
      <c r="E83" s="90"/>
      <c r="F83" s="90"/>
      <c r="G83" s="90"/>
      <c r="H83" s="90"/>
      <c r="I83" s="87"/>
      <c r="J83" s="88"/>
      <c r="K83" s="304">
        <v>0.05</v>
      </c>
      <c r="L83" s="858">
        <f>N77*K83</f>
        <v>1521.3399934391837</v>
      </c>
      <c r="M83" s="859"/>
      <c r="N83" s="51"/>
    </row>
    <row r="84" spans="1:14" ht="15.75" thickBot="1">
      <c r="B84" s="91" t="s">
        <v>974</v>
      </c>
      <c r="C84" s="92"/>
      <c r="D84" s="92"/>
      <c r="E84" s="92"/>
      <c r="F84" s="92"/>
      <c r="G84" s="92"/>
      <c r="H84" s="92"/>
      <c r="I84" s="93"/>
      <c r="J84" s="94"/>
      <c r="K84" s="305">
        <v>0.05</v>
      </c>
      <c r="L84" s="860">
        <f>N77*K84</f>
        <v>1521.3399934391837</v>
      </c>
      <c r="M84" s="861"/>
      <c r="N84" s="51"/>
    </row>
    <row r="85" spans="1:14" ht="15.75" thickBot="1">
      <c r="B85" s="824" t="s">
        <v>953</v>
      </c>
      <c r="C85" s="825"/>
      <c r="D85" s="825"/>
      <c r="E85" s="825"/>
      <c r="F85" s="825"/>
      <c r="G85" s="825"/>
      <c r="H85" s="825"/>
      <c r="I85" s="825"/>
      <c r="J85" s="825"/>
      <c r="K85" s="825"/>
      <c r="L85" s="825"/>
      <c r="M85" s="826"/>
      <c r="N85" s="52">
        <f>L82+L83+L84</f>
        <v>9128.039960635102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39554.839829418779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77.289077871469317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50967.048684522168</v>
      </c>
      <c r="N48" s="272">
        <f>K48*M48</f>
        <v>63708.810855652708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63708.810855652708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1545.7815574293863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65331.881490953565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13066.376298190713</v>
      </c>
      <c r="M82" s="859"/>
      <c r="N82" s="51"/>
    </row>
    <row r="83" spans="1:14">
      <c r="B83" s="89" t="s">
        <v>973</v>
      </c>
      <c r="C83" s="90"/>
      <c r="D83" s="90"/>
      <c r="E83" s="90"/>
      <c r="F83" s="90"/>
      <c r="G83" s="90"/>
      <c r="H83" s="90"/>
      <c r="I83" s="87"/>
      <c r="J83" s="88"/>
      <c r="K83" s="304">
        <v>0.05</v>
      </c>
      <c r="L83" s="858">
        <f>N77*K83</f>
        <v>3266.5940745476782</v>
      </c>
      <c r="M83" s="859"/>
      <c r="N83" s="51"/>
    </row>
    <row r="84" spans="1:14" ht="15.75" thickBot="1">
      <c r="B84" s="91" t="s">
        <v>974</v>
      </c>
      <c r="C84" s="92"/>
      <c r="D84" s="92"/>
      <c r="E84" s="92"/>
      <c r="F84" s="92"/>
      <c r="G84" s="92"/>
      <c r="H84" s="92"/>
      <c r="I84" s="93"/>
      <c r="J84" s="94"/>
      <c r="K84" s="305">
        <v>0.05</v>
      </c>
      <c r="L84" s="860">
        <f>N77*K84</f>
        <v>3266.5940745476782</v>
      </c>
      <c r="M84" s="861"/>
      <c r="N84" s="51"/>
    </row>
    <row r="85" spans="1:14" ht="15.75" thickBot="1">
      <c r="B85" s="824" t="s">
        <v>953</v>
      </c>
      <c r="C85" s="825"/>
      <c r="D85" s="825"/>
      <c r="E85" s="825"/>
      <c r="F85" s="825"/>
      <c r="G85" s="825"/>
      <c r="H85" s="825"/>
      <c r="I85" s="825"/>
      <c r="J85" s="825"/>
      <c r="K85" s="825"/>
      <c r="L85" s="825"/>
      <c r="M85" s="826"/>
      <c r="N85" s="52">
        <f>L82+L83+L84</f>
        <v>19599.564447286069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84931.445938239631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178.52411180720401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479542.28923658328</v>
      </c>
      <c r="N48" s="272">
        <f>K48*M48</f>
        <v>959.08457847316663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354442.25496072025</v>
      </c>
      <c r="N49" s="272">
        <f>K49*M49</f>
        <v>24810.957847250422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8139.0278302028564</v>
      </c>
      <c r="N50" s="272">
        <f>K50*M50</f>
        <v>2441.708349060857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28211.750774784447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1176.1074574444656</v>
      </c>
      <c r="M58" s="829"/>
      <c r="N58" s="287">
        <f>K58*L58</f>
        <v>84.679736936001532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84.679736936001532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3570.4822361440797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32045.436859671732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6409.0873719343472</v>
      </c>
      <c r="M82" s="859"/>
      <c r="N82" s="51"/>
    </row>
    <row r="83" spans="1:14">
      <c r="B83" s="89" t="s">
        <v>973</v>
      </c>
      <c r="C83" s="90"/>
      <c r="D83" s="90"/>
      <c r="E83" s="90"/>
      <c r="F83" s="90"/>
      <c r="G83" s="90"/>
      <c r="H83" s="90"/>
      <c r="I83" s="87"/>
      <c r="J83" s="88"/>
      <c r="K83" s="304">
        <v>0.05</v>
      </c>
      <c r="L83" s="858">
        <f>N77*K83</f>
        <v>1602.2718429835868</v>
      </c>
      <c r="M83" s="859"/>
      <c r="N83" s="51"/>
    </row>
    <row r="84" spans="1:14" ht="15.75" thickBot="1">
      <c r="B84" s="91" t="s">
        <v>974</v>
      </c>
      <c r="C84" s="92"/>
      <c r="D84" s="92"/>
      <c r="E84" s="92"/>
      <c r="F84" s="92"/>
      <c r="G84" s="92"/>
      <c r="H84" s="92"/>
      <c r="I84" s="93"/>
      <c r="J84" s="94"/>
      <c r="K84" s="305">
        <v>0.05</v>
      </c>
      <c r="L84" s="860">
        <f>N77*K84</f>
        <v>1602.2718429835868</v>
      </c>
      <c r="M84" s="861"/>
      <c r="N84" s="51"/>
    </row>
    <row r="85" spans="1:14" ht="15.75" thickBot="1">
      <c r="B85" s="824" t="s">
        <v>953</v>
      </c>
      <c r="C85" s="825"/>
      <c r="D85" s="825"/>
      <c r="E85" s="825"/>
      <c r="F85" s="825"/>
      <c r="G85" s="825"/>
      <c r="H85" s="825"/>
      <c r="I85" s="825"/>
      <c r="J85" s="825"/>
      <c r="K85" s="825"/>
      <c r="L85" s="825"/>
      <c r="M85" s="826"/>
      <c r="N85" s="52">
        <f>L82+L83+L84</f>
        <v>9613.6310579015208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41659.067917573251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98.152576204802656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479542.28923658328</v>
      </c>
      <c r="N48" s="272">
        <f>K48*M48</f>
        <v>959.08457847316663</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50967.048684522168</v>
      </c>
      <c r="N49" s="272">
        <f>K49*M49</f>
        <v>63708.810855652708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64667.895434125872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1176.1074574444656</v>
      </c>
      <c r="M58" s="829"/>
      <c r="N58" s="287">
        <f>K58*L58</f>
        <v>2.3522149148889313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2.3522149148889313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1963.0515240960531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66731.451749341621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13346.290349868324</v>
      </c>
      <c r="M82" s="859"/>
      <c r="N82" s="51"/>
    </row>
    <row r="83" spans="1:14">
      <c r="B83" s="89" t="s">
        <v>973</v>
      </c>
      <c r="C83" s="90"/>
      <c r="D83" s="90"/>
      <c r="E83" s="90"/>
      <c r="F83" s="90"/>
      <c r="G83" s="90"/>
      <c r="H83" s="90"/>
      <c r="I83" s="87"/>
      <c r="J83" s="88"/>
      <c r="K83" s="304">
        <v>0.05</v>
      </c>
      <c r="L83" s="858">
        <f>N77*K83</f>
        <v>3336.5725874670811</v>
      </c>
      <c r="M83" s="859"/>
      <c r="N83" s="51"/>
    </row>
    <row r="84" spans="1:14" ht="15.75" thickBot="1">
      <c r="B84" s="91" t="s">
        <v>974</v>
      </c>
      <c r="C84" s="92"/>
      <c r="D84" s="92"/>
      <c r="E84" s="92"/>
      <c r="F84" s="92"/>
      <c r="G84" s="92"/>
      <c r="H84" s="92"/>
      <c r="I84" s="93"/>
      <c r="J84" s="94"/>
      <c r="K84" s="305">
        <v>0.05</v>
      </c>
      <c r="L84" s="860">
        <f>N77*K84</f>
        <v>3336.5725874670811</v>
      </c>
      <c r="M84" s="861"/>
      <c r="N84" s="51"/>
    </row>
    <row r="85" spans="1:14" ht="15.75" thickBot="1">
      <c r="B85" s="824" t="s">
        <v>953</v>
      </c>
      <c r="C85" s="825"/>
      <c r="D85" s="825"/>
      <c r="E85" s="825"/>
      <c r="F85" s="825"/>
      <c r="G85" s="825"/>
      <c r="H85" s="825"/>
      <c r="I85" s="825"/>
      <c r="J85" s="825"/>
      <c r="K85" s="825"/>
      <c r="L85" s="825"/>
      <c r="M85" s="826"/>
      <c r="N85" s="52">
        <f>L82+L83+L84</f>
        <v>20019.435524802488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86750.887274144101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26.079372916666667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5924.4385941220762</v>
      </c>
      <c r="N48" s="272">
        <f>K48*M48</f>
        <v>6516.8824535342847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6516.8824535342847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521.5874583333333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7064.5492847842843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1412.9098569568569</v>
      </c>
      <c r="M82" s="859"/>
      <c r="N82" s="51"/>
    </row>
    <row r="83" spans="1:14">
      <c r="B83" s="89" t="s">
        <v>973</v>
      </c>
      <c r="C83" s="90"/>
      <c r="D83" s="90"/>
      <c r="E83" s="90"/>
      <c r="F83" s="90"/>
      <c r="G83" s="90"/>
      <c r="H83" s="90"/>
      <c r="I83" s="87"/>
      <c r="J83" s="88"/>
      <c r="K83" s="304">
        <v>0.05</v>
      </c>
      <c r="L83" s="858">
        <f>N77*K83</f>
        <v>353.22746423921421</v>
      </c>
      <c r="M83" s="859"/>
      <c r="N83" s="51"/>
    </row>
    <row r="84" spans="1:14" ht="15.75" thickBot="1">
      <c r="B84" s="91" t="s">
        <v>974</v>
      </c>
      <c r="C84" s="92"/>
      <c r="D84" s="92"/>
      <c r="E84" s="92"/>
      <c r="F84" s="92"/>
      <c r="G84" s="92"/>
      <c r="H84" s="92"/>
      <c r="I84" s="93"/>
      <c r="J84" s="94"/>
      <c r="K84" s="305">
        <v>0.05</v>
      </c>
      <c r="L84" s="860">
        <f>N77*K84</f>
        <v>353.22746423921421</v>
      </c>
      <c r="M84" s="861"/>
      <c r="N84" s="51"/>
    </row>
    <row r="85" spans="1:14" ht="15.75" thickBot="1">
      <c r="B85" s="824" t="s">
        <v>953</v>
      </c>
      <c r="C85" s="825"/>
      <c r="D85" s="825"/>
      <c r="E85" s="825"/>
      <c r="F85" s="825"/>
      <c r="G85" s="825"/>
      <c r="H85" s="825"/>
      <c r="I85" s="825"/>
      <c r="J85" s="825"/>
      <c r="K85" s="825"/>
      <c r="L85" s="825"/>
      <c r="M85" s="826"/>
      <c r="N85" s="52">
        <f>L82+L83+L84</f>
        <v>2119.3647854352853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9183.9140702195691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26.079372916666667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7855.9163169550066</v>
      </c>
      <c r="N48" s="272">
        <f>K48*M48</f>
        <v>8641.5079486505074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8641.5079486505074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521.5874583333333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9189.1747799005079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1837.8349559801018</v>
      </c>
      <c r="M82" s="859"/>
      <c r="N82" s="51"/>
    </row>
    <row r="83" spans="1:14">
      <c r="B83" s="89" t="s">
        <v>973</v>
      </c>
      <c r="C83" s="90"/>
      <c r="D83" s="90"/>
      <c r="E83" s="90"/>
      <c r="F83" s="90"/>
      <c r="G83" s="90"/>
      <c r="H83" s="90"/>
      <c r="I83" s="87"/>
      <c r="J83" s="88"/>
      <c r="K83" s="304">
        <v>0.05</v>
      </c>
      <c r="L83" s="858">
        <f>N77*K83</f>
        <v>459.45873899502544</v>
      </c>
      <c r="M83" s="859"/>
      <c r="N83" s="51"/>
    </row>
    <row r="84" spans="1:14" ht="15.75" thickBot="1">
      <c r="B84" s="91" t="s">
        <v>974</v>
      </c>
      <c r="C84" s="92"/>
      <c r="D84" s="92"/>
      <c r="E84" s="92"/>
      <c r="F84" s="92"/>
      <c r="G84" s="92"/>
      <c r="H84" s="92"/>
      <c r="I84" s="93"/>
      <c r="J84" s="94"/>
      <c r="K84" s="305">
        <v>0.05</v>
      </c>
      <c r="L84" s="860">
        <f>N77*K84</f>
        <v>459.45873899502544</v>
      </c>
      <c r="M84" s="861"/>
      <c r="N84" s="51"/>
    </row>
    <row r="85" spans="1:14" ht="15.75" thickBot="1">
      <c r="B85" s="824" t="s">
        <v>953</v>
      </c>
      <c r="C85" s="825"/>
      <c r="D85" s="825"/>
      <c r="E85" s="825"/>
      <c r="F85" s="825"/>
      <c r="G85" s="825"/>
      <c r="H85" s="825"/>
      <c r="I85" s="825"/>
      <c r="J85" s="825"/>
      <c r="K85" s="825"/>
      <c r="L85" s="825"/>
      <c r="M85" s="826"/>
      <c r="N85" s="52">
        <f>L82+L83+L84</f>
        <v>2756.7524339701531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11945.927213870662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375.54296999999997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40409.29278313242</v>
      </c>
      <c r="N48" s="272">
        <f>K48*M48</f>
        <v>44450.222061445667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44450.222061445667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942.46378550142276</v>
      </c>
      <c r="M58" s="829"/>
      <c r="N58" s="287">
        <f>K58*L58</f>
        <v>1036.710164051565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1036.710164051565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7510.8593999999994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53373.334595497239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10674.666919099449</v>
      </c>
      <c r="M82" s="859"/>
      <c r="N82" s="51"/>
    </row>
    <row r="83" spans="1:14">
      <c r="B83" s="89" t="s">
        <v>973</v>
      </c>
      <c r="C83" s="90"/>
      <c r="D83" s="90"/>
      <c r="E83" s="90"/>
      <c r="F83" s="90"/>
      <c r="G83" s="90"/>
      <c r="H83" s="90"/>
      <c r="I83" s="87"/>
      <c r="J83" s="88"/>
      <c r="K83" s="304">
        <v>0.05</v>
      </c>
      <c r="L83" s="858">
        <f>N77*K83</f>
        <v>2668.6667297748622</v>
      </c>
      <c r="M83" s="859"/>
      <c r="N83" s="51"/>
    </row>
    <row r="84" spans="1:14" ht="15.75" thickBot="1">
      <c r="B84" s="91" t="s">
        <v>974</v>
      </c>
      <c r="C84" s="92"/>
      <c r="D84" s="92"/>
      <c r="E84" s="92"/>
      <c r="F84" s="92"/>
      <c r="G84" s="92"/>
      <c r="H84" s="92"/>
      <c r="I84" s="93"/>
      <c r="J84" s="94"/>
      <c r="K84" s="305">
        <v>0.05</v>
      </c>
      <c r="L84" s="860">
        <f>N77*K84</f>
        <v>2668.6667297748622</v>
      </c>
      <c r="M84" s="861"/>
      <c r="N84" s="51"/>
    </row>
    <row r="85" spans="1:14" ht="15.75" thickBot="1">
      <c r="B85" s="824" t="s">
        <v>953</v>
      </c>
      <c r="C85" s="825"/>
      <c r="D85" s="825"/>
      <c r="E85" s="825"/>
      <c r="F85" s="825"/>
      <c r="G85" s="825"/>
      <c r="H85" s="825"/>
      <c r="I85" s="825"/>
      <c r="J85" s="825"/>
      <c r="K85" s="825"/>
      <c r="L85" s="825"/>
      <c r="M85" s="826"/>
      <c r="N85" s="52">
        <f>L82+L83+L84</f>
        <v>16012.000378649174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69385.334974146419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7190.4950080689932</v>
      </c>
      <c r="L36" s="270"/>
      <c r="M36" s="336">
        <v>3</v>
      </c>
      <c r="N36" s="272">
        <f>K36/M36</f>
        <v>2396.8316693563311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521.5874583333333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2918.4191276896645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33355.365800172811</v>
      </c>
      <c r="N48" s="272">
        <f>K48*M48</f>
        <v>41694.207250216015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41694.207250216015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1013.0830069981863</v>
      </c>
      <c r="M60" s="829"/>
      <c r="N60" s="287">
        <f>K60*L60</f>
        <v>1266.3537587477329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1266.3537587477329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5215.8745833333332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51094.854719986746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10218.97094399735</v>
      </c>
      <c r="M84" s="859"/>
      <c r="N84" s="51"/>
    </row>
    <row r="85" spans="1:14">
      <c r="B85" s="89" t="s">
        <v>973</v>
      </c>
      <c r="C85" s="90"/>
      <c r="D85" s="90"/>
      <c r="E85" s="90"/>
      <c r="F85" s="90"/>
      <c r="G85" s="90"/>
      <c r="H85" s="90"/>
      <c r="I85" s="87"/>
      <c r="J85" s="88"/>
      <c r="K85" s="304">
        <v>0.05</v>
      </c>
      <c r="L85" s="858">
        <f>N79*K85</f>
        <v>2554.7427359993376</v>
      </c>
      <c r="M85" s="859"/>
      <c r="N85" s="51"/>
    </row>
    <row r="86" spans="1:14" ht="15.75" thickBot="1">
      <c r="B86" s="91" t="s">
        <v>974</v>
      </c>
      <c r="C86" s="92"/>
      <c r="D86" s="92"/>
      <c r="E86" s="92"/>
      <c r="F86" s="92"/>
      <c r="G86" s="92"/>
      <c r="H86" s="92"/>
      <c r="I86" s="93"/>
      <c r="J86" s="94"/>
      <c r="K86" s="305">
        <v>0.05</v>
      </c>
      <c r="L86" s="860">
        <f>N79*K86</f>
        <v>2554.7427359993376</v>
      </c>
      <c r="M86" s="861"/>
      <c r="N86" s="51"/>
    </row>
    <row r="87" spans="1:14" ht="15.75" thickBot="1">
      <c r="B87" s="824" t="s">
        <v>953</v>
      </c>
      <c r="C87" s="825"/>
      <c r="D87" s="825"/>
      <c r="E87" s="825"/>
      <c r="F87" s="825"/>
      <c r="G87" s="825"/>
      <c r="H87" s="825"/>
      <c r="I87" s="825"/>
      <c r="J87" s="825"/>
      <c r="K87" s="825"/>
      <c r="L87" s="825"/>
      <c r="M87" s="826"/>
      <c r="N87" s="52">
        <f>L84+L85+L86</f>
        <v>15328.456415996026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66423.311135982774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148198.34163226947</v>
      </c>
      <c r="L36" s="270"/>
      <c r="M36" s="336">
        <v>2.5</v>
      </c>
      <c r="N36" s="272">
        <f>K36/M36</f>
        <v>59279.33665290779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423.19184653601991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59702.528499443812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21506.000905029574</v>
      </c>
      <c r="N48" s="272">
        <f>K48*M48</f>
        <v>21721.06091407987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21721.06091407987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8463.8369307203975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89887.426344244072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17977.485268848814</v>
      </c>
      <c r="M84" s="859"/>
      <c r="N84" s="51"/>
    </row>
    <row r="85" spans="1:14">
      <c r="B85" s="89" t="s">
        <v>973</v>
      </c>
      <c r="C85" s="90"/>
      <c r="D85" s="90"/>
      <c r="E85" s="90"/>
      <c r="F85" s="90"/>
      <c r="G85" s="90"/>
      <c r="H85" s="90"/>
      <c r="I85" s="87"/>
      <c r="J85" s="88"/>
      <c r="K85" s="304">
        <v>0.05</v>
      </c>
      <c r="L85" s="858">
        <f>N79*K85</f>
        <v>4494.3713172122034</v>
      </c>
      <c r="M85" s="859"/>
      <c r="N85" s="51"/>
    </row>
    <row r="86" spans="1:14" ht="15.75" thickBot="1">
      <c r="B86" s="91" t="s">
        <v>974</v>
      </c>
      <c r="C86" s="92"/>
      <c r="D86" s="92"/>
      <c r="E86" s="92"/>
      <c r="F86" s="92"/>
      <c r="G86" s="92"/>
      <c r="H86" s="92"/>
      <c r="I86" s="93"/>
      <c r="J86" s="94"/>
      <c r="K86" s="305">
        <v>0.05</v>
      </c>
      <c r="L86" s="860">
        <f>N79*K86</f>
        <v>4494.3713172122034</v>
      </c>
      <c r="M86" s="861"/>
      <c r="N86" s="51"/>
    </row>
    <row r="87" spans="1:14" ht="15.75" thickBot="1">
      <c r="B87" s="824" t="s">
        <v>953</v>
      </c>
      <c r="C87" s="825"/>
      <c r="D87" s="825"/>
      <c r="E87" s="825"/>
      <c r="F87" s="825"/>
      <c r="G87" s="825"/>
      <c r="H87" s="825"/>
      <c r="I87" s="825"/>
      <c r="J87" s="825"/>
      <c r="K87" s="825"/>
      <c r="L87" s="825"/>
      <c r="M87" s="826"/>
      <c r="N87" s="52">
        <f>L84+L85+L86</f>
        <v>26966.227903273222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116853.65424751729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148198.34163226947</v>
      </c>
      <c r="L36" s="270"/>
      <c r="M36" s="336">
        <v>1.25</v>
      </c>
      <c r="N36" s="272">
        <f>K36/M36</f>
        <v>118558.67330581558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1159.3361680720398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119718.00947388762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21506.000905029574</v>
      </c>
      <c r="N48" s="272">
        <f>K48*M48</f>
        <v>21721.06091407987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21721.06091407987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23186.723361440796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164625.79374940827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32925.158749881659</v>
      </c>
      <c r="M84" s="859"/>
      <c r="N84" s="51"/>
    </row>
    <row r="85" spans="1:14">
      <c r="B85" s="89" t="s">
        <v>973</v>
      </c>
      <c r="C85" s="90"/>
      <c r="D85" s="90"/>
      <c r="E85" s="90"/>
      <c r="F85" s="90"/>
      <c r="G85" s="90"/>
      <c r="H85" s="90"/>
      <c r="I85" s="87"/>
      <c r="J85" s="88"/>
      <c r="K85" s="304">
        <v>0.05</v>
      </c>
      <c r="L85" s="858">
        <f>N79*K85</f>
        <v>8231.2896874704147</v>
      </c>
      <c r="M85" s="859"/>
      <c r="N85" s="51"/>
    </row>
    <row r="86" spans="1:14" ht="15.75" thickBot="1">
      <c r="B86" s="91" t="s">
        <v>974</v>
      </c>
      <c r="C86" s="92"/>
      <c r="D86" s="92"/>
      <c r="E86" s="92"/>
      <c r="F86" s="92"/>
      <c r="G86" s="92"/>
      <c r="H86" s="92"/>
      <c r="I86" s="93"/>
      <c r="J86" s="94"/>
      <c r="K86" s="305">
        <v>0.05</v>
      </c>
      <c r="L86" s="860">
        <f>N79*K86</f>
        <v>8231.2896874704147</v>
      </c>
      <c r="M86" s="861"/>
      <c r="N86" s="51"/>
    </row>
    <row r="87" spans="1:14" ht="15.75" thickBot="1">
      <c r="B87" s="824" t="s">
        <v>953</v>
      </c>
      <c r="C87" s="825"/>
      <c r="D87" s="825"/>
      <c r="E87" s="825"/>
      <c r="F87" s="825"/>
      <c r="G87" s="825"/>
      <c r="H87" s="825"/>
      <c r="I87" s="825"/>
      <c r="J87" s="825"/>
      <c r="K87" s="825"/>
      <c r="L87" s="825"/>
      <c r="M87" s="826"/>
      <c r="N87" s="52">
        <f>L84+L85+L86</f>
        <v>49387.738124822492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214013.53187423077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158783.93746314582</v>
      </c>
      <c r="L36" s="270"/>
      <c r="M36" s="336">
        <v>23</v>
      </c>
      <c r="N36" s="272">
        <f>K36/M36</f>
        <v>6903.6494549193831</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17.436068615589324</v>
      </c>
      <c r="L37" s="335"/>
      <c r="M37" s="336">
        <v>1</v>
      </c>
      <c r="N37" s="272">
        <f>K37/M37</f>
        <v>17.436068615589324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1159.3361680720398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8080.4216916070127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5627.7708226047516</v>
      </c>
      <c r="N48" s="272">
        <f>K48*M48</f>
        <v>1969.7197879116629</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9301.7460916604086</v>
      </c>
      <c r="N49" s="272">
        <f>K49*M49</f>
        <v>9301.7460916604086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3232.0332856928926</v>
      </c>
      <c r="N50" s="272">
        <f>K50*M50</f>
        <v>12281.726485632991</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374228.22607704054</v>
      </c>
      <c r="N51" s="272">
        <f>K51*M51</f>
        <v>67361.08069386729</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90914.273059072351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1176.1074574444656</v>
      </c>
      <c r="M58" s="829"/>
      <c r="N58" s="287">
        <f>K58*L58</f>
        <v>211.6993423400038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211.6993423400038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23186.723361440796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122393.11745446015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24478.623490892031</v>
      </c>
      <c r="M82" s="859"/>
      <c r="N82" s="51"/>
    </row>
    <row r="83" spans="1:14">
      <c r="B83" s="89" t="s">
        <v>973</v>
      </c>
      <c r="C83" s="90"/>
      <c r="D83" s="90"/>
      <c r="E83" s="90"/>
      <c r="F83" s="90"/>
      <c r="G83" s="90"/>
      <c r="H83" s="90"/>
      <c r="I83" s="87"/>
      <c r="J83" s="88"/>
      <c r="K83" s="304">
        <v>0.05</v>
      </c>
      <c r="L83" s="858">
        <f>N77*K83</f>
        <v>6119.6558727230076</v>
      </c>
      <c r="M83" s="859"/>
      <c r="N83" s="51"/>
    </row>
    <row r="84" spans="1:14" ht="15.75" thickBot="1">
      <c r="B84" s="91" t="s">
        <v>974</v>
      </c>
      <c r="C84" s="92"/>
      <c r="D84" s="92"/>
      <c r="E84" s="92"/>
      <c r="F84" s="92"/>
      <c r="G84" s="92"/>
      <c r="H84" s="92"/>
      <c r="I84" s="93"/>
      <c r="J84" s="94"/>
      <c r="K84" s="305">
        <v>0.05</v>
      </c>
      <c r="L84" s="860">
        <f>N77*K84</f>
        <v>6119.6558727230076</v>
      </c>
      <c r="M84" s="861"/>
      <c r="N84" s="51"/>
    </row>
    <row r="85" spans="1:14" ht="15.75" thickBot="1">
      <c r="B85" s="824" t="s">
        <v>953</v>
      </c>
      <c r="C85" s="825"/>
      <c r="D85" s="825"/>
      <c r="E85" s="825"/>
      <c r="F85" s="825"/>
      <c r="G85" s="825"/>
      <c r="H85" s="825"/>
      <c r="I85" s="825"/>
      <c r="J85" s="825"/>
      <c r="K85" s="825"/>
      <c r="L85" s="825"/>
      <c r="M85" s="826"/>
      <c r="N85" s="52">
        <f>L82+L83+L84</f>
        <v>36717.935236338046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159111.05269079818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57.966808403602002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5574.700032634998</v>
      </c>
      <c r="N48" s="272">
        <f>K48*M48</f>
        <v>5574.700032634998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686.82135925687874</v>
      </c>
      <c r="N49" s="272">
        <f>K49*M49</f>
        <v>2747.2854370275149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8321.9854696625134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579.66808403601999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8959.6203621021359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1791.9240724204274</v>
      </c>
      <c r="M82" s="859"/>
      <c r="N82" s="51"/>
    </row>
    <row r="83" spans="1:14">
      <c r="B83" s="89" t="s">
        <v>973</v>
      </c>
      <c r="C83" s="90"/>
      <c r="D83" s="90"/>
      <c r="E83" s="90"/>
      <c r="F83" s="90"/>
      <c r="G83" s="90"/>
      <c r="H83" s="90"/>
      <c r="I83" s="87"/>
      <c r="J83" s="88"/>
      <c r="K83" s="304">
        <v>0.05</v>
      </c>
      <c r="L83" s="858">
        <f>N77*K83</f>
        <v>447.98101810510684</v>
      </c>
      <c r="M83" s="859"/>
      <c r="N83" s="51"/>
    </row>
    <row r="84" spans="1:14" ht="15.75" thickBot="1">
      <c r="B84" s="91" t="s">
        <v>974</v>
      </c>
      <c r="C84" s="92"/>
      <c r="D84" s="92"/>
      <c r="E84" s="92"/>
      <c r="F84" s="92"/>
      <c r="G84" s="92"/>
      <c r="H84" s="92"/>
      <c r="I84" s="93"/>
      <c r="J84" s="94"/>
      <c r="K84" s="305">
        <v>0.05</v>
      </c>
      <c r="L84" s="860">
        <f>N77*K84</f>
        <v>447.98101810510684</v>
      </c>
      <c r="M84" s="861"/>
      <c r="N84" s="51"/>
    </row>
    <row r="85" spans="1:14" ht="15.75" thickBot="1">
      <c r="B85" s="824" t="s">
        <v>953</v>
      </c>
      <c r="C85" s="825"/>
      <c r="D85" s="825"/>
      <c r="E85" s="825"/>
      <c r="F85" s="825"/>
      <c r="G85" s="825"/>
      <c r="H85" s="825"/>
      <c r="I85" s="825"/>
      <c r="J85" s="825"/>
      <c r="K85" s="825"/>
      <c r="L85" s="825"/>
      <c r="M85" s="826"/>
      <c r="N85" s="52">
        <f>L82+L83+L84</f>
        <v>2687.8861086306415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11647.506470732777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168285.65940036438</v>
      </c>
      <c r="L36" s="270"/>
      <c r="M36" s="336">
        <v>15</v>
      </c>
      <c r="N36" s="272">
        <f>K36/M36</f>
        <v>11219.043960024292</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153450.74573264594</v>
      </c>
      <c r="L37" s="335"/>
      <c r="M37" s="336">
        <v>15</v>
      </c>
      <c r="N37" s="272">
        <f>K37/M37</f>
        <v>10230.049715509729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122.69072025600332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21571.784395790026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26143.888991022686</v>
      </c>
      <c r="N48" s="272">
        <f>K48*M48</f>
        <v>27451.083440573821</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58.881525928838656</v>
      </c>
      <c r="N49" s="272">
        <f>K49*M49</f>
        <v>1766.4457778651597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29217.52921843898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942.46378550142276</v>
      </c>
      <c r="M60" s="829"/>
      <c r="N60" s="287">
        <f>K60*L60</f>
        <v>989.58697477649389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989.58697477649389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2453.8144051200661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54232.714994125563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10846.542998825113</v>
      </c>
      <c r="M84" s="859"/>
      <c r="N84" s="51"/>
    </row>
    <row r="85" spans="1:14">
      <c r="B85" s="89" t="s">
        <v>973</v>
      </c>
      <c r="C85" s="90"/>
      <c r="D85" s="90"/>
      <c r="E85" s="90"/>
      <c r="F85" s="90"/>
      <c r="G85" s="90"/>
      <c r="H85" s="90"/>
      <c r="I85" s="87"/>
      <c r="J85" s="88"/>
      <c r="K85" s="304">
        <v>0.05</v>
      </c>
      <c r="L85" s="858">
        <f>N79*K85</f>
        <v>2711.6357497062781</v>
      </c>
      <c r="M85" s="859"/>
      <c r="N85" s="51"/>
    </row>
    <row r="86" spans="1:14" ht="15.75" thickBot="1">
      <c r="B86" s="91" t="s">
        <v>974</v>
      </c>
      <c r="C86" s="92"/>
      <c r="D86" s="92"/>
      <c r="E86" s="92"/>
      <c r="F86" s="92"/>
      <c r="G86" s="92"/>
      <c r="H86" s="92"/>
      <c r="I86" s="93"/>
      <c r="J86" s="94"/>
      <c r="K86" s="305">
        <v>0.05</v>
      </c>
      <c r="L86" s="860">
        <f>N79*K86</f>
        <v>2711.6357497062781</v>
      </c>
      <c r="M86" s="861"/>
      <c r="N86" s="51"/>
    </row>
    <row r="87" spans="1:14" ht="15.75" thickBot="1">
      <c r="B87" s="824" t="s">
        <v>953</v>
      </c>
      <c r="C87" s="825"/>
      <c r="D87" s="825"/>
      <c r="E87" s="825"/>
      <c r="F87" s="825"/>
      <c r="G87" s="825"/>
      <c r="H87" s="825"/>
      <c r="I87" s="825"/>
      <c r="J87" s="825"/>
      <c r="K87" s="825"/>
      <c r="L87" s="825"/>
      <c r="M87" s="826"/>
      <c r="N87" s="52">
        <f>L84+L85+L86</f>
        <v>16269.814498237669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70502.529492363232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8139.0278302028564</v>
      </c>
      <c r="N50" s="272">
        <f>K50*M50</f>
        <v>16278.055660405713</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155195.92271018322</v>
      </c>
      <c r="N51" s="272">
        <f>K51*M51</f>
        <v>77597.961355091611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149294.3901209191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169160.87509052322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33832.175018104645</v>
      </c>
      <c r="M84" s="859"/>
      <c r="N84" s="51"/>
    </row>
    <row r="85" spans="1:14">
      <c r="B85" s="89" t="s">
        <v>973</v>
      </c>
      <c r="C85" s="90"/>
      <c r="D85" s="90"/>
      <c r="E85" s="90"/>
      <c r="F85" s="90"/>
      <c r="G85" s="90"/>
      <c r="H85" s="90"/>
      <c r="I85" s="87"/>
      <c r="J85" s="88"/>
      <c r="K85" s="304">
        <v>0.05</v>
      </c>
      <c r="L85" s="858">
        <f>N79*K85</f>
        <v>8458.0437545261611</v>
      </c>
      <c r="M85" s="859"/>
      <c r="N85" s="51"/>
    </row>
    <row r="86" spans="1:14" ht="15.75" thickBot="1">
      <c r="B86" s="91" t="s">
        <v>974</v>
      </c>
      <c r="C86" s="92"/>
      <c r="D86" s="92"/>
      <c r="E86" s="92"/>
      <c r="F86" s="92"/>
      <c r="G86" s="92"/>
      <c r="H86" s="92"/>
      <c r="I86" s="93"/>
      <c r="J86" s="94"/>
      <c r="K86" s="305">
        <v>0.05</v>
      </c>
      <c r="L86" s="860">
        <f>N79*K86</f>
        <v>8458.0437545261611</v>
      </c>
      <c r="M86" s="861"/>
      <c r="N86" s="51"/>
    </row>
    <row r="87" spans="1:14" ht="15.75" thickBot="1">
      <c r="B87" s="824" t="s">
        <v>953</v>
      </c>
      <c r="C87" s="825"/>
      <c r="D87" s="825"/>
      <c r="E87" s="825"/>
      <c r="F87" s="825"/>
      <c r="G87" s="825"/>
      <c r="H87" s="825"/>
      <c r="I87" s="825"/>
      <c r="J87" s="825"/>
      <c r="K87" s="825"/>
      <c r="L87" s="825"/>
      <c r="M87" s="826"/>
      <c r="N87" s="52">
        <f>L84+L85+L86</f>
        <v>50748.262527156963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219909.13761768019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8139.0278302028564</v>
      </c>
      <c r="N50" s="272">
        <f>K50*M50</f>
        <v>16278.055660405713</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187210.88599775344</v>
      </c>
      <c r="N51" s="272">
        <f>K51*M51</f>
        <v>93605.442998876722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165301.87176470418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185168.3567343083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37033.671346861658</v>
      </c>
      <c r="M84" s="859"/>
      <c r="N84" s="51"/>
    </row>
    <row r="85" spans="1:14">
      <c r="B85" s="89" t="s">
        <v>973</v>
      </c>
      <c r="C85" s="90"/>
      <c r="D85" s="90"/>
      <c r="E85" s="90"/>
      <c r="F85" s="90"/>
      <c r="G85" s="90"/>
      <c r="H85" s="90"/>
      <c r="I85" s="87"/>
      <c r="J85" s="88"/>
      <c r="K85" s="304">
        <v>0.05</v>
      </c>
      <c r="L85" s="858">
        <f>N79*K85</f>
        <v>9258.4178367154145</v>
      </c>
      <c r="M85" s="859"/>
      <c r="N85" s="51"/>
    </row>
    <row r="86" spans="1:14" ht="15.75" thickBot="1">
      <c r="B86" s="91" t="s">
        <v>974</v>
      </c>
      <c r="C86" s="92"/>
      <c r="D86" s="92"/>
      <c r="E86" s="92"/>
      <c r="F86" s="92"/>
      <c r="G86" s="92"/>
      <c r="H86" s="92"/>
      <c r="I86" s="93"/>
      <c r="J86" s="94"/>
      <c r="K86" s="305">
        <v>0.05</v>
      </c>
      <c r="L86" s="860">
        <f>N79*K86</f>
        <v>9258.4178367154145</v>
      </c>
      <c r="M86" s="861"/>
      <c r="N86" s="51"/>
    </row>
    <row r="87" spans="1:14" ht="15.75" thickBot="1">
      <c r="B87" s="824" t="s">
        <v>953</v>
      </c>
      <c r="C87" s="825"/>
      <c r="D87" s="825"/>
      <c r="E87" s="825"/>
      <c r="F87" s="825"/>
      <c r="G87" s="825"/>
      <c r="H87" s="825"/>
      <c r="I87" s="825"/>
      <c r="J87" s="825"/>
      <c r="K87" s="825"/>
      <c r="L87" s="825"/>
      <c r="M87" s="826"/>
      <c r="N87" s="52">
        <f>L84+L85+L86</f>
        <v>55550.507020292491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240718.86375460078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8139.0278302028564</v>
      </c>
      <c r="N50" s="272">
        <f>K50*M50</f>
        <v>16278.055660405713</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199741.98886765182</v>
      </c>
      <c r="N51" s="272">
        <f>K51*M51</f>
        <v>99870.994433825908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171567.42319965339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191433.90816925751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38286.781633851504</v>
      </c>
      <c r="M84" s="859"/>
      <c r="N84" s="51"/>
    </row>
    <row r="85" spans="1:14">
      <c r="B85" s="89" t="s">
        <v>973</v>
      </c>
      <c r="C85" s="90"/>
      <c r="D85" s="90"/>
      <c r="E85" s="90"/>
      <c r="F85" s="90"/>
      <c r="G85" s="90"/>
      <c r="H85" s="90"/>
      <c r="I85" s="87"/>
      <c r="J85" s="88"/>
      <c r="K85" s="304">
        <v>0.05</v>
      </c>
      <c r="L85" s="858">
        <f>N79*K85</f>
        <v>9571.695408462876</v>
      </c>
      <c r="M85" s="859"/>
      <c r="N85" s="51"/>
    </row>
    <row r="86" spans="1:14" ht="15.75" thickBot="1">
      <c r="B86" s="91" t="s">
        <v>974</v>
      </c>
      <c r="C86" s="92"/>
      <c r="D86" s="92"/>
      <c r="E86" s="92"/>
      <c r="F86" s="92"/>
      <c r="G86" s="92"/>
      <c r="H86" s="92"/>
      <c r="I86" s="93"/>
      <c r="J86" s="94"/>
      <c r="K86" s="305">
        <v>0.05</v>
      </c>
      <c r="L86" s="860">
        <f>N79*K86</f>
        <v>9571.695408462876</v>
      </c>
      <c r="M86" s="861"/>
      <c r="N86" s="51"/>
    </row>
    <row r="87" spans="1:14" ht="15.75" thickBot="1">
      <c r="B87" s="824" t="s">
        <v>953</v>
      </c>
      <c r="C87" s="825"/>
      <c r="D87" s="825"/>
      <c r="E87" s="825"/>
      <c r="F87" s="825"/>
      <c r="G87" s="825"/>
      <c r="H87" s="825"/>
      <c r="I87" s="825"/>
      <c r="J87" s="825"/>
      <c r="K87" s="825"/>
      <c r="L87" s="825"/>
      <c r="M87" s="826"/>
      <c r="N87" s="52">
        <f>L84+L85+L86</f>
        <v>57430.172450777252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248864.08062003477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6943.343263724495</v>
      </c>
      <c r="N49" s="272">
        <f>K49*M49</f>
        <v>7984.8447532831688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8139.0278302028564</v>
      </c>
      <c r="N50" s="272">
        <f>K50*M50</f>
        <v>16278.055660405713</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196808.82484060401</v>
      </c>
      <c r="N51" s="272">
        <f>K51*M51</f>
        <v>98404.412420302004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170100.84118612949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189967.32615573361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37993.465231146722</v>
      </c>
      <c r="M84" s="859"/>
      <c r="N84" s="51"/>
    </row>
    <row r="85" spans="1:14">
      <c r="B85" s="89" t="s">
        <v>973</v>
      </c>
      <c r="C85" s="90"/>
      <c r="D85" s="90"/>
      <c r="E85" s="90"/>
      <c r="F85" s="90"/>
      <c r="G85" s="90"/>
      <c r="H85" s="90"/>
      <c r="I85" s="87"/>
      <c r="J85" s="88"/>
      <c r="K85" s="304">
        <v>0.05</v>
      </c>
      <c r="L85" s="858">
        <f>N79*K85</f>
        <v>9498.3663077866804</v>
      </c>
      <c r="M85" s="859"/>
      <c r="N85" s="51"/>
    </row>
    <row r="86" spans="1:14" ht="15.75" thickBot="1">
      <c r="B86" s="91" t="s">
        <v>974</v>
      </c>
      <c r="C86" s="92"/>
      <c r="D86" s="92"/>
      <c r="E86" s="92"/>
      <c r="F86" s="92"/>
      <c r="G86" s="92"/>
      <c r="H86" s="92"/>
      <c r="I86" s="93"/>
      <c r="J86" s="94"/>
      <c r="K86" s="305">
        <v>0.05</v>
      </c>
      <c r="L86" s="860">
        <f>N79*K86</f>
        <v>9498.3663077866804</v>
      </c>
      <c r="M86" s="861"/>
      <c r="N86" s="51"/>
    </row>
    <row r="87" spans="1:14" ht="15.75" thickBot="1">
      <c r="B87" s="824" t="s">
        <v>953</v>
      </c>
      <c r="C87" s="825"/>
      <c r="D87" s="825"/>
      <c r="E87" s="825"/>
      <c r="F87" s="825"/>
      <c r="G87" s="825"/>
      <c r="H87" s="825"/>
      <c r="I87" s="825"/>
      <c r="J87" s="825"/>
      <c r="K87" s="825"/>
      <c r="L87" s="825"/>
      <c r="M87" s="826"/>
      <c r="N87" s="52">
        <f>L84+L85+L86</f>
        <v>56990.197846720082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246957.52400245369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6943.343263724495</v>
      </c>
      <c r="N49" s="272">
        <f>K49*M49</f>
        <v>3471.6716318622475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8139.0278302028564</v>
      </c>
      <c r="N50" s="272">
        <f>K50*M50</f>
        <v>8139.0278302028564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151458.49393422526</v>
      </c>
      <c r="N51" s="272">
        <f>K51*M51</f>
        <v>151458.49393422526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210502.72174842894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230369.20671803306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46073.841343606618</v>
      </c>
      <c r="M84" s="859"/>
      <c r="N84" s="51"/>
    </row>
    <row r="85" spans="1:14">
      <c r="B85" s="89" t="s">
        <v>973</v>
      </c>
      <c r="C85" s="90"/>
      <c r="D85" s="90"/>
      <c r="E85" s="90"/>
      <c r="F85" s="90"/>
      <c r="G85" s="90"/>
      <c r="H85" s="90"/>
      <c r="I85" s="87"/>
      <c r="J85" s="88"/>
      <c r="K85" s="304">
        <v>0.05</v>
      </c>
      <c r="L85" s="858">
        <f>N79*K85</f>
        <v>11518.460335901655</v>
      </c>
      <c r="M85" s="859"/>
      <c r="N85" s="51"/>
    </row>
    <row r="86" spans="1:14" ht="15.75" thickBot="1">
      <c r="B86" s="91" t="s">
        <v>974</v>
      </c>
      <c r="C86" s="92"/>
      <c r="D86" s="92"/>
      <c r="E86" s="92"/>
      <c r="F86" s="92"/>
      <c r="G86" s="92"/>
      <c r="H86" s="92"/>
      <c r="I86" s="93"/>
      <c r="J86" s="94"/>
      <c r="K86" s="305">
        <v>0.05</v>
      </c>
      <c r="L86" s="860">
        <f>N79*K86</f>
        <v>11518.460335901655</v>
      </c>
      <c r="M86" s="861"/>
      <c r="N86" s="51"/>
    </row>
    <row r="87" spans="1:14" ht="15.75" thickBot="1">
      <c r="B87" s="824" t="s">
        <v>953</v>
      </c>
      <c r="C87" s="825"/>
      <c r="D87" s="825"/>
      <c r="E87" s="825"/>
      <c r="F87" s="825"/>
      <c r="G87" s="825"/>
      <c r="H87" s="825"/>
      <c r="I87" s="825"/>
      <c r="J87" s="825"/>
      <c r="K87" s="825"/>
      <c r="L87" s="825"/>
      <c r="M87" s="826"/>
      <c r="N87" s="52">
        <f>L84+L85+L86</f>
        <v>69110.762015409928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299479.96873344301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6943.343263724495</v>
      </c>
      <c r="N49" s="272">
        <f>K49*M49</f>
        <v>3471.6716318622475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8139.0278302028564</v>
      </c>
      <c r="N50" s="272">
        <f>K50*M50</f>
        <v>8139.0278302028564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151458.49393422526</v>
      </c>
      <c r="N51" s="272">
        <f>K51*M51</f>
        <v>151458.49393422526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210502.72174842894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230369.20671803306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46073.841343606618</v>
      </c>
      <c r="M84" s="859"/>
      <c r="N84" s="51"/>
    </row>
    <row r="85" spans="1:14">
      <c r="B85" s="89" t="s">
        <v>973</v>
      </c>
      <c r="C85" s="90"/>
      <c r="D85" s="90"/>
      <c r="E85" s="90"/>
      <c r="F85" s="90"/>
      <c r="G85" s="90"/>
      <c r="H85" s="90"/>
      <c r="I85" s="87"/>
      <c r="J85" s="88"/>
      <c r="K85" s="304">
        <v>0.05</v>
      </c>
      <c r="L85" s="858">
        <f>N79*K85</f>
        <v>11518.460335901655</v>
      </c>
      <c r="M85" s="859"/>
      <c r="N85" s="51"/>
    </row>
    <row r="86" spans="1:14" ht="15.75" thickBot="1">
      <c r="B86" s="91" t="s">
        <v>974</v>
      </c>
      <c r="C86" s="92"/>
      <c r="D86" s="92"/>
      <c r="E86" s="92"/>
      <c r="F86" s="92"/>
      <c r="G86" s="92"/>
      <c r="H86" s="92"/>
      <c r="I86" s="93"/>
      <c r="J86" s="94"/>
      <c r="K86" s="305">
        <v>0.05</v>
      </c>
      <c r="L86" s="860">
        <f>N79*K86</f>
        <v>11518.460335901655</v>
      </c>
      <c r="M86" s="861"/>
      <c r="N86" s="51"/>
    </row>
    <row r="87" spans="1:14" ht="15.75" thickBot="1">
      <c r="B87" s="824" t="s">
        <v>953</v>
      </c>
      <c r="C87" s="825"/>
      <c r="D87" s="825"/>
      <c r="E87" s="825"/>
      <c r="F87" s="825"/>
      <c r="G87" s="825"/>
      <c r="H87" s="825"/>
      <c r="I87" s="825"/>
      <c r="J87" s="825"/>
      <c r="K87" s="825"/>
      <c r="L87" s="825"/>
      <c r="M87" s="826"/>
      <c r="N87" s="52">
        <f>L84+L85+L86</f>
        <v>69110.762015409928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299479.96873344301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6943.343263724495</v>
      </c>
      <c r="N49" s="272">
        <f>K49*M49</f>
        <v>3471.6716318622475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8139.0278302028564</v>
      </c>
      <c r="N50" s="272">
        <f>K50*M50</f>
        <v>8139.0278302028564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151458.49393422526</v>
      </c>
      <c r="N51" s="272">
        <f>K51*M51</f>
        <v>151458.49393422526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210502.72174842894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230369.20671803306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46073.841343606618</v>
      </c>
      <c r="M84" s="859"/>
      <c r="N84" s="51"/>
    </row>
    <row r="85" spans="1:14">
      <c r="B85" s="89" t="s">
        <v>973</v>
      </c>
      <c r="C85" s="90"/>
      <c r="D85" s="90"/>
      <c r="E85" s="90"/>
      <c r="F85" s="90"/>
      <c r="G85" s="90"/>
      <c r="H85" s="90"/>
      <c r="I85" s="87"/>
      <c r="J85" s="88"/>
      <c r="K85" s="304">
        <v>0.05</v>
      </c>
      <c r="L85" s="858">
        <f>N79*K85</f>
        <v>11518.460335901655</v>
      </c>
      <c r="M85" s="859"/>
      <c r="N85" s="51"/>
    </row>
    <row r="86" spans="1:14" ht="15.75" thickBot="1">
      <c r="B86" s="91" t="s">
        <v>974</v>
      </c>
      <c r="C86" s="92"/>
      <c r="D86" s="92"/>
      <c r="E86" s="92"/>
      <c r="F86" s="92"/>
      <c r="G86" s="92"/>
      <c r="H86" s="92"/>
      <c r="I86" s="93"/>
      <c r="J86" s="94"/>
      <c r="K86" s="305">
        <v>0.05</v>
      </c>
      <c r="L86" s="860">
        <f>N79*K86</f>
        <v>11518.460335901655</v>
      </c>
      <c r="M86" s="861"/>
      <c r="N86" s="51"/>
    </row>
    <row r="87" spans="1:14" ht="15.75" thickBot="1">
      <c r="B87" s="824" t="s">
        <v>953</v>
      </c>
      <c r="C87" s="825"/>
      <c r="D87" s="825"/>
      <c r="E87" s="825"/>
      <c r="F87" s="825"/>
      <c r="G87" s="825"/>
      <c r="H87" s="825"/>
      <c r="I87" s="825"/>
      <c r="J87" s="825"/>
      <c r="K87" s="825"/>
      <c r="L87" s="825"/>
      <c r="M87" s="826"/>
      <c r="N87" s="52">
        <f>L84+L85+L86</f>
        <v>69110.762015409928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299479.96873344301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43121.389411035074</v>
      </c>
      <c r="N48" s="272">
        <f>K48*M48</f>
        <v>47433.528352138586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6943.343263724495</v>
      </c>
      <c r="N49" s="272">
        <f>K49*M49</f>
        <v>3471.6716318622475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8139.0278302028564</v>
      </c>
      <c r="N50" s="272">
        <f>K50*M50</f>
        <v>8139.0278302028564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151458.49393422526</v>
      </c>
      <c r="N51" s="272">
        <f>K51*M51</f>
        <v>151458.49393422526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210502.72174842894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1019.5029362251647</v>
      </c>
      <c r="M60" s="829"/>
      <c r="N60" s="287">
        <f>K60*L60</f>
        <v>1121.4532298476813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1121.4532298476813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230369.20671803306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46073.841343606618</v>
      </c>
      <c r="M84" s="859"/>
      <c r="N84" s="51"/>
    </row>
    <row r="85" spans="1:14">
      <c r="B85" s="89" t="s">
        <v>973</v>
      </c>
      <c r="C85" s="90"/>
      <c r="D85" s="90"/>
      <c r="E85" s="90"/>
      <c r="F85" s="90"/>
      <c r="G85" s="90"/>
      <c r="H85" s="90"/>
      <c r="I85" s="87"/>
      <c r="J85" s="88"/>
      <c r="K85" s="304">
        <v>0.05</v>
      </c>
      <c r="L85" s="858">
        <f>N79*K85</f>
        <v>11518.460335901655</v>
      </c>
      <c r="M85" s="859"/>
      <c r="N85" s="51"/>
    </row>
    <row r="86" spans="1:14" ht="15.75" thickBot="1">
      <c r="B86" s="91" t="s">
        <v>974</v>
      </c>
      <c r="C86" s="92"/>
      <c r="D86" s="92"/>
      <c r="E86" s="92"/>
      <c r="F86" s="92"/>
      <c r="G86" s="92"/>
      <c r="H86" s="92"/>
      <c r="I86" s="93"/>
      <c r="J86" s="94"/>
      <c r="K86" s="305">
        <v>0.05</v>
      </c>
      <c r="L86" s="860">
        <f>N79*K86</f>
        <v>11518.460335901655</v>
      </c>
      <c r="M86" s="861"/>
      <c r="N86" s="51"/>
    </row>
    <row r="87" spans="1:14" ht="15.75" thickBot="1">
      <c r="B87" s="824" t="s">
        <v>953</v>
      </c>
      <c r="C87" s="825"/>
      <c r="D87" s="825"/>
      <c r="E87" s="825"/>
      <c r="F87" s="825"/>
      <c r="G87" s="825"/>
      <c r="H87" s="825"/>
      <c r="I87" s="825"/>
      <c r="J87" s="825"/>
      <c r="K87" s="825"/>
      <c r="L87" s="825"/>
      <c r="M87" s="826"/>
      <c r="N87" s="52">
        <f>L84+L85+L86</f>
        <v>69110.762015409928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299479.96873344301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7487.9381489441994</v>
      </c>
      <c r="N48" s="272">
        <f>K48*M48</f>
        <v>9734.3195936274587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9734.3195936274587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11519.560711699498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2303.9121423398997</v>
      </c>
      <c r="M84" s="859"/>
      <c r="N84" s="51"/>
    </row>
    <row r="85" spans="1:14">
      <c r="B85" s="89" t="s">
        <v>973</v>
      </c>
      <c r="C85" s="90"/>
      <c r="D85" s="90"/>
      <c r="E85" s="90"/>
      <c r="F85" s="90"/>
      <c r="G85" s="90"/>
      <c r="H85" s="90"/>
      <c r="I85" s="87"/>
      <c r="J85" s="88"/>
      <c r="K85" s="304">
        <v>0.05</v>
      </c>
      <c r="L85" s="858">
        <f>N79*K85</f>
        <v>575.97803558497492</v>
      </c>
      <c r="M85" s="859"/>
      <c r="N85" s="51"/>
    </row>
    <row r="86" spans="1:14" ht="15.75" thickBot="1">
      <c r="B86" s="91" t="s">
        <v>974</v>
      </c>
      <c r="C86" s="92"/>
      <c r="D86" s="92"/>
      <c r="E86" s="92"/>
      <c r="F86" s="92"/>
      <c r="G86" s="92"/>
      <c r="H86" s="92"/>
      <c r="I86" s="93"/>
      <c r="J86" s="94"/>
      <c r="K86" s="305">
        <v>0.05</v>
      </c>
      <c r="L86" s="860">
        <f>N79*K86</f>
        <v>575.97803558497492</v>
      </c>
      <c r="M86" s="861"/>
      <c r="N86" s="51"/>
    </row>
    <row r="87" spans="1:14" ht="15.75" thickBot="1">
      <c r="B87" s="824" t="s">
        <v>953</v>
      </c>
      <c r="C87" s="825"/>
      <c r="D87" s="825"/>
      <c r="E87" s="825"/>
      <c r="F87" s="825"/>
      <c r="G87" s="825"/>
      <c r="H87" s="825"/>
      <c r="I87" s="825"/>
      <c r="J87" s="825"/>
      <c r="K87" s="825"/>
      <c r="L87" s="825"/>
      <c r="M87" s="826"/>
      <c r="N87" s="52">
        <f>L84+L85+L86</f>
        <v>3455.8682135098493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14975.428925209348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15680.306503360607</v>
      </c>
      <c r="N48" s="272">
        <f>K48*M48</f>
        <v>20384.398454368791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4433.9279144881666</v>
      </c>
      <c r="M84" s="859"/>
      <c r="N84" s="51"/>
    </row>
    <row r="85" spans="1:14">
      <c r="B85" s="89" t="s">
        <v>973</v>
      </c>
      <c r="C85" s="90"/>
      <c r="D85" s="90"/>
      <c r="E85" s="90"/>
      <c r="F85" s="90"/>
      <c r="G85" s="90"/>
      <c r="H85" s="90"/>
      <c r="I85" s="87"/>
      <c r="J85" s="88"/>
      <c r="K85" s="304">
        <v>0.05</v>
      </c>
      <c r="L85" s="858">
        <f>N79*K85</f>
        <v>1108.4819786220417</v>
      </c>
      <c r="M85" s="859"/>
      <c r="N85" s="51"/>
    </row>
    <row r="86" spans="1:14" ht="15.75" thickBot="1">
      <c r="B86" s="91" t="s">
        <v>974</v>
      </c>
      <c r="C86" s="92"/>
      <c r="D86" s="92"/>
      <c r="E86" s="92"/>
      <c r="F86" s="92"/>
      <c r="G86" s="92"/>
      <c r="H86" s="92"/>
      <c r="I86" s="93"/>
      <c r="J86" s="94"/>
      <c r="K86" s="305">
        <v>0.05</v>
      </c>
      <c r="L86" s="860">
        <f>N79*K86</f>
        <v>1108.4819786220417</v>
      </c>
      <c r="M86" s="861"/>
      <c r="N86" s="51"/>
    </row>
    <row r="87" spans="1:14" ht="15.75" thickBot="1">
      <c r="B87" s="824" t="s">
        <v>953</v>
      </c>
      <c r="C87" s="825"/>
      <c r="D87" s="825"/>
      <c r="E87" s="825"/>
      <c r="F87" s="825"/>
      <c r="G87" s="825"/>
      <c r="H87" s="825"/>
      <c r="I87" s="825"/>
      <c r="J87" s="825"/>
      <c r="K87" s="825"/>
      <c r="L87" s="825"/>
      <c r="M87" s="826"/>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28820.531444173081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7487.9381489441994</v>
      </c>
      <c r="N48" s="272">
        <f>K48*M48</f>
        <v>9734.3195936274587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9734.3195936274587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11519.560711699498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2303.9121423398997</v>
      </c>
      <c r="M84" s="859"/>
      <c r="N84" s="51"/>
    </row>
    <row r="85" spans="1:14">
      <c r="B85" s="89" t="s">
        <v>973</v>
      </c>
      <c r="C85" s="90"/>
      <c r="D85" s="90"/>
      <c r="E85" s="90"/>
      <c r="F85" s="90"/>
      <c r="G85" s="90"/>
      <c r="H85" s="90"/>
      <c r="I85" s="87"/>
      <c r="J85" s="88"/>
      <c r="K85" s="304">
        <v>0.05</v>
      </c>
      <c r="L85" s="858">
        <f>N79*K85</f>
        <v>575.97803558497492</v>
      </c>
      <c r="M85" s="859"/>
      <c r="N85" s="51"/>
    </row>
    <row r="86" spans="1:14" ht="15.75" thickBot="1">
      <c r="B86" s="91" t="s">
        <v>974</v>
      </c>
      <c r="C86" s="92"/>
      <c r="D86" s="92"/>
      <c r="E86" s="92"/>
      <c r="F86" s="92"/>
      <c r="G86" s="92"/>
      <c r="H86" s="92"/>
      <c r="I86" s="93"/>
      <c r="J86" s="94"/>
      <c r="K86" s="305">
        <v>0.05</v>
      </c>
      <c r="L86" s="860">
        <f>N79*K86</f>
        <v>575.97803558497492</v>
      </c>
      <c r="M86" s="861"/>
      <c r="N86" s="51"/>
    </row>
    <row r="87" spans="1:14" ht="15.75" thickBot="1">
      <c r="B87" s="824" t="s">
        <v>953</v>
      </c>
      <c r="C87" s="825"/>
      <c r="D87" s="825"/>
      <c r="E87" s="825"/>
      <c r="F87" s="825"/>
      <c r="G87" s="825"/>
      <c r="H87" s="825"/>
      <c r="I87" s="825"/>
      <c r="J87" s="825"/>
      <c r="K87" s="825"/>
      <c r="L87" s="825"/>
      <c r="M87" s="826"/>
      <c r="N87" s="52">
        <f>L84+L85+L86</f>
        <v>3455.8682135098493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14975.428925209348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15680.306503360607</v>
      </c>
      <c r="N48" s="272">
        <f>K48*M48</f>
        <v>20384.398454368791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4433.9279144881666</v>
      </c>
      <c r="M84" s="859"/>
      <c r="N84" s="51"/>
    </row>
    <row r="85" spans="1:14">
      <c r="B85" s="89" t="s">
        <v>973</v>
      </c>
      <c r="C85" s="90"/>
      <c r="D85" s="90"/>
      <c r="E85" s="90"/>
      <c r="F85" s="90"/>
      <c r="G85" s="90"/>
      <c r="H85" s="90"/>
      <c r="I85" s="87"/>
      <c r="J85" s="88"/>
      <c r="K85" s="304">
        <v>0.05</v>
      </c>
      <c r="L85" s="858">
        <f>N79*K85</f>
        <v>1108.4819786220417</v>
      </c>
      <c r="M85" s="859"/>
      <c r="N85" s="51"/>
    </row>
    <row r="86" spans="1:14" ht="15.75" thickBot="1">
      <c r="B86" s="91" t="s">
        <v>974</v>
      </c>
      <c r="C86" s="92"/>
      <c r="D86" s="92"/>
      <c r="E86" s="92"/>
      <c r="F86" s="92"/>
      <c r="G86" s="92"/>
      <c r="H86" s="92"/>
      <c r="I86" s="93"/>
      <c r="J86" s="94"/>
      <c r="K86" s="305">
        <v>0.05</v>
      </c>
      <c r="L86" s="860">
        <f>N79*K86</f>
        <v>1108.4819786220417</v>
      </c>
      <c r="M86" s="861"/>
      <c r="N86" s="51"/>
    </row>
    <row r="87" spans="1:14" ht="15.75" thickBot="1">
      <c r="B87" s="824" t="s">
        <v>953</v>
      </c>
      <c r="C87" s="825"/>
      <c r="D87" s="825"/>
      <c r="E87" s="825"/>
      <c r="F87" s="825"/>
      <c r="G87" s="825"/>
      <c r="H87" s="825"/>
      <c r="I87" s="825"/>
      <c r="J87" s="825"/>
      <c r="K87" s="825"/>
      <c r="L87" s="825"/>
      <c r="M87" s="826"/>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28820.531444173081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63513.574985258325</v>
      </c>
      <c r="L36" s="270"/>
      <c r="M36" s="336">
        <v>15</v>
      </c>
      <c r="N36" s="272">
        <f>K36/M36</f>
        <v>4234.2383323505546</v>
      </c>
    </row>
    <row r="37" spans="1:14">
      <c r="A37" s="113" t="s">
        <v>174</v>
      </c>
      <c r="B37" s="837" t="str">
        <f>VLOOKUP(A37,EQUIPOS!A7:D154,3,FALSE)</f>
        <v>Compactador vibratorio tipo DD-20</v>
      </c>
      <c r="C37" s="838"/>
      <c r="D37" s="838"/>
      <c r="E37" s="838"/>
      <c r="F37" s="838"/>
      <c r="G37" s="838"/>
      <c r="H37" s="839"/>
      <c r="I37" s="421"/>
      <c r="J37" s="422"/>
      <c r="K37" s="269">
        <f>VLOOKUP(A37,EQUIPOS!A7:D164,4,FALSE)</f>
        <v>75581.154232457426</v>
      </c>
      <c r="L37" s="335"/>
      <c r="M37" s="336">
        <v>15</v>
      </c>
      <c r="N37" s="272">
        <f>K37/M37</f>
        <v>5038.743615497162</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168285.65940036438</v>
      </c>
      <c r="L38" s="423"/>
      <c r="M38" s="424">
        <v>15</v>
      </c>
      <c r="N38" s="272">
        <f>K38/M38</f>
        <v>11219.043960024292</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49.076288102401321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20541.10219597441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26143.888991022686</v>
      </c>
      <c r="N48" s="272">
        <f>K48*M48</f>
        <v>33987.055688329492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58.881525928838656</v>
      </c>
      <c r="N49" s="272">
        <f>K49*M49</f>
        <v>1766.4457778651597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35753.501466194655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942.46378550142276</v>
      </c>
      <c r="M58" s="829"/>
      <c r="N58" s="287">
        <f>K58*L58</f>
        <v>1225.2029211518495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1225.2029211518495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2453.8144051200661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59973.620988440984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11994.724197688198</v>
      </c>
      <c r="M82" s="859"/>
      <c r="N82" s="51"/>
    </row>
    <row r="83" spans="1:14">
      <c r="B83" s="89" t="s">
        <v>973</v>
      </c>
      <c r="C83" s="90"/>
      <c r="D83" s="90"/>
      <c r="E83" s="90"/>
      <c r="F83" s="90"/>
      <c r="G83" s="90"/>
      <c r="H83" s="90"/>
      <c r="I83" s="87"/>
      <c r="J83" s="88"/>
      <c r="K83" s="304">
        <v>0.05</v>
      </c>
      <c r="L83" s="858">
        <f>N77*K83</f>
        <v>2998.6810494220495</v>
      </c>
      <c r="M83" s="859"/>
      <c r="N83" s="51"/>
    </row>
    <row r="84" spans="1:14" ht="15.75" thickBot="1">
      <c r="B84" s="91" t="s">
        <v>974</v>
      </c>
      <c r="C84" s="92"/>
      <c r="D84" s="92"/>
      <c r="E84" s="92"/>
      <c r="F84" s="92"/>
      <c r="G84" s="92"/>
      <c r="H84" s="92"/>
      <c r="I84" s="93"/>
      <c r="J84" s="94"/>
      <c r="K84" s="305">
        <v>0.05</v>
      </c>
      <c r="L84" s="860">
        <f>N77*K84</f>
        <v>2998.6810494220495</v>
      </c>
      <c r="M84" s="861"/>
      <c r="N84" s="51"/>
    </row>
    <row r="85" spans="1:14" ht="15.75" thickBot="1">
      <c r="B85" s="824" t="s">
        <v>953</v>
      </c>
      <c r="C85" s="825"/>
      <c r="D85" s="825"/>
      <c r="E85" s="825"/>
      <c r="F85" s="825"/>
      <c r="G85" s="825"/>
      <c r="H85" s="825"/>
      <c r="I85" s="825"/>
      <c r="J85" s="825"/>
      <c r="K85" s="825"/>
      <c r="L85" s="825"/>
      <c r="M85" s="826"/>
      <c r="N85" s="52">
        <f>L82+L83+L84</f>
        <v>17992.086296532296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77965.707284973279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11830.645718170574</v>
      </c>
      <c r="N48" s="272">
        <f>K48*M48</f>
        <v>8281.4520027194012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8281.4520027194012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10521.863118621968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2104.3726237243936</v>
      </c>
      <c r="M84" s="859"/>
      <c r="N84" s="51"/>
    </row>
    <row r="85" spans="1:14">
      <c r="B85" s="89" t="s">
        <v>973</v>
      </c>
      <c r="C85" s="90"/>
      <c r="D85" s="90"/>
      <c r="E85" s="90"/>
      <c r="F85" s="90"/>
      <c r="G85" s="90"/>
      <c r="H85" s="90"/>
      <c r="I85" s="87"/>
      <c r="J85" s="88"/>
      <c r="K85" s="304">
        <v>0.05</v>
      </c>
      <c r="L85" s="858">
        <f>N79*K85</f>
        <v>526.09315593109841</v>
      </c>
      <c r="M85" s="859"/>
      <c r="N85" s="51"/>
    </row>
    <row r="86" spans="1:14" ht="15.75" thickBot="1">
      <c r="B86" s="91" t="s">
        <v>974</v>
      </c>
      <c r="C86" s="92"/>
      <c r="D86" s="92"/>
      <c r="E86" s="92"/>
      <c r="F86" s="92"/>
      <c r="G86" s="92"/>
      <c r="H86" s="92"/>
      <c r="I86" s="93"/>
      <c r="J86" s="94"/>
      <c r="K86" s="305">
        <v>0.05</v>
      </c>
      <c r="L86" s="860">
        <f>N79*K86</f>
        <v>526.09315593109841</v>
      </c>
      <c r="M86" s="861"/>
      <c r="N86" s="51"/>
    </row>
    <row r="87" spans="1:14" ht="15.75" thickBot="1">
      <c r="B87" s="824" t="s">
        <v>953</v>
      </c>
      <c r="C87" s="825"/>
      <c r="D87" s="825"/>
      <c r="E87" s="825"/>
      <c r="F87" s="825"/>
      <c r="G87" s="825"/>
      <c r="H87" s="825"/>
      <c r="I87" s="825"/>
      <c r="J87" s="825"/>
      <c r="K87" s="825"/>
      <c r="L87" s="825"/>
      <c r="M87" s="826"/>
      <c r="N87" s="52">
        <f>L84+L85+L86</f>
        <v>3156.5589355865905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13678.422054208559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579.66808403601988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44241.318215244035</v>
      </c>
      <c r="N48" s="272">
        <f>K48*M48</f>
        <v>8848.2636430488074</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2889.6978393335444</v>
      </c>
      <c r="N49" s="272">
        <f>K49*M49</f>
        <v>3034.1827313002218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11882.446374349029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11593.361680720398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24055.476139105449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4811.0952278210898</v>
      </c>
      <c r="M84" s="859"/>
      <c r="N84" s="51"/>
    </row>
    <row r="85" spans="1:14">
      <c r="B85" s="89" t="s">
        <v>973</v>
      </c>
      <c r="C85" s="90"/>
      <c r="D85" s="90"/>
      <c r="E85" s="90"/>
      <c r="F85" s="90"/>
      <c r="G85" s="90"/>
      <c r="H85" s="90"/>
      <c r="I85" s="87"/>
      <c r="J85" s="88"/>
      <c r="K85" s="304">
        <v>0.05</v>
      </c>
      <c r="L85" s="858">
        <f>N79*K85</f>
        <v>1202.7738069552724</v>
      </c>
      <c r="M85" s="859"/>
      <c r="N85" s="51"/>
    </row>
    <row r="86" spans="1:14" ht="15.75" thickBot="1">
      <c r="B86" s="91" t="s">
        <v>974</v>
      </c>
      <c r="C86" s="92"/>
      <c r="D86" s="92"/>
      <c r="E86" s="92"/>
      <c r="F86" s="92"/>
      <c r="G86" s="92"/>
      <c r="H86" s="92"/>
      <c r="I86" s="93"/>
      <c r="J86" s="94"/>
      <c r="K86" s="305">
        <v>0.05</v>
      </c>
      <c r="L86" s="860">
        <f>N79*K86</f>
        <v>1202.7738069552724</v>
      </c>
      <c r="M86" s="861"/>
      <c r="N86" s="51"/>
    </row>
    <row r="87" spans="1:14" ht="15.75" thickBot="1">
      <c r="B87" s="824" t="s">
        <v>953</v>
      </c>
      <c r="C87" s="825"/>
      <c r="D87" s="825"/>
      <c r="E87" s="825"/>
      <c r="F87" s="825"/>
      <c r="G87" s="825"/>
      <c r="H87" s="825"/>
      <c r="I87" s="825"/>
      <c r="J87" s="825"/>
      <c r="K87" s="825"/>
      <c r="L87" s="825"/>
      <c r="M87" s="826"/>
      <c r="N87" s="52">
        <f>L84+L85+L86</f>
        <v>7216.6428417316347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31272.118980837084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1500</v>
      </c>
      <c r="N36" s="272">
        <f>K36/M36</f>
        <v>24.699723605378246</v>
      </c>
    </row>
    <row r="37" spans="1:14">
      <c r="A37" s="113" t="s">
        <v>361</v>
      </c>
      <c r="B37" s="837" t="str">
        <f>VLOOKUP(A37,EQUIPOS!A7:D154,3,FALSE)</f>
        <v>Vehículo delineador</v>
      </c>
      <c r="C37" s="838"/>
      <c r="D37" s="838"/>
      <c r="E37" s="838"/>
      <c r="F37" s="838"/>
      <c r="G37" s="838"/>
      <c r="H37" s="839"/>
      <c r="I37" s="421"/>
      <c r="J37" s="422"/>
      <c r="K37" s="269">
        <f>VLOOKUP(A37,EQUIPOS!A7:D164,4,FALSE)</f>
        <v>126856.16688384187</v>
      </c>
      <c r="L37" s="335"/>
      <c r="M37" s="336">
        <v>1500</v>
      </c>
      <c r="N37" s="272">
        <f>K37/M37</f>
        <v>84.570777922561248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0.24538144051200664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109.51588296845151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4750.5918984808095</v>
      </c>
      <c r="N48" s="272">
        <f>K48*M48</f>
        <v>218.52722733011723</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80356.44753221357</v>
      </c>
      <c r="N49" s="272">
        <f>K49*M49</f>
        <v>1124.9902654509899</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30565.628619041574</v>
      </c>
      <c r="N50" s="272">
        <f>K50*M50</f>
        <v>13.143220306187876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1356.6607130872951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24.538144051200664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1490.7147401069471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298.14294802138943</v>
      </c>
      <c r="M84" s="859"/>
      <c r="N84" s="51"/>
    </row>
    <row r="85" spans="1:14">
      <c r="B85" s="89" t="s">
        <v>973</v>
      </c>
      <c r="C85" s="90"/>
      <c r="D85" s="90"/>
      <c r="E85" s="90"/>
      <c r="F85" s="90"/>
      <c r="G85" s="90"/>
      <c r="H85" s="90"/>
      <c r="I85" s="87"/>
      <c r="J85" s="88"/>
      <c r="K85" s="304">
        <v>0.05</v>
      </c>
      <c r="L85" s="858">
        <f>N79*K85</f>
        <v>74.535737005347357</v>
      </c>
      <c r="M85" s="859"/>
      <c r="N85" s="51"/>
    </row>
    <row r="86" spans="1:14" ht="15.75" thickBot="1">
      <c r="B86" s="91" t="s">
        <v>974</v>
      </c>
      <c r="C86" s="92"/>
      <c r="D86" s="92"/>
      <c r="E86" s="92"/>
      <c r="F86" s="92"/>
      <c r="G86" s="92"/>
      <c r="H86" s="92"/>
      <c r="I86" s="93"/>
      <c r="J86" s="94"/>
      <c r="K86" s="305">
        <v>0.05</v>
      </c>
      <c r="L86" s="860">
        <f>N79*K86</f>
        <v>74.535737005347357</v>
      </c>
      <c r="M86" s="861"/>
      <c r="N86" s="51"/>
    </row>
    <row r="87" spans="1:14" ht="15.75" thickBot="1">
      <c r="B87" s="824" t="s">
        <v>953</v>
      </c>
      <c r="C87" s="825"/>
      <c r="D87" s="825"/>
      <c r="E87" s="825"/>
      <c r="F87" s="825"/>
      <c r="G87" s="825"/>
      <c r="H87" s="825"/>
      <c r="I87" s="825"/>
      <c r="J87" s="825"/>
      <c r="K87" s="825"/>
      <c r="L87" s="825"/>
      <c r="M87" s="826"/>
      <c r="N87" s="52">
        <f>L84+L85+L86</f>
        <v>447.21442203208414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1937.9291621390312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1200</v>
      </c>
      <c r="N36" s="272">
        <f>K36/M36</f>
        <v>30.874654506722806</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110777.97078663754</v>
      </c>
      <c r="L37" s="335"/>
      <c r="M37" s="336">
        <v>1200</v>
      </c>
      <c r="N37" s="272">
        <f>K37/M37</f>
        <v>92.314975655531285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0.43712366522334167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123.62675382747743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4750.5918984808095</v>
      </c>
      <c r="N48" s="272">
        <f>K48*M48</f>
        <v>513.06392503592747</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6902.1444946929305</v>
      </c>
      <c r="N49" s="272">
        <f>K49*M49</f>
        <v>538.36727058604856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1051.431195621976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43.712366522334165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1218.7703159717876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243.75406319435751</v>
      </c>
      <c r="M84" s="859"/>
      <c r="N84" s="51"/>
    </row>
    <row r="85" spans="1:14">
      <c r="B85" s="89" t="s">
        <v>973</v>
      </c>
      <c r="C85" s="90"/>
      <c r="D85" s="90"/>
      <c r="E85" s="90"/>
      <c r="F85" s="90"/>
      <c r="G85" s="90"/>
      <c r="H85" s="90"/>
      <c r="I85" s="87"/>
      <c r="J85" s="88"/>
      <c r="K85" s="304">
        <v>0.05</v>
      </c>
      <c r="L85" s="858">
        <f>N79*K85</f>
        <v>60.938515798589378</v>
      </c>
      <c r="M85" s="859"/>
      <c r="N85" s="51"/>
    </row>
    <row r="86" spans="1:14" ht="15.75" thickBot="1">
      <c r="B86" s="91" t="s">
        <v>974</v>
      </c>
      <c r="C86" s="92"/>
      <c r="D86" s="92"/>
      <c r="E86" s="92"/>
      <c r="F86" s="92"/>
      <c r="G86" s="92"/>
      <c r="H86" s="92"/>
      <c r="I86" s="93"/>
      <c r="J86" s="94"/>
      <c r="K86" s="305">
        <v>0.05</v>
      </c>
      <c r="L86" s="860">
        <f>N79*K86</f>
        <v>60.938515798589378</v>
      </c>
      <c r="M86" s="861"/>
      <c r="N86" s="51"/>
    </row>
    <row r="87" spans="1:14" ht="15.75" thickBot="1">
      <c r="B87" s="824" t="s">
        <v>953</v>
      </c>
      <c r="C87" s="825"/>
      <c r="D87" s="825"/>
      <c r="E87" s="825"/>
      <c r="F87" s="825"/>
      <c r="G87" s="825"/>
      <c r="H87" s="825"/>
      <c r="I87" s="825"/>
      <c r="J87" s="825"/>
      <c r="K87" s="825"/>
      <c r="L87" s="825"/>
      <c r="M87" s="826"/>
      <c r="N87" s="52">
        <f>L84+L85+L86</f>
        <v>365.63109479153627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1584.4014107633238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19201.675428842387</v>
      </c>
      <c r="L36" s="270"/>
      <c r="M36" s="336">
        <v>6.1</v>
      </c>
      <c r="N36" s="272">
        <f>K36/M36</f>
        <v>3147.8156440725229</v>
      </c>
    </row>
    <row r="37" spans="1:14">
      <c r="A37" s="113" t="s">
        <v>138</v>
      </c>
      <c r="B37" s="837" t="str">
        <f>VLOOKUP(A37,EQUIPOS!A7:D154,3,FALSE)</f>
        <v>Camioneta D-300</v>
      </c>
      <c r="C37" s="838"/>
      <c r="D37" s="838"/>
      <c r="E37" s="838"/>
      <c r="F37" s="838"/>
      <c r="G37" s="838"/>
      <c r="H37" s="839"/>
      <c r="I37" s="421"/>
      <c r="J37" s="422"/>
      <c r="K37" s="269">
        <f>VLOOKUP(A37,EQUIPOS!A7:D164,4,FALSE)</f>
        <v>37049.585408067367</v>
      </c>
      <c r="L37" s="335"/>
      <c r="M37" s="336">
        <v>6.1</v>
      </c>
      <c r="N37" s="272">
        <f>K37/M37</f>
        <v>6073.7025259126831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85.991540699673777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9307.5097106848789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4750.5918984808095</v>
      </c>
      <c r="N48" s="272">
        <f>K48*M48</f>
        <v>1814.7261052196693</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30565.628619041574</v>
      </c>
      <c r="N49" s="272">
        <f>K49*M49</f>
        <v>1528.2814309520788</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80356.44753221357</v>
      </c>
      <c r="N50" s="272">
        <f>K50*M50</f>
        <v>9642.7737038656287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12985.781240037377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8599.1540699673769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30892.445020689636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6178.4890041379276</v>
      </c>
      <c r="M84" s="859"/>
      <c r="N84" s="51"/>
    </row>
    <row r="85" spans="1:14">
      <c r="B85" s="89" t="s">
        <v>973</v>
      </c>
      <c r="C85" s="90"/>
      <c r="D85" s="90"/>
      <c r="E85" s="90"/>
      <c r="F85" s="90"/>
      <c r="G85" s="90"/>
      <c r="H85" s="90"/>
      <c r="I85" s="87"/>
      <c r="J85" s="88"/>
      <c r="K85" s="304">
        <v>0.05</v>
      </c>
      <c r="L85" s="858">
        <f>N79*K85</f>
        <v>1544.6222510344819</v>
      </c>
      <c r="M85" s="859"/>
      <c r="N85" s="51"/>
    </row>
    <row r="86" spans="1:14" ht="15.75" thickBot="1">
      <c r="B86" s="91" t="s">
        <v>974</v>
      </c>
      <c r="C86" s="92"/>
      <c r="D86" s="92"/>
      <c r="E86" s="92"/>
      <c r="F86" s="92"/>
      <c r="G86" s="92"/>
      <c r="H86" s="92"/>
      <c r="I86" s="93"/>
      <c r="J86" s="94"/>
      <c r="K86" s="305">
        <v>0.05</v>
      </c>
      <c r="L86" s="860">
        <f>N79*K86</f>
        <v>1544.6222510344819</v>
      </c>
      <c r="M86" s="861"/>
      <c r="N86" s="51"/>
    </row>
    <row r="87" spans="1:14" ht="15.75" thickBot="1">
      <c r="B87" s="824" t="s">
        <v>953</v>
      </c>
      <c r="C87" s="825"/>
      <c r="D87" s="825"/>
      <c r="E87" s="825"/>
      <c r="F87" s="825"/>
      <c r="G87" s="825"/>
      <c r="H87" s="825"/>
      <c r="I87" s="825"/>
      <c r="J87" s="825"/>
      <c r="K87" s="825"/>
      <c r="L87" s="825"/>
      <c r="M87" s="826"/>
      <c r="N87" s="52">
        <f>L84+L85+L86</f>
        <v>9267.7335062068905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40160.178526896525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6</v>
      </c>
      <c r="N36" s="272">
        <f>K36/M36</f>
        <v>6174.9309013445609</v>
      </c>
    </row>
    <row r="37" spans="1:14">
      <c r="A37" s="113" t="s">
        <v>1711</v>
      </c>
      <c r="B37" s="837" t="str">
        <f>VLOOKUP(A37,EQUIPOS!A7:D154,3,FALSE)</f>
        <v>Caldera para pintura termoplástica</v>
      </c>
      <c r="C37" s="838"/>
      <c r="D37" s="838"/>
      <c r="E37" s="838"/>
      <c r="F37" s="838"/>
      <c r="G37" s="838"/>
      <c r="H37" s="839"/>
      <c r="I37" s="421"/>
      <c r="J37" s="422"/>
      <c r="K37" s="269">
        <f>VLOOKUP(A37,EQUIPOS!A7:D164,4,FALSE)</f>
        <v>72828.899316429553</v>
      </c>
      <c r="L37" s="335"/>
      <c r="M37" s="336">
        <v>6</v>
      </c>
      <c r="N37" s="272">
        <f>K37/M37</f>
        <v>12138.149886071593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100.46441950300166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18413.545206919156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4750.5918984808095</v>
      </c>
      <c r="N48" s="272">
        <f>K48*M48</f>
        <v>4275.5327086327288</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6902.1444946929305</v>
      </c>
      <c r="N49" s="272">
        <f>K49*M49</f>
        <v>4486.3939215504051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8761.926630183134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10046.441950300166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37221.91378740246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7444.3827574804927</v>
      </c>
      <c r="M84" s="859"/>
      <c r="N84" s="51"/>
    </row>
    <row r="85" spans="1:14">
      <c r="B85" s="89" t="s">
        <v>973</v>
      </c>
      <c r="C85" s="90"/>
      <c r="D85" s="90"/>
      <c r="E85" s="90"/>
      <c r="F85" s="90"/>
      <c r="G85" s="90"/>
      <c r="H85" s="90"/>
      <c r="I85" s="87"/>
      <c r="J85" s="88"/>
      <c r="K85" s="304">
        <v>0.05</v>
      </c>
      <c r="L85" s="858">
        <f>N79*K85</f>
        <v>1861.0956893701232</v>
      </c>
      <c r="M85" s="859"/>
      <c r="N85" s="51"/>
    </row>
    <row r="86" spans="1:14" ht="15.75" thickBot="1">
      <c r="B86" s="91" t="s">
        <v>974</v>
      </c>
      <c r="C86" s="92"/>
      <c r="D86" s="92"/>
      <c r="E86" s="92"/>
      <c r="F86" s="92"/>
      <c r="G86" s="92"/>
      <c r="H86" s="92"/>
      <c r="I86" s="93"/>
      <c r="J86" s="94"/>
      <c r="K86" s="305">
        <v>0.05</v>
      </c>
      <c r="L86" s="860">
        <f>N79*K86</f>
        <v>1861.0956893701232</v>
      </c>
      <c r="M86" s="861"/>
      <c r="N86" s="51"/>
    </row>
    <row r="87" spans="1:14" ht="15.75" thickBot="1">
      <c r="B87" s="824" t="s">
        <v>953</v>
      </c>
      <c r="C87" s="825"/>
      <c r="D87" s="825"/>
      <c r="E87" s="825"/>
      <c r="F87" s="825"/>
      <c r="G87" s="825"/>
      <c r="H87" s="825"/>
      <c r="I87" s="825"/>
      <c r="J87" s="825"/>
      <c r="K87" s="825"/>
      <c r="L87" s="825"/>
      <c r="M87" s="826"/>
      <c r="N87" s="52">
        <f>L84+L85+L86</f>
        <v>11166.574136220737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48388.487923623194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250</v>
      </c>
      <c r="N36" s="272">
        <f>K36/M36</f>
        <v>148.19834163226946</v>
      </c>
    </row>
    <row r="37" spans="1:14">
      <c r="A37" s="113" t="s">
        <v>251</v>
      </c>
      <c r="B37" s="837" t="str">
        <f>VLOOKUP(A37,EQUIPOS!A7:D154,3,FALSE)</f>
        <v>Maquina térmica pegatachas</v>
      </c>
      <c r="C37" s="838"/>
      <c r="D37" s="838"/>
      <c r="E37" s="838"/>
      <c r="F37" s="838"/>
      <c r="G37" s="838"/>
      <c r="H37" s="839"/>
      <c r="I37" s="421"/>
      <c r="J37" s="422"/>
      <c r="K37" s="269">
        <f>VLOOKUP(A37,EQUIPOS!A7:D164,4,FALSE)</f>
        <v>31756.787492629162</v>
      </c>
      <c r="L37" s="335"/>
      <c r="M37" s="336">
        <v>250</v>
      </c>
      <c r="N37" s="272">
        <f>K37/M37</f>
        <v>127.02714997051665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1.15933616807204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276.38482777085818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6902.1444946929305</v>
      </c>
      <c r="N48" s="272">
        <f>K48*M48</f>
        <v>552.17155957543446</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7068.150241427189</v>
      </c>
      <c r="N49" s="272">
        <f>K49*M49</f>
        <v>7068.150241427189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7620.321801002623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115.93361680720399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8012.6402455806856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1602.5280491161373</v>
      </c>
      <c r="M84" s="859"/>
      <c r="N84" s="51"/>
    </row>
    <row r="85" spans="1:14">
      <c r="B85" s="89" t="s">
        <v>973</v>
      </c>
      <c r="C85" s="90"/>
      <c r="D85" s="90"/>
      <c r="E85" s="90"/>
      <c r="F85" s="90"/>
      <c r="G85" s="90"/>
      <c r="H85" s="90"/>
      <c r="I85" s="87"/>
      <c r="J85" s="88"/>
      <c r="K85" s="304">
        <v>0.05</v>
      </c>
      <c r="L85" s="858">
        <f>N79*K85</f>
        <v>400.63201227903431</v>
      </c>
      <c r="M85" s="859"/>
      <c r="N85" s="51"/>
    </row>
    <row r="86" spans="1:14" ht="15.75" thickBot="1">
      <c r="B86" s="91" t="s">
        <v>974</v>
      </c>
      <c r="C86" s="92"/>
      <c r="D86" s="92"/>
      <c r="E86" s="92"/>
      <c r="F86" s="92"/>
      <c r="G86" s="92"/>
      <c r="H86" s="92"/>
      <c r="I86" s="93"/>
      <c r="J86" s="94"/>
      <c r="K86" s="305">
        <v>0.05</v>
      </c>
      <c r="L86" s="860">
        <f>N79*K86</f>
        <v>400.63201227903431</v>
      </c>
      <c r="M86" s="861"/>
      <c r="N86" s="51"/>
    </row>
    <row r="87" spans="1:14" ht="15.75" thickBot="1">
      <c r="B87" s="824" t="s">
        <v>953</v>
      </c>
      <c r="C87" s="825"/>
      <c r="D87" s="825"/>
      <c r="E87" s="825"/>
      <c r="F87" s="825"/>
      <c r="G87" s="825"/>
      <c r="H87" s="825"/>
      <c r="I87" s="825"/>
      <c r="J87" s="825"/>
      <c r="K87" s="825"/>
      <c r="L87" s="825"/>
      <c r="M87" s="826"/>
      <c r="N87" s="52">
        <f>L84+L85+L86</f>
        <v>2403.7920736742058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10416.432319254891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3.75</v>
      </c>
      <c r="N36" s="272">
        <f>K36/M36</f>
        <v>9879.8894421512978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98.152576204802642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9978.0420183561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128016.95105127033</v>
      </c>
      <c r="N48" s="272">
        <f>K48*M48</f>
        <v>128016.95105127033</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294483.37075761193</v>
      </c>
      <c r="N49" s="272">
        <f>K49*M49</f>
        <v>294483.37075761193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354442.25496072025</v>
      </c>
      <c r="N50" s="272">
        <f>K50*M50</f>
        <v>10633.267648821608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433133.58945770387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9815.2576204802644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452926.88909654022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90585.377819308051</v>
      </c>
      <c r="M84" s="859"/>
      <c r="N84" s="51"/>
    </row>
    <row r="85" spans="1:14">
      <c r="B85" s="89" t="s">
        <v>973</v>
      </c>
      <c r="C85" s="90"/>
      <c r="D85" s="90"/>
      <c r="E85" s="90"/>
      <c r="F85" s="90"/>
      <c r="G85" s="90"/>
      <c r="H85" s="90"/>
      <c r="I85" s="87"/>
      <c r="J85" s="88"/>
      <c r="K85" s="304">
        <v>0.05</v>
      </c>
      <c r="L85" s="858">
        <f>N79*K85</f>
        <v>22646.344454827013</v>
      </c>
      <c r="M85" s="859"/>
      <c r="N85" s="51"/>
    </row>
    <row r="86" spans="1:14" ht="15.75" thickBot="1">
      <c r="B86" s="91" t="s">
        <v>974</v>
      </c>
      <c r="C86" s="92"/>
      <c r="D86" s="92"/>
      <c r="E86" s="92"/>
      <c r="F86" s="92"/>
      <c r="G86" s="92"/>
      <c r="H86" s="92"/>
      <c r="I86" s="93"/>
      <c r="J86" s="94"/>
      <c r="K86" s="305">
        <v>0.05</v>
      </c>
      <c r="L86" s="860">
        <f>N79*K86</f>
        <v>22646.344454827013</v>
      </c>
      <c r="M86" s="861"/>
      <c r="N86" s="51"/>
    </row>
    <row r="87" spans="1:14" ht="15.75" thickBot="1">
      <c r="B87" s="824" t="s">
        <v>953</v>
      </c>
      <c r="C87" s="825"/>
      <c r="D87" s="825"/>
      <c r="E87" s="825"/>
      <c r="F87" s="825"/>
      <c r="G87" s="825"/>
      <c r="H87" s="825"/>
      <c r="I87" s="825"/>
      <c r="J87" s="825"/>
      <c r="K87" s="825"/>
      <c r="L87" s="825"/>
      <c r="M87" s="826"/>
      <c r="N87" s="52">
        <f>L84+L85+L86</f>
        <v>135878.06672896209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588804.95582550229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3.75</v>
      </c>
      <c r="N36" s="272">
        <f>K36/M36</f>
        <v>9879.8894421512978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98.152576204802642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9978.0420183561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128016.95105127033</v>
      </c>
      <c r="N48" s="272">
        <f>K48*M48</f>
        <v>128016.95105127033</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292861.74285858887</v>
      </c>
      <c r="N49" s="272">
        <f>K49*M49</f>
        <v>292861.74285858887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354442.25496072025</v>
      </c>
      <c r="N50" s="272">
        <f>K50*M50</f>
        <v>10633.267648821608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431511.96155868075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9815.2576204802644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451305.2611975171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90261.05223950342</v>
      </c>
      <c r="M84" s="859"/>
      <c r="N84" s="51"/>
    </row>
    <row r="85" spans="1:14">
      <c r="B85" s="89" t="s">
        <v>973</v>
      </c>
      <c r="C85" s="90"/>
      <c r="D85" s="90"/>
      <c r="E85" s="90"/>
      <c r="F85" s="90"/>
      <c r="G85" s="90"/>
      <c r="H85" s="90"/>
      <c r="I85" s="87"/>
      <c r="J85" s="88"/>
      <c r="K85" s="304">
        <v>0.05</v>
      </c>
      <c r="L85" s="858">
        <f>N79*K85</f>
        <v>22565.263059875855</v>
      </c>
      <c r="M85" s="859"/>
      <c r="N85" s="51"/>
    </row>
    <row r="86" spans="1:14" ht="15.75" thickBot="1">
      <c r="B86" s="91" t="s">
        <v>974</v>
      </c>
      <c r="C86" s="92"/>
      <c r="D86" s="92"/>
      <c r="E86" s="92"/>
      <c r="F86" s="92"/>
      <c r="G86" s="92"/>
      <c r="H86" s="92"/>
      <c r="I86" s="93"/>
      <c r="J86" s="94"/>
      <c r="K86" s="305">
        <v>0.05</v>
      </c>
      <c r="L86" s="860">
        <f>N79*K86</f>
        <v>22565.263059875855</v>
      </c>
      <c r="M86" s="861"/>
      <c r="N86" s="51"/>
    </row>
    <row r="87" spans="1:14" ht="15.75" thickBot="1">
      <c r="B87" s="824" t="s">
        <v>953</v>
      </c>
      <c r="C87" s="825"/>
      <c r="D87" s="825"/>
      <c r="E87" s="825"/>
      <c r="F87" s="825"/>
      <c r="G87" s="825"/>
      <c r="H87" s="825"/>
      <c r="I87" s="825"/>
      <c r="J87" s="825"/>
      <c r="K87" s="825"/>
      <c r="L87" s="825"/>
      <c r="M87" s="826"/>
      <c r="N87" s="52">
        <f>L84+L85+L86</f>
        <v>135391.57835925513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586696.83955677226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3</v>
      </c>
      <c r="N36" s="272">
        <f>K36/M36</f>
        <v>12349.861802689122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52.158745833333334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12402.020548522454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218440.24760937007</v>
      </c>
      <c r="N48" s="272">
        <f>K48*M48</f>
        <v>218440.24760937007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354442.25496072025</v>
      </c>
      <c r="N49" s="272">
        <f>K49*M49</f>
        <v>21266.535297643215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239706.78290701329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5215.8745833333332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257324.67803886905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51464.935607773812</v>
      </c>
      <c r="M84" s="859"/>
      <c r="N84" s="51"/>
    </row>
    <row r="85" spans="1:14">
      <c r="B85" s="89" t="s">
        <v>973</v>
      </c>
      <c r="C85" s="90"/>
      <c r="D85" s="90"/>
      <c r="E85" s="90"/>
      <c r="F85" s="90"/>
      <c r="G85" s="90"/>
      <c r="H85" s="90"/>
      <c r="I85" s="87"/>
      <c r="J85" s="88"/>
      <c r="K85" s="304">
        <v>0.05</v>
      </c>
      <c r="L85" s="858">
        <f>N79*K85</f>
        <v>12866.233901943453</v>
      </c>
      <c r="M85" s="859"/>
      <c r="N85" s="51"/>
    </row>
    <row r="86" spans="1:14" ht="15.75" thickBot="1">
      <c r="B86" s="91" t="s">
        <v>974</v>
      </c>
      <c r="C86" s="92"/>
      <c r="D86" s="92"/>
      <c r="E86" s="92"/>
      <c r="F86" s="92"/>
      <c r="G86" s="92"/>
      <c r="H86" s="92"/>
      <c r="I86" s="93"/>
      <c r="J86" s="94"/>
      <c r="K86" s="305">
        <v>0.05</v>
      </c>
      <c r="L86" s="860">
        <f>N79*K86</f>
        <v>12866.233901943453</v>
      </c>
      <c r="M86" s="861"/>
      <c r="N86" s="51"/>
    </row>
    <row r="87" spans="1:14" ht="15.75" thickBot="1">
      <c r="B87" s="824" t="s">
        <v>953</v>
      </c>
      <c r="C87" s="825"/>
      <c r="D87" s="825"/>
      <c r="E87" s="825"/>
      <c r="F87" s="825"/>
      <c r="G87" s="825"/>
      <c r="H87" s="825"/>
      <c r="I87" s="825"/>
      <c r="J87" s="825"/>
      <c r="K87" s="825"/>
      <c r="L87" s="825"/>
      <c r="M87" s="826"/>
      <c r="N87" s="52">
        <f>L84+L85+L86</f>
        <v>77197.403411660722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334522.08145052975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42342.38332350555</v>
      </c>
      <c r="L36" s="270"/>
      <c r="M36" s="336">
        <v>6.25</v>
      </c>
      <c r="N36" s="272">
        <f>K36/M36</f>
        <v>6774.781331760888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357.04822361440802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7131.829555375296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132582.8483389538</v>
      </c>
      <c r="N48" s="272">
        <f>K48*M48</f>
        <v>33145.71208473845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130821.84634874527</v>
      </c>
      <c r="N49" s="272">
        <f>K49*M49</f>
        <v>31675.991851996434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64821.703936734884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7140.9644722881594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79094.497964398339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15818.899592879668</v>
      </c>
      <c r="M84" s="859"/>
      <c r="N84" s="51"/>
    </row>
    <row r="85" spans="1:14">
      <c r="B85" s="89" t="s">
        <v>973</v>
      </c>
      <c r="C85" s="90"/>
      <c r="D85" s="90"/>
      <c r="E85" s="90"/>
      <c r="F85" s="90"/>
      <c r="G85" s="90"/>
      <c r="H85" s="90"/>
      <c r="I85" s="87"/>
      <c r="J85" s="88"/>
      <c r="K85" s="304">
        <v>0.05</v>
      </c>
      <c r="L85" s="858">
        <f>N79*K85</f>
        <v>3954.7248982199171</v>
      </c>
      <c r="M85" s="859"/>
      <c r="N85" s="51"/>
    </row>
    <row r="86" spans="1:14" ht="15.75" thickBot="1">
      <c r="B86" s="91" t="s">
        <v>974</v>
      </c>
      <c r="C86" s="92"/>
      <c r="D86" s="92"/>
      <c r="E86" s="92"/>
      <c r="F86" s="92"/>
      <c r="G86" s="92"/>
      <c r="H86" s="92"/>
      <c r="I86" s="93"/>
      <c r="J86" s="94"/>
      <c r="K86" s="305">
        <v>0.05</v>
      </c>
      <c r="L86" s="860">
        <f>N79*K86</f>
        <v>3954.7248982199171</v>
      </c>
      <c r="M86" s="861"/>
      <c r="N86" s="51"/>
    </row>
    <row r="87" spans="1:14" ht="15.75" thickBot="1">
      <c r="B87" s="824" t="s">
        <v>953</v>
      </c>
      <c r="C87" s="825"/>
      <c r="D87" s="825"/>
      <c r="E87" s="825"/>
      <c r="F87" s="825"/>
      <c r="G87" s="825"/>
      <c r="H87" s="825"/>
      <c r="I87" s="825"/>
      <c r="J87" s="825"/>
      <c r="K87" s="825"/>
      <c r="L87" s="825"/>
      <c r="M87" s="826"/>
      <c r="N87" s="52">
        <f>L84+L85+L86</f>
        <v>23728.349389319501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102822.84735371784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41.726996666666665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59067.812170065932</v>
      </c>
      <c r="N48" s="272">
        <f>K48*M48</f>
        <v>59067.812170065932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59067.812170065932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4172.6996666666664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63282.238833399264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12656.447766679854</v>
      </c>
      <c r="M84" s="859"/>
      <c r="N84" s="51"/>
    </row>
    <row r="85" spans="1:14">
      <c r="B85" s="89" t="s">
        <v>973</v>
      </c>
      <c r="C85" s="90"/>
      <c r="D85" s="90"/>
      <c r="E85" s="90"/>
      <c r="F85" s="90"/>
      <c r="G85" s="90"/>
      <c r="H85" s="90"/>
      <c r="I85" s="87"/>
      <c r="J85" s="88"/>
      <c r="K85" s="304">
        <v>0.05</v>
      </c>
      <c r="L85" s="858">
        <f>N79*K85</f>
        <v>3164.1119416699635</v>
      </c>
      <c r="M85" s="859"/>
      <c r="N85" s="51"/>
    </row>
    <row r="86" spans="1:14" ht="15.75" thickBot="1">
      <c r="B86" s="91" t="s">
        <v>974</v>
      </c>
      <c r="C86" s="92"/>
      <c r="D86" s="92"/>
      <c r="E86" s="92"/>
      <c r="F86" s="92"/>
      <c r="G86" s="92"/>
      <c r="H86" s="92"/>
      <c r="I86" s="93"/>
      <c r="J86" s="94"/>
      <c r="K86" s="305">
        <v>0.05</v>
      </c>
      <c r="L86" s="860">
        <f>N79*K86</f>
        <v>3164.1119416699635</v>
      </c>
      <c r="M86" s="861"/>
      <c r="N86" s="51"/>
    </row>
    <row r="87" spans="1:14" ht="15.75" thickBot="1">
      <c r="B87" s="824" t="s">
        <v>953</v>
      </c>
      <c r="C87" s="825"/>
      <c r="D87" s="825"/>
      <c r="E87" s="825"/>
      <c r="F87" s="825"/>
      <c r="G87" s="825"/>
      <c r="H87" s="825"/>
      <c r="I87" s="825"/>
      <c r="J87" s="825"/>
      <c r="K87" s="825"/>
      <c r="L87" s="825"/>
      <c r="M87" s="826"/>
      <c r="N87" s="52">
        <f>L84+L85+L86</f>
        <v>18984.67165001978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82266.910483419051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43.165858620689654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54736.445435232905</v>
      </c>
      <c r="N48" s="272">
        <f>K48*M48</f>
        <v>54736.445435232905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54736.445435232905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4316.5858620689651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59096.197155922564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11819.239431184513</v>
      </c>
      <c r="M84" s="859"/>
      <c r="N84" s="51"/>
    </row>
    <row r="85" spans="1:14">
      <c r="B85" s="89" t="s">
        <v>973</v>
      </c>
      <c r="C85" s="90"/>
      <c r="D85" s="90"/>
      <c r="E85" s="90"/>
      <c r="F85" s="90"/>
      <c r="G85" s="90"/>
      <c r="H85" s="90"/>
      <c r="I85" s="87"/>
      <c r="J85" s="88"/>
      <c r="K85" s="304">
        <v>0.05</v>
      </c>
      <c r="L85" s="858">
        <f>N79*K85</f>
        <v>2954.8098577961282</v>
      </c>
      <c r="M85" s="859"/>
      <c r="N85" s="51"/>
    </row>
    <row r="86" spans="1:14" ht="15.75" thickBot="1">
      <c r="B86" s="91" t="s">
        <v>974</v>
      </c>
      <c r="C86" s="92"/>
      <c r="D86" s="92"/>
      <c r="E86" s="92"/>
      <c r="F86" s="92"/>
      <c r="G86" s="92"/>
      <c r="H86" s="92"/>
      <c r="I86" s="93"/>
      <c r="J86" s="94"/>
      <c r="K86" s="305">
        <v>0.05</v>
      </c>
      <c r="L86" s="860">
        <f>N79*K86</f>
        <v>2954.8098577961282</v>
      </c>
      <c r="M86" s="861"/>
      <c r="N86" s="51"/>
    </row>
    <row r="87" spans="1:14" ht="15.75" thickBot="1">
      <c r="B87" s="824" t="s">
        <v>953</v>
      </c>
      <c r="C87" s="825"/>
      <c r="D87" s="825"/>
      <c r="E87" s="825"/>
      <c r="F87" s="825"/>
      <c r="G87" s="825"/>
      <c r="H87" s="825"/>
      <c r="I87" s="825"/>
      <c r="J87" s="825"/>
      <c r="K87" s="825"/>
      <c r="L87" s="825"/>
      <c r="M87" s="826"/>
      <c r="N87" s="52">
        <f>L84+L85+L86</f>
        <v>17728.859146776769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76825.056302699333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43.165858620689654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30250.83008219174</v>
      </c>
      <c r="N48" s="272">
        <f>K48*M48</f>
        <v>30250.83008219174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30250.83008219174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4316.5858620689651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34610.581802881396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6922.1163605762795</v>
      </c>
      <c r="M84" s="859"/>
      <c r="N84" s="51"/>
    </row>
    <row r="85" spans="1:14">
      <c r="B85" s="89" t="s">
        <v>973</v>
      </c>
      <c r="C85" s="90"/>
      <c r="D85" s="90"/>
      <c r="E85" s="90"/>
      <c r="F85" s="90"/>
      <c r="G85" s="90"/>
      <c r="H85" s="90"/>
      <c r="I85" s="87"/>
      <c r="J85" s="88"/>
      <c r="K85" s="304">
        <v>0.05</v>
      </c>
      <c r="L85" s="858">
        <f>N79*K85</f>
        <v>1730.5290901440699</v>
      </c>
      <c r="M85" s="859"/>
      <c r="N85" s="51"/>
    </row>
    <row r="86" spans="1:14" ht="15.75" thickBot="1">
      <c r="B86" s="91" t="s">
        <v>974</v>
      </c>
      <c r="C86" s="92"/>
      <c r="D86" s="92"/>
      <c r="E86" s="92"/>
      <c r="F86" s="92"/>
      <c r="G86" s="92"/>
      <c r="H86" s="92"/>
      <c r="I86" s="93"/>
      <c r="J86" s="94"/>
      <c r="K86" s="305">
        <v>0.05</v>
      </c>
      <c r="L86" s="860">
        <f>N79*K86</f>
        <v>1730.5290901440699</v>
      </c>
      <c r="M86" s="861"/>
      <c r="N86" s="51"/>
    </row>
    <row r="87" spans="1:14" ht="15.75" thickBot="1">
      <c r="B87" s="824" t="s">
        <v>953</v>
      </c>
      <c r="C87" s="825"/>
      <c r="D87" s="825"/>
      <c r="E87" s="825"/>
      <c r="F87" s="825"/>
      <c r="G87" s="825"/>
      <c r="H87" s="825"/>
      <c r="I87" s="825"/>
      <c r="J87" s="825"/>
      <c r="K87" s="825"/>
      <c r="L87" s="825"/>
      <c r="M87" s="826"/>
      <c r="N87" s="52">
        <f>L84+L85+L86</f>
        <v>10383.174540864418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44993.756343745816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8479.8846643775614</v>
      </c>
      <c r="L36" s="270"/>
      <c r="M36" s="336">
        <v>1.25</v>
      </c>
      <c r="N36" s="272">
        <f>K36/M36</f>
        <v>6783.9077315020495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588.91545722881597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7372.8231887308657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3232.0332856928926</v>
      </c>
      <c r="N48" s="272">
        <f>K48*M48</f>
        <v>31027.519542651768</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374228.22607704054</v>
      </c>
      <c r="N49" s="272">
        <f>K49*M49</f>
        <v>44907.38712924486</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23254.365229151019</v>
      </c>
      <c r="N50" s="272">
        <f>K50*M50</f>
        <v>11627.182614575509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87562.089286472139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124380.6853366438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24876.13706732876</v>
      </c>
      <c r="M84" s="859"/>
      <c r="N84" s="51"/>
    </row>
    <row r="85" spans="1:14">
      <c r="B85" s="89" t="s">
        <v>973</v>
      </c>
      <c r="C85" s="90"/>
      <c r="D85" s="90"/>
      <c r="E85" s="90"/>
      <c r="F85" s="90"/>
      <c r="G85" s="90"/>
      <c r="H85" s="90"/>
      <c r="I85" s="87"/>
      <c r="J85" s="88"/>
      <c r="K85" s="304">
        <v>0.05</v>
      </c>
      <c r="L85" s="858">
        <f>N79*K85</f>
        <v>6219.03426683219</v>
      </c>
      <c r="M85" s="859"/>
      <c r="N85" s="51"/>
    </row>
    <row r="86" spans="1:14" ht="15.75" thickBot="1">
      <c r="B86" s="91" t="s">
        <v>974</v>
      </c>
      <c r="C86" s="92"/>
      <c r="D86" s="92"/>
      <c r="E86" s="92"/>
      <c r="F86" s="92"/>
      <c r="G86" s="92"/>
      <c r="H86" s="92"/>
      <c r="I86" s="93"/>
      <c r="J86" s="94"/>
      <c r="K86" s="305">
        <v>0.05</v>
      </c>
      <c r="L86" s="860">
        <f>N79*K86</f>
        <v>6219.03426683219</v>
      </c>
      <c r="M86" s="861"/>
      <c r="N86" s="51"/>
    </row>
    <row r="87" spans="1:14" ht="15.75" thickBot="1">
      <c r="B87" s="824" t="s">
        <v>953</v>
      </c>
      <c r="C87" s="825"/>
      <c r="D87" s="825"/>
      <c r="E87" s="825"/>
      <c r="F87" s="825"/>
      <c r="G87" s="825"/>
      <c r="H87" s="825"/>
      <c r="I87" s="825"/>
      <c r="J87" s="825"/>
      <c r="K87" s="825"/>
      <c r="L87" s="825"/>
      <c r="M87" s="826"/>
      <c r="N87" s="52">
        <f>L84+L85+L86</f>
        <v>37314.20560099314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161694.89093763696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8.9414992857142845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8183.3041978846932</v>
      </c>
      <c r="N48" s="272">
        <f>K48*M48</f>
        <v>8183.3041978846932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8183.3041978846932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894.14992857142852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9086.3956257418358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1817.2791251483673</v>
      </c>
      <c r="M84" s="859"/>
      <c r="N84" s="51"/>
    </row>
    <row r="85" spans="1:14">
      <c r="B85" s="89" t="s">
        <v>973</v>
      </c>
      <c r="C85" s="90"/>
      <c r="D85" s="90"/>
      <c r="E85" s="90"/>
      <c r="F85" s="90"/>
      <c r="G85" s="90"/>
      <c r="H85" s="90"/>
      <c r="I85" s="87"/>
      <c r="J85" s="88"/>
      <c r="K85" s="304">
        <v>0.05</v>
      </c>
      <c r="L85" s="858">
        <f>N79*K85</f>
        <v>454.31978128709181</v>
      </c>
      <c r="M85" s="859"/>
      <c r="N85" s="51"/>
    </row>
    <row r="86" spans="1:14" ht="15.75" thickBot="1">
      <c r="B86" s="91" t="s">
        <v>974</v>
      </c>
      <c r="C86" s="92"/>
      <c r="D86" s="92"/>
      <c r="E86" s="92"/>
      <c r="F86" s="92"/>
      <c r="G86" s="92"/>
      <c r="H86" s="92"/>
      <c r="I86" s="93"/>
      <c r="J86" s="94"/>
      <c r="K86" s="305">
        <v>0.05</v>
      </c>
      <c r="L86" s="860">
        <f>N79*K86</f>
        <v>454.31978128709181</v>
      </c>
      <c r="M86" s="861"/>
      <c r="N86" s="51"/>
    </row>
    <row r="87" spans="1:14" ht="15.75" thickBot="1">
      <c r="B87" s="824" t="s">
        <v>953</v>
      </c>
      <c r="C87" s="825"/>
      <c r="D87" s="825"/>
      <c r="E87" s="825"/>
      <c r="F87" s="825"/>
      <c r="G87" s="825"/>
      <c r="H87" s="825"/>
      <c r="I87" s="825"/>
      <c r="J87" s="825"/>
      <c r="K87" s="825"/>
      <c r="L87" s="825"/>
      <c r="M87" s="826"/>
      <c r="N87" s="52">
        <f>L84+L85+L86</f>
        <v>2725.9186877225507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11812.314313464387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160</v>
      </c>
      <c r="N36" s="272">
        <f>K36/M36</f>
        <v>231.55990880042106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21.159592326800993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252.71950112722206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47794.875680378325</v>
      </c>
      <c r="N48" s="272">
        <f>K48*M48</f>
        <v>47794.875680378325</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354442.25496072025</v>
      </c>
      <c r="N49" s="272">
        <f>K49*M49</f>
        <v>10633.267648821608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58428.143329199935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2115.9592326800994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60796.822063007254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12159.364412601451</v>
      </c>
      <c r="M84" s="859"/>
      <c r="N84" s="51"/>
    </row>
    <row r="85" spans="1:14">
      <c r="B85" s="89" t="s">
        <v>973</v>
      </c>
      <c r="C85" s="90"/>
      <c r="D85" s="90"/>
      <c r="E85" s="90"/>
      <c r="F85" s="90"/>
      <c r="G85" s="90"/>
      <c r="H85" s="90"/>
      <c r="I85" s="87"/>
      <c r="J85" s="88"/>
      <c r="K85" s="304">
        <v>0.05</v>
      </c>
      <c r="L85" s="858">
        <f>N79*K85</f>
        <v>3039.8411031503629</v>
      </c>
      <c r="M85" s="859"/>
      <c r="N85" s="51"/>
    </row>
    <row r="86" spans="1:14" ht="15.75" thickBot="1">
      <c r="B86" s="91" t="s">
        <v>974</v>
      </c>
      <c r="C86" s="92"/>
      <c r="D86" s="92"/>
      <c r="E86" s="92"/>
      <c r="F86" s="92"/>
      <c r="G86" s="92"/>
      <c r="H86" s="92"/>
      <c r="I86" s="93"/>
      <c r="J86" s="94"/>
      <c r="K86" s="305">
        <v>0.05</v>
      </c>
      <c r="L86" s="860">
        <f>N79*K86</f>
        <v>3039.8411031503629</v>
      </c>
      <c r="M86" s="861"/>
      <c r="N86" s="51"/>
    </row>
    <row r="87" spans="1:14" ht="15.75" thickBot="1">
      <c r="B87" s="824" t="s">
        <v>953</v>
      </c>
      <c r="C87" s="825"/>
      <c r="D87" s="825"/>
      <c r="E87" s="825"/>
      <c r="F87" s="825"/>
      <c r="G87" s="825"/>
      <c r="H87" s="825"/>
      <c r="I87" s="825"/>
      <c r="J87" s="825"/>
      <c r="K87" s="825"/>
      <c r="L87" s="825"/>
      <c r="M87" s="826"/>
      <c r="N87" s="52">
        <f>L84+L85+L86</f>
        <v>18239.046618902179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79035.868681909429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83.453993333333329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6583.8741016485401</v>
      </c>
      <c r="N48" s="272">
        <f>K48*M48</f>
        <v>263.3549640659416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8585.266990710983</v>
      </c>
      <c r="N49" s="272">
        <f>K49*M49</f>
        <v>3434.1067962843936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521.5345365250123</v>
      </c>
      <c r="N50" s="272">
        <f>K50*M50</f>
        <v>1564.6036095750369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5262.0653699253726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834.53993333333324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6180.0592965920396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1236.0118593184079</v>
      </c>
      <c r="M84" s="859"/>
      <c r="N84" s="51"/>
    </row>
    <row r="85" spans="1:14">
      <c r="B85" s="89" t="s">
        <v>973</v>
      </c>
      <c r="C85" s="90"/>
      <c r="D85" s="90"/>
      <c r="E85" s="90"/>
      <c r="F85" s="90"/>
      <c r="G85" s="90"/>
      <c r="H85" s="90"/>
      <c r="I85" s="87"/>
      <c r="J85" s="88"/>
      <c r="K85" s="304">
        <v>0.05</v>
      </c>
      <c r="L85" s="858">
        <f>N79*K85</f>
        <v>309.00296482960198</v>
      </c>
      <c r="M85" s="859"/>
      <c r="N85" s="51"/>
    </row>
    <row r="86" spans="1:14" ht="15.75" thickBot="1">
      <c r="B86" s="91" t="s">
        <v>974</v>
      </c>
      <c r="C86" s="92"/>
      <c r="D86" s="92"/>
      <c r="E86" s="92"/>
      <c r="F86" s="92"/>
      <c r="G86" s="92"/>
      <c r="H86" s="92"/>
      <c r="I86" s="93"/>
      <c r="J86" s="94"/>
      <c r="K86" s="305">
        <v>0.05</v>
      </c>
      <c r="L86" s="860">
        <f>N79*K86</f>
        <v>309.00296482960198</v>
      </c>
      <c r="M86" s="861"/>
      <c r="N86" s="51"/>
    </row>
    <row r="87" spans="1:14" ht="15.75" thickBot="1">
      <c r="B87" s="824" t="s">
        <v>953</v>
      </c>
      <c r="C87" s="825"/>
      <c r="D87" s="825"/>
      <c r="E87" s="825"/>
      <c r="F87" s="825"/>
      <c r="G87" s="825"/>
      <c r="H87" s="825"/>
      <c r="I87" s="825"/>
      <c r="J87" s="825"/>
      <c r="K87" s="825"/>
      <c r="L87" s="825"/>
      <c r="M87" s="826"/>
      <c r="N87" s="52">
        <f>L84+L85+L86</f>
        <v>1854.0177889776119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8034.0770855696519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83.453993333333329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34659.281529461237</v>
      </c>
      <c r="N48" s="272">
        <f>K48*M48</f>
        <v>13863.712611784496</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521.5345365250123</v>
      </c>
      <c r="N49" s="272">
        <f>K49*M49</f>
        <v>1564.6036095750369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15428.316221359533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834.53993333333324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16346.310148026199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3269.2620296052401</v>
      </c>
      <c r="M84" s="859"/>
      <c r="N84" s="51"/>
    </row>
    <row r="85" spans="1:14">
      <c r="B85" s="89" t="s">
        <v>973</v>
      </c>
      <c r="C85" s="90"/>
      <c r="D85" s="90"/>
      <c r="E85" s="90"/>
      <c r="F85" s="90"/>
      <c r="G85" s="90"/>
      <c r="H85" s="90"/>
      <c r="I85" s="87"/>
      <c r="J85" s="88"/>
      <c r="K85" s="304">
        <v>0.05</v>
      </c>
      <c r="L85" s="858">
        <f>N79*K85</f>
        <v>817.31550740131001</v>
      </c>
      <c r="M85" s="859"/>
      <c r="N85" s="51"/>
    </row>
    <row r="86" spans="1:14" ht="15.75" thickBot="1">
      <c r="B86" s="91" t="s">
        <v>974</v>
      </c>
      <c r="C86" s="92"/>
      <c r="D86" s="92"/>
      <c r="E86" s="92"/>
      <c r="F86" s="92"/>
      <c r="G86" s="92"/>
      <c r="H86" s="92"/>
      <c r="I86" s="93"/>
      <c r="J86" s="94"/>
      <c r="K86" s="305">
        <v>0.05</v>
      </c>
      <c r="L86" s="860">
        <f>N79*K86</f>
        <v>817.31550740131001</v>
      </c>
      <c r="M86" s="861"/>
      <c r="N86" s="51"/>
    </row>
    <row r="87" spans="1:14" ht="15.75" thickBot="1">
      <c r="B87" s="824" t="s">
        <v>953</v>
      </c>
      <c r="C87" s="825"/>
      <c r="D87" s="825"/>
      <c r="E87" s="825"/>
      <c r="F87" s="825"/>
      <c r="G87" s="825"/>
      <c r="H87" s="825"/>
      <c r="I87" s="825"/>
      <c r="J87" s="825"/>
      <c r="K87" s="825"/>
      <c r="L87" s="825"/>
      <c r="M87" s="826"/>
      <c r="N87" s="52">
        <f>L84+L85+L86</f>
        <v>4903.8930444078605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21250.203192434059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309.15631148587727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6583.8741016485401</v>
      </c>
      <c r="N48" s="272">
        <f>K48*M48</f>
        <v>526.7099281318832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8585.266990710983</v>
      </c>
      <c r="N49" s="272">
        <f>K49*M49</f>
        <v>3434.1067962843936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521.5345365250123</v>
      </c>
      <c r="N50" s="272">
        <f>K50*M50</f>
        <v>1564.6036095750369</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19414.694100516834</v>
      </c>
      <c r="N51" s="272">
        <f>K51*M51</f>
        <v>29122.041150775251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34647.461484766565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3091.5631148587727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38048.180911111216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7609.6361822222434</v>
      </c>
      <c r="M84" s="859"/>
      <c r="N84" s="51"/>
    </row>
    <row r="85" spans="1:14">
      <c r="B85" s="89" t="s">
        <v>973</v>
      </c>
      <c r="C85" s="90"/>
      <c r="D85" s="90"/>
      <c r="E85" s="90"/>
      <c r="F85" s="90"/>
      <c r="G85" s="90"/>
      <c r="H85" s="90"/>
      <c r="I85" s="87"/>
      <c r="J85" s="88"/>
      <c r="K85" s="304">
        <v>0.05</v>
      </c>
      <c r="L85" s="858">
        <f>N79*K85</f>
        <v>1902.4090455555609</v>
      </c>
      <c r="M85" s="859"/>
      <c r="N85" s="51"/>
    </row>
    <row r="86" spans="1:14" ht="15.75" thickBot="1">
      <c r="B86" s="91" t="s">
        <v>974</v>
      </c>
      <c r="C86" s="92"/>
      <c r="D86" s="92"/>
      <c r="E86" s="92"/>
      <c r="F86" s="92"/>
      <c r="G86" s="92"/>
      <c r="H86" s="92"/>
      <c r="I86" s="93"/>
      <c r="J86" s="94"/>
      <c r="K86" s="305">
        <v>0.05</v>
      </c>
      <c r="L86" s="860">
        <f>N79*K86</f>
        <v>1902.4090455555609</v>
      </c>
      <c r="M86" s="861"/>
      <c r="N86" s="51"/>
    </row>
    <row r="87" spans="1:14" ht="15.75" thickBot="1">
      <c r="B87" s="824" t="s">
        <v>953</v>
      </c>
      <c r="C87" s="825"/>
      <c r="D87" s="825"/>
      <c r="E87" s="825"/>
      <c r="F87" s="825"/>
      <c r="G87" s="825"/>
      <c r="H87" s="825"/>
      <c r="I87" s="825"/>
      <c r="J87" s="825"/>
      <c r="K87" s="825"/>
      <c r="L87" s="825"/>
      <c r="M87" s="826"/>
      <c r="N87" s="52">
        <f>L84+L85+L86</f>
        <v>11414.454273333366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49462.635184444582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309.15631148587727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34659.281529461237</v>
      </c>
      <c r="N48" s="272">
        <f>K48*M48</f>
        <v>13863.712611784496</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521.5345365250123</v>
      </c>
      <c r="N49" s="272">
        <f>K49*M49</f>
        <v>1564.6036095750369</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19414.694100516834</v>
      </c>
      <c r="N50" s="272">
        <f>K50*M50</f>
        <v>29122.041150775251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44550.357372134786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3091.5631148587727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47951.076798479437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9590.2153596958869</v>
      </c>
      <c r="M84" s="859"/>
      <c r="N84" s="51"/>
    </row>
    <row r="85" spans="1:14">
      <c r="B85" s="89" t="s">
        <v>973</v>
      </c>
      <c r="C85" s="90"/>
      <c r="D85" s="90"/>
      <c r="E85" s="90"/>
      <c r="F85" s="90"/>
      <c r="G85" s="90"/>
      <c r="H85" s="90"/>
      <c r="I85" s="87"/>
      <c r="J85" s="88"/>
      <c r="K85" s="304">
        <v>0.05</v>
      </c>
      <c r="L85" s="858">
        <f>N79*K85</f>
        <v>2397.5538399239717</v>
      </c>
      <c r="M85" s="859"/>
      <c r="N85" s="51"/>
    </row>
    <row r="86" spans="1:14" ht="15.75" thickBot="1">
      <c r="B86" s="91" t="s">
        <v>974</v>
      </c>
      <c r="C86" s="92"/>
      <c r="D86" s="92"/>
      <c r="E86" s="92"/>
      <c r="F86" s="92"/>
      <c r="G86" s="92"/>
      <c r="H86" s="92"/>
      <c r="I86" s="93"/>
      <c r="J86" s="94"/>
      <c r="K86" s="305">
        <v>0.05</v>
      </c>
      <c r="L86" s="860">
        <f>N79*K86</f>
        <v>2397.5538399239717</v>
      </c>
      <c r="M86" s="861"/>
      <c r="N86" s="51"/>
    </row>
    <row r="87" spans="1:14" ht="15.75" thickBot="1">
      <c r="B87" s="824" t="s">
        <v>953</v>
      </c>
      <c r="C87" s="825"/>
      <c r="D87" s="825"/>
      <c r="E87" s="825"/>
      <c r="F87" s="825"/>
      <c r="G87" s="825"/>
      <c r="H87" s="825"/>
      <c r="I87" s="825"/>
      <c r="J87" s="825"/>
      <c r="K87" s="825"/>
      <c r="L87" s="825"/>
      <c r="M87" s="826"/>
      <c r="N87" s="52">
        <f>L84+L85+L86</f>
        <v>14385.323039543831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62336.399838023266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126891.16573182214</v>
      </c>
      <c r="L36" s="270"/>
      <c r="M36" s="336">
        <v>0.75</v>
      </c>
      <c r="N36" s="272">
        <f>K36/M36</f>
        <v>169188.22097576284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9815.2576204802663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179003.47859624311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19314.309929451483</v>
      </c>
      <c r="N48" s="272">
        <f>K48*M48</f>
        <v>19314.309929451483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19314.309929451483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49076.288102401333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247394.07662809591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49478.815325619187</v>
      </c>
      <c r="M84" s="859"/>
      <c r="N84" s="51"/>
    </row>
    <row r="85" spans="1:14">
      <c r="B85" s="89" t="s">
        <v>973</v>
      </c>
      <c r="C85" s="90"/>
      <c r="D85" s="90"/>
      <c r="E85" s="90"/>
      <c r="F85" s="90"/>
      <c r="G85" s="90"/>
      <c r="H85" s="90"/>
      <c r="I85" s="87"/>
      <c r="J85" s="88"/>
      <c r="K85" s="304">
        <v>0.05</v>
      </c>
      <c r="L85" s="858">
        <f>N79*K85</f>
        <v>12369.703831404797</v>
      </c>
      <c r="M85" s="859"/>
      <c r="N85" s="51"/>
    </row>
    <row r="86" spans="1:14" ht="15.75" thickBot="1">
      <c r="B86" s="91" t="s">
        <v>974</v>
      </c>
      <c r="C86" s="92"/>
      <c r="D86" s="92"/>
      <c r="E86" s="92"/>
      <c r="F86" s="92"/>
      <c r="G86" s="92"/>
      <c r="H86" s="92"/>
      <c r="I86" s="93"/>
      <c r="J86" s="94"/>
      <c r="K86" s="305">
        <v>0.05</v>
      </c>
      <c r="L86" s="860">
        <f>N79*K86</f>
        <v>12369.703831404797</v>
      </c>
      <c r="M86" s="861"/>
      <c r="N86" s="51"/>
    </row>
    <row r="87" spans="1:14" ht="15.75" thickBot="1">
      <c r="B87" s="824" t="s">
        <v>953</v>
      </c>
      <c r="C87" s="825"/>
      <c r="D87" s="825"/>
      <c r="E87" s="825"/>
      <c r="F87" s="825"/>
      <c r="G87" s="825"/>
      <c r="H87" s="825"/>
      <c r="I87" s="825"/>
      <c r="J87" s="825"/>
      <c r="K87" s="825"/>
      <c r="L87" s="825"/>
      <c r="M87" s="826"/>
      <c r="N87" s="52">
        <f>L84+L85+L86</f>
        <v>74218.222988428781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321612.29961652472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7361.4432153601992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19314.309929451483</v>
      </c>
      <c r="N48" s="272">
        <f>K48*M48</f>
        <v>19314.309929451483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19314.309929451483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36807.216076800993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63482.969221612671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12696.593844322535</v>
      </c>
      <c r="M84" s="859"/>
      <c r="N84" s="51"/>
    </row>
    <row r="85" spans="1:14">
      <c r="B85" s="89" t="s">
        <v>973</v>
      </c>
      <c r="C85" s="90"/>
      <c r="D85" s="90"/>
      <c r="E85" s="90"/>
      <c r="F85" s="90"/>
      <c r="G85" s="90"/>
      <c r="H85" s="90"/>
      <c r="I85" s="87"/>
      <c r="J85" s="88"/>
      <c r="K85" s="304">
        <v>0.05</v>
      </c>
      <c r="L85" s="858">
        <f>N79*K85</f>
        <v>3174.1484610806338</v>
      </c>
      <c r="M85" s="859"/>
      <c r="N85" s="51"/>
    </row>
    <row r="86" spans="1:14" ht="15.75" thickBot="1">
      <c r="B86" s="91" t="s">
        <v>974</v>
      </c>
      <c r="C86" s="92"/>
      <c r="D86" s="92"/>
      <c r="E86" s="92"/>
      <c r="F86" s="92"/>
      <c r="G86" s="92"/>
      <c r="H86" s="92"/>
      <c r="I86" s="93"/>
      <c r="J86" s="94"/>
      <c r="K86" s="305">
        <v>0.05</v>
      </c>
      <c r="L86" s="860">
        <f>N79*K86</f>
        <v>3174.1484610806338</v>
      </c>
      <c r="M86" s="861"/>
      <c r="N86" s="51"/>
    </row>
    <row r="87" spans="1:14" ht="15.75" thickBot="1">
      <c r="B87" s="824" t="s">
        <v>953</v>
      </c>
      <c r="C87" s="825"/>
      <c r="D87" s="825"/>
      <c r="E87" s="825"/>
      <c r="F87" s="825"/>
      <c r="G87" s="825"/>
      <c r="H87" s="825"/>
      <c r="I87" s="825"/>
      <c r="J87" s="825"/>
      <c r="K87" s="825"/>
      <c r="L87" s="825"/>
      <c r="M87" s="826"/>
      <c r="N87" s="52">
        <f>L84+L85+L86</f>
        <v>19044.890766483801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82527.859988096476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2898.3404201801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19314.309929451483</v>
      </c>
      <c r="N48" s="272">
        <f>K48*M48</f>
        <v>19314.309929451483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19314.309929451483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19322.269467867332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41534.919817498914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8306.9839634997825</v>
      </c>
      <c r="M84" s="859"/>
      <c r="N84" s="51"/>
    </row>
    <row r="85" spans="1:14">
      <c r="B85" s="89" t="s">
        <v>973</v>
      </c>
      <c r="C85" s="90"/>
      <c r="D85" s="90"/>
      <c r="E85" s="90"/>
      <c r="F85" s="90"/>
      <c r="G85" s="90"/>
      <c r="H85" s="90"/>
      <c r="I85" s="87"/>
      <c r="J85" s="88"/>
      <c r="K85" s="304">
        <v>0.05</v>
      </c>
      <c r="L85" s="858">
        <f>N79*K85</f>
        <v>2076.7459908749456</v>
      </c>
      <c r="M85" s="859"/>
      <c r="N85" s="51"/>
    </row>
    <row r="86" spans="1:14" ht="15.75" thickBot="1">
      <c r="B86" s="91" t="s">
        <v>974</v>
      </c>
      <c r="C86" s="92"/>
      <c r="D86" s="92"/>
      <c r="E86" s="92"/>
      <c r="F86" s="92"/>
      <c r="G86" s="92"/>
      <c r="H86" s="92"/>
      <c r="I86" s="93"/>
      <c r="J86" s="94"/>
      <c r="K86" s="305">
        <v>0.05</v>
      </c>
      <c r="L86" s="860">
        <f>N79*K86</f>
        <v>2076.7459908749456</v>
      </c>
      <c r="M86" s="861"/>
      <c r="N86" s="51"/>
    </row>
    <row r="87" spans="1:14" ht="15.75" thickBot="1">
      <c r="B87" s="824" t="s">
        <v>953</v>
      </c>
      <c r="C87" s="825"/>
      <c r="D87" s="825"/>
      <c r="E87" s="825"/>
      <c r="F87" s="825"/>
      <c r="G87" s="825"/>
      <c r="H87" s="825"/>
      <c r="I87" s="825"/>
      <c r="J87" s="825"/>
      <c r="K87" s="825"/>
      <c r="L87" s="825"/>
      <c r="M87" s="826"/>
      <c r="N87" s="52">
        <f>L84+L85+L86</f>
        <v>12460.475945249675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53995.395762748587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2173.7553151350749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19314.309929451483</v>
      </c>
      <c r="N48" s="272">
        <f>K48*M48</f>
        <v>19314.309929451483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19314.309929451483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14491.702100900498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35979.767345487053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7195.9534690974106</v>
      </c>
      <c r="M84" s="859"/>
      <c r="N84" s="51"/>
    </row>
    <row r="85" spans="1:14">
      <c r="B85" s="89" t="s">
        <v>973</v>
      </c>
      <c r="C85" s="90"/>
      <c r="D85" s="90"/>
      <c r="E85" s="90"/>
      <c r="F85" s="90"/>
      <c r="G85" s="90"/>
      <c r="H85" s="90"/>
      <c r="I85" s="87"/>
      <c r="J85" s="88"/>
      <c r="K85" s="304">
        <v>0.05</v>
      </c>
      <c r="L85" s="858">
        <f>N79*K85</f>
        <v>1798.9883672743526</v>
      </c>
      <c r="M85" s="859"/>
      <c r="N85" s="51"/>
    </row>
    <row r="86" spans="1:14" ht="15.75" thickBot="1">
      <c r="B86" s="91" t="s">
        <v>974</v>
      </c>
      <c r="C86" s="92"/>
      <c r="D86" s="92"/>
      <c r="E86" s="92"/>
      <c r="F86" s="92"/>
      <c r="G86" s="92"/>
      <c r="H86" s="92"/>
      <c r="I86" s="93"/>
      <c r="J86" s="94"/>
      <c r="K86" s="305">
        <v>0.05</v>
      </c>
      <c r="L86" s="860">
        <f>N79*K86</f>
        <v>1798.9883672743526</v>
      </c>
      <c r="M86" s="861"/>
      <c r="N86" s="51"/>
    </row>
    <row r="87" spans="1:14" ht="15.75" thickBot="1">
      <c r="B87" s="824" t="s">
        <v>953</v>
      </c>
      <c r="C87" s="825"/>
      <c r="D87" s="825"/>
      <c r="E87" s="825"/>
      <c r="F87" s="825"/>
      <c r="G87" s="825"/>
      <c r="H87" s="825"/>
      <c r="I87" s="825"/>
      <c r="J87" s="825"/>
      <c r="K87" s="825"/>
      <c r="L87" s="825"/>
      <c r="M87" s="826"/>
      <c r="N87" s="52">
        <f>L84+L85+L86</f>
        <v>10793.930203646116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46773.697549133169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12372.173471193613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34590.868278362133</v>
      </c>
      <c r="N48" s="272">
        <f>K48*M48</f>
        <v>72640.823384560485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19314.309929451483</v>
      </c>
      <c r="N49" s="272">
        <f>K49*M49</f>
        <v>19314.309929451483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91955.133314011968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82481.156474624091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186808.46325982967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37361.692651965939</v>
      </c>
      <c r="M84" s="859"/>
      <c r="N84" s="51"/>
    </row>
    <row r="85" spans="1:14">
      <c r="B85" s="89" t="s">
        <v>973</v>
      </c>
      <c r="C85" s="90"/>
      <c r="D85" s="90"/>
      <c r="E85" s="90"/>
      <c r="F85" s="90"/>
      <c r="G85" s="90"/>
      <c r="H85" s="90"/>
      <c r="I85" s="87"/>
      <c r="J85" s="88"/>
      <c r="K85" s="304">
        <v>0.05</v>
      </c>
      <c r="L85" s="858">
        <f>N79*K85</f>
        <v>9340.4231629914848</v>
      </c>
      <c r="M85" s="859"/>
      <c r="N85" s="51"/>
    </row>
    <row r="86" spans="1:14" ht="15.75" thickBot="1">
      <c r="B86" s="91" t="s">
        <v>974</v>
      </c>
      <c r="C86" s="92"/>
      <c r="D86" s="92"/>
      <c r="E86" s="92"/>
      <c r="F86" s="92"/>
      <c r="G86" s="92"/>
      <c r="H86" s="92"/>
      <c r="I86" s="93"/>
      <c r="J86" s="94"/>
      <c r="K86" s="305">
        <v>0.05</v>
      </c>
      <c r="L86" s="860">
        <f>N79*K86</f>
        <v>9340.4231629914848</v>
      </c>
      <c r="M86" s="861"/>
      <c r="N86" s="51"/>
    </row>
    <row r="87" spans="1:14" ht="15.75" thickBot="1">
      <c r="B87" s="824" t="s">
        <v>953</v>
      </c>
      <c r="C87" s="825"/>
      <c r="D87" s="825"/>
      <c r="E87" s="825"/>
      <c r="F87" s="825"/>
      <c r="G87" s="825"/>
      <c r="H87" s="825"/>
      <c r="I87" s="825"/>
      <c r="J87" s="825"/>
      <c r="K87" s="825"/>
      <c r="L87" s="825"/>
      <c r="M87" s="826"/>
      <c r="N87" s="52">
        <f>L84+L85+L86</f>
        <v>56042.538977948912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242851.00223777859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52"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12372.173471193613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34590.868278362133</v>
      </c>
      <c r="N48" s="272">
        <f>K48*M48</f>
        <v>69181.736556724267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19314.309929451483</v>
      </c>
      <c r="N49" s="272">
        <f>K49*M49</f>
        <v>19314.309929451483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88496.04648617575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82481.156474624091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183349.37643199344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36669.875286398688</v>
      </c>
      <c r="M84" s="859"/>
      <c r="N84" s="51"/>
    </row>
    <row r="85" spans="1:14">
      <c r="B85" s="89" t="s">
        <v>973</v>
      </c>
      <c r="C85" s="90"/>
      <c r="D85" s="90"/>
      <c r="E85" s="90"/>
      <c r="F85" s="90"/>
      <c r="G85" s="90"/>
      <c r="H85" s="90"/>
      <c r="I85" s="87"/>
      <c r="J85" s="88"/>
      <c r="K85" s="304">
        <v>0.05</v>
      </c>
      <c r="L85" s="858">
        <f>N79*K85</f>
        <v>9167.4688215996721</v>
      </c>
      <c r="M85" s="859"/>
      <c r="N85" s="51"/>
    </row>
    <row r="86" spans="1:14" ht="15.75" thickBot="1">
      <c r="B86" s="91" t="s">
        <v>974</v>
      </c>
      <c r="C86" s="92"/>
      <c r="D86" s="92"/>
      <c r="E86" s="92"/>
      <c r="F86" s="92"/>
      <c r="G86" s="92"/>
      <c r="H86" s="92"/>
      <c r="I86" s="93"/>
      <c r="J86" s="94"/>
      <c r="K86" s="305">
        <v>0.05</v>
      </c>
      <c r="L86" s="860">
        <f>N79*K86</f>
        <v>9167.4688215996721</v>
      </c>
      <c r="M86" s="861"/>
      <c r="N86" s="51"/>
    </row>
    <row r="87" spans="1:14" ht="15.75" thickBot="1">
      <c r="B87" s="824" t="s">
        <v>953</v>
      </c>
      <c r="C87" s="825"/>
      <c r="D87" s="825"/>
      <c r="E87" s="825"/>
      <c r="F87" s="825"/>
      <c r="G87" s="825"/>
      <c r="H87" s="825"/>
      <c r="I87" s="825"/>
      <c r="J87" s="825"/>
      <c r="K87" s="825"/>
      <c r="L87" s="825"/>
      <c r="M87" s="826"/>
      <c r="N87" s="52">
        <f>L84+L85+L86</f>
        <v>55004.812929598032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238354.18936159147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5165.9250634106666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34590.868278362133</v>
      </c>
      <c r="N48" s="272">
        <f>K48*M48</f>
        <v>45314.037444654394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19314.309929451483</v>
      </c>
      <c r="N49" s="272">
        <f>K49*M49</f>
        <v>19314.309929451483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64628.347374105877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51659.250634106662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121453.5230716232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24290.704614324641</v>
      </c>
      <c r="M84" s="859"/>
      <c r="N84" s="51"/>
    </row>
    <row r="85" spans="1:14">
      <c r="B85" s="89" t="s">
        <v>973</v>
      </c>
      <c r="C85" s="90"/>
      <c r="D85" s="90"/>
      <c r="E85" s="90"/>
      <c r="F85" s="90"/>
      <c r="G85" s="90"/>
      <c r="H85" s="90"/>
      <c r="I85" s="87"/>
      <c r="J85" s="88"/>
      <c r="K85" s="304">
        <v>0.05</v>
      </c>
      <c r="L85" s="858">
        <f>N79*K85</f>
        <v>6072.6761535811602</v>
      </c>
      <c r="M85" s="859"/>
      <c r="N85" s="51"/>
    </row>
    <row r="86" spans="1:14" ht="15.75" thickBot="1">
      <c r="B86" s="91" t="s">
        <v>974</v>
      </c>
      <c r="C86" s="92"/>
      <c r="D86" s="92"/>
      <c r="E86" s="92"/>
      <c r="F86" s="92"/>
      <c r="G86" s="92"/>
      <c r="H86" s="92"/>
      <c r="I86" s="93"/>
      <c r="J86" s="94"/>
      <c r="K86" s="305">
        <v>0.05</v>
      </c>
      <c r="L86" s="860">
        <f>N79*K86</f>
        <v>6072.6761535811602</v>
      </c>
      <c r="M86" s="861"/>
      <c r="N86" s="51"/>
    </row>
    <row r="87" spans="1:14" ht="15.75" thickBot="1">
      <c r="B87" s="824" t="s">
        <v>953</v>
      </c>
      <c r="C87" s="825"/>
      <c r="D87" s="825"/>
      <c r="E87" s="825"/>
      <c r="F87" s="825"/>
      <c r="G87" s="825"/>
      <c r="H87" s="825"/>
      <c r="I87" s="825"/>
      <c r="J87" s="825"/>
      <c r="K87" s="825"/>
      <c r="L87" s="825"/>
      <c r="M87" s="826"/>
      <c r="N87" s="52">
        <f>L84+L85+L86</f>
        <v>36436.056921486961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157889.57999311015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4330.2607149177647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34590.868278362133</v>
      </c>
      <c r="N48" s="272">
        <f>K48*M48</f>
        <v>38049.955106198351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19314.309929451483</v>
      </c>
      <c r="N49" s="272">
        <f>K49*M49</f>
        <v>19314.309929451483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57364.265035649834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43302.607149177646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104997.13289974525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20999.426579949053</v>
      </c>
      <c r="M84" s="859"/>
      <c r="N84" s="51"/>
    </row>
    <row r="85" spans="1:14">
      <c r="B85" s="89" t="s">
        <v>973</v>
      </c>
      <c r="C85" s="90"/>
      <c r="D85" s="90"/>
      <c r="E85" s="90"/>
      <c r="F85" s="90"/>
      <c r="G85" s="90"/>
      <c r="H85" s="90"/>
      <c r="I85" s="87"/>
      <c r="J85" s="88"/>
      <c r="K85" s="304">
        <v>0.05</v>
      </c>
      <c r="L85" s="858">
        <f>N79*K85</f>
        <v>5249.8566449872633</v>
      </c>
      <c r="M85" s="859"/>
      <c r="N85" s="51"/>
    </row>
    <row r="86" spans="1:14" ht="15.75" thickBot="1">
      <c r="B86" s="91" t="s">
        <v>974</v>
      </c>
      <c r="C86" s="92"/>
      <c r="D86" s="92"/>
      <c r="E86" s="92"/>
      <c r="F86" s="92"/>
      <c r="G86" s="92"/>
      <c r="H86" s="92"/>
      <c r="I86" s="93"/>
      <c r="J86" s="94"/>
      <c r="K86" s="305">
        <v>0.05</v>
      </c>
      <c r="L86" s="860">
        <f>N79*K86</f>
        <v>5249.8566449872633</v>
      </c>
      <c r="M86" s="861"/>
      <c r="N86" s="51"/>
    </row>
    <row r="87" spans="1:14" ht="15.75" thickBot="1">
      <c r="B87" s="824" t="s">
        <v>953</v>
      </c>
      <c r="C87" s="825"/>
      <c r="D87" s="825"/>
      <c r="E87" s="825"/>
      <c r="F87" s="825"/>
      <c r="G87" s="825"/>
      <c r="H87" s="825"/>
      <c r="I87" s="825"/>
      <c r="J87" s="825"/>
      <c r="K87" s="825"/>
      <c r="L87" s="825"/>
      <c r="M87" s="826"/>
      <c r="N87" s="52">
        <f>L84+L85+L86</f>
        <v>31499.13986992358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136496.27276966884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294.45772861440798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34590.868278362133</v>
      </c>
      <c r="N48" s="272">
        <f>K48*M48</f>
        <v>1729.5434139181068</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58.881525928838656</v>
      </c>
      <c r="N49" s="272">
        <f>K49*M49</f>
        <v>294.40762964419326</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9381.428456112968</v>
      </c>
      <c r="N50" s="272">
        <f>K50*M50</f>
        <v>9381.428456112968</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11405.379499675268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14644.414514433756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2928.8829028867513</v>
      </c>
      <c r="M84" s="859"/>
      <c r="N84" s="51"/>
    </row>
    <row r="85" spans="1:14">
      <c r="B85" s="89" t="s">
        <v>973</v>
      </c>
      <c r="C85" s="90"/>
      <c r="D85" s="90"/>
      <c r="E85" s="90"/>
      <c r="F85" s="90"/>
      <c r="G85" s="90"/>
      <c r="H85" s="90"/>
      <c r="I85" s="87"/>
      <c r="J85" s="88"/>
      <c r="K85" s="304">
        <v>0.05</v>
      </c>
      <c r="L85" s="858">
        <f>N79*K85</f>
        <v>732.22072572168781</v>
      </c>
      <c r="M85" s="859"/>
      <c r="N85" s="51"/>
    </row>
    <row r="86" spans="1:14" ht="15.75" thickBot="1">
      <c r="B86" s="91" t="s">
        <v>974</v>
      </c>
      <c r="C86" s="92"/>
      <c r="D86" s="92"/>
      <c r="E86" s="92"/>
      <c r="F86" s="92"/>
      <c r="G86" s="92"/>
      <c r="H86" s="92"/>
      <c r="I86" s="93"/>
      <c r="J86" s="94"/>
      <c r="K86" s="305">
        <v>0.05</v>
      </c>
      <c r="L86" s="860">
        <f>N79*K86</f>
        <v>732.22072572168781</v>
      </c>
      <c r="M86" s="861"/>
      <c r="N86" s="51"/>
    </row>
    <row r="87" spans="1:14" ht="15.75" thickBot="1">
      <c r="B87" s="824" t="s">
        <v>953</v>
      </c>
      <c r="C87" s="825"/>
      <c r="D87" s="825"/>
      <c r="E87" s="825"/>
      <c r="F87" s="825"/>
      <c r="G87" s="825"/>
      <c r="H87" s="825"/>
      <c r="I87" s="825"/>
      <c r="J87" s="825"/>
      <c r="K87" s="825"/>
      <c r="L87" s="825"/>
      <c r="M87" s="826"/>
      <c r="N87" s="52">
        <f>L84+L85+L86</f>
        <v>4393.3243543301269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19037.738868763881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125.18099000000001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1080.5890312357787</v>
      </c>
      <c r="N48" s="272">
        <f>K48*M48</f>
        <v>1080.5890312357787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37181.080997782992</v>
      </c>
      <c r="N49" s="272">
        <f>K49*M49</f>
        <v>1859.0540498891496</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34590.868278362133</v>
      </c>
      <c r="N50" s="272">
        <f>K50*M50</f>
        <v>2594.3151208771601</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58.881525928838656</v>
      </c>
      <c r="N51" s="272">
        <f>K51*M51</f>
        <v>294.40762964419326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5828.3658316462815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1251.8099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7205.3567216462816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1441.0713443292564</v>
      </c>
      <c r="M84" s="859"/>
      <c r="N84" s="51"/>
    </row>
    <row r="85" spans="1:14">
      <c r="B85" s="89" t="s">
        <v>973</v>
      </c>
      <c r="C85" s="90"/>
      <c r="D85" s="90"/>
      <c r="E85" s="90"/>
      <c r="F85" s="90"/>
      <c r="G85" s="90"/>
      <c r="H85" s="90"/>
      <c r="I85" s="87"/>
      <c r="J85" s="88"/>
      <c r="K85" s="304">
        <v>0.05</v>
      </c>
      <c r="L85" s="858">
        <f>N79*K85</f>
        <v>360.26783608231409</v>
      </c>
      <c r="M85" s="859"/>
      <c r="N85" s="51"/>
    </row>
    <row r="86" spans="1:14" ht="15.75" thickBot="1">
      <c r="B86" s="91" t="s">
        <v>974</v>
      </c>
      <c r="C86" s="92"/>
      <c r="D86" s="92"/>
      <c r="E86" s="92"/>
      <c r="F86" s="92"/>
      <c r="G86" s="92"/>
      <c r="H86" s="92"/>
      <c r="I86" s="93"/>
      <c r="J86" s="94"/>
      <c r="K86" s="305">
        <v>0.05</v>
      </c>
      <c r="L86" s="860">
        <f>N79*K86</f>
        <v>360.26783608231409</v>
      </c>
      <c r="M86" s="861"/>
      <c r="N86" s="51"/>
    </row>
    <row r="87" spans="1:14" ht="15.75" thickBot="1">
      <c r="B87" s="824" t="s">
        <v>953</v>
      </c>
      <c r="C87" s="825"/>
      <c r="D87" s="825"/>
      <c r="E87" s="825"/>
      <c r="F87" s="825"/>
      <c r="G87" s="825"/>
      <c r="H87" s="825"/>
      <c r="I87" s="825"/>
      <c r="J87" s="825"/>
      <c r="K87" s="825"/>
      <c r="L87" s="825"/>
      <c r="M87" s="826"/>
      <c r="N87" s="52">
        <f>L84+L85+L86</f>
        <v>2161.6070164938847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9366.9637381401662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52" zoomScale="75" zoomScaleNormal="75" workbookViewId="0">
      <selection activeCell="M49" sqref="M49"/>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31756.787492629162</v>
      </c>
      <c r="L36" s="270"/>
      <c r="M36" s="336">
        <v>350</v>
      </c>
      <c r="N36" s="272">
        <f>K36/M36</f>
        <v>90.733678550369035</v>
      </c>
    </row>
    <row r="37" spans="1:14">
      <c r="A37" s="113" t="s">
        <v>138</v>
      </c>
      <c r="B37" s="837" t="str">
        <f>VLOOKUP(A37,EQUIPOS!A7:D154,3,FALSE)</f>
        <v>Camioneta D-300</v>
      </c>
      <c r="C37" s="838"/>
      <c r="D37" s="838"/>
      <c r="E37" s="838"/>
      <c r="F37" s="838"/>
      <c r="G37" s="838"/>
      <c r="H37" s="839"/>
      <c r="I37" s="421"/>
      <c r="J37" s="422"/>
      <c r="K37" s="269">
        <f>VLOOKUP(A37,EQUIPOS!A7:D164,4,FALSE)</f>
        <v>37049.585408067367</v>
      </c>
      <c r="L37" s="335"/>
      <c r="M37" s="336">
        <v>350</v>
      </c>
      <c r="N37" s="272">
        <f>K37/M37</f>
        <v>105.8559583087639</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5.2581737252572855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201.84781058439023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1080.5890312357787</v>
      </c>
      <c r="N48" s="272">
        <f>K48*M48</f>
        <v>1080.5890312357787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3959.0035531242497</v>
      </c>
      <c r="N49" s="272">
        <f>K49*M49</f>
        <v>1583.6014212497</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58.881525928838656</v>
      </c>
      <c r="N50" s="272">
        <f>K50*M50</f>
        <v>294.40762964419326</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37181.080997782992</v>
      </c>
      <c r="N51" s="272">
        <f>K51*M51</f>
        <v>1859.0540498891496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4817.6521320188222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105.1634745051457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5124.6634171083588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1024.9326834216718</v>
      </c>
      <c r="M84" s="859"/>
      <c r="N84" s="51"/>
    </row>
    <row r="85" spans="1:14">
      <c r="B85" s="89" t="s">
        <v>973</v>
      </c>
      <c r="C85" s="90"/>
      <c r="D85" s="90"/>
      <c r="E85" s="90"/>
      <c r="F85" s="90"/>
      <c r="G85" s="90"/>
      <c r="H85" s="90"/>
      <c r="I85" s="87"/>
      <c r="J85" s="88"/>
      <c r="K85" s="304">
        <v>0.05</v>
      </c>
      <c r="L85" s="858">
        <f>N79*K85</f>
        <v>256.23317085541794</v>
      </c>
      <c r="M85" s="859"/>
      <c r="N85" s="51"/>
    </row>
    <row r="86" spans="1:14" ht="15.75" thickBot="1">
      <c r="B86" s="91" t="s">
        <v>974</v>
      </c>
      <c r="C86" s="92"/>
      <c r="D86" s="92"/>
      <c r="E86" s="92"/>
      <c r="F86" s="92"/>
      <c r="G86" s="92"/>
      <c r="H86" s="92"/>
      <c r="I86" s="93"/>
      <c r="J86" s="94"/>
      <c r="K86" s="305">
        <v>0.05</v>
      </c>
      <c r="L86" s="860">
        <f>N79*K86</f>
        <v>256.23317085541794</v>
      </c>
      <c r="M86" s="861"/>
      <c r="N86" s="51"/>
    </row>
    <row r="87" spans="1:14" ht="15.75" thickBot="1">
      <c r="B87" s="824" t="s">
        <v>953</v>
      </c>
      <c r="C87" s="825"/>
      <c r="D87" s="825"/>
      <c r="E87" s="825"/>
      <c r="F87" s="825"/>
      <c r="G87" s="825"/>
      <c r="H87" s="825"/>
      <c r="I87" s="825"/>
      <c r="J87" s="825"/>
      <c r="K87" s="825"/>
      <c r="L87" s="825"/>
      <c r="M87" s="826"/>
      <c r="N87" s="52">
        <f>L84+L85+L86</f>
        <v>1537.3990251325076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6662.0624422408664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31"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8000</v>
      </c>
      <c r="N36" s="272">
        <f>K36/M36</f>
        <v>4.6311981760084207</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29.445772861440798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34.076971037449219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5960.5766601100386</v>
      </c>
      <c r="N48" s="272">
        <f>K48*M48</f>
        <v>6258.6054931155404</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0</v>
      </c>
      <c r="N49" s="272">
        <f>K49*M49</f>
        <v>0</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1009.0975983198563</v>
      </c>
      <c r="N50" s="272">
        <f>K50*M50</f>
        <v>2018.1951966397125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8276.8006897552532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11255.454946936783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2251.0909893873568</v>
      </c>
      <c r="M84" s="859"/>
      <c r="N84" s="51"/>
    </row>
    <row r="85" spans="1:14">
      <c r="B85" s="89" t="s">
        <v>973</v>
      </c>
      <c r="C85" s="90"/>
      <c r="D85" s="90"/>
      <c r="E85" s="90"/>
      <c r="F85" s="90"/>
      <c r="G85" s="90"/>
      <c r="H85" s="90"/>
      <c r="I85" s="87"/>
      <c r="J85" s="88"/>
      <c r="K85" s="304">
        <v>0.05</v>
      </c>
      <c r="L85" s="858">
        <f>N79*K85</f>
        <v>562.7727473468392</v>
      </c>
      <c r="M85" s="859"/>
      <c r="N85" s="51"/>
    </row>
    <row r="86" spans="1:14" ht="15.75" thickBot="1">
      <c r="B86" s="91" t="s">
        <v>974</v>
      </c>
      <c r="C86" s="92"/>
      <c r="D86" s="92"/>
      <c r="E86" s="92"/>
      <c r="F86" s="92"/>
      <c r="G86" s="92"/>
      <c r="H86" s="92"/>
      <c r="I86" s="93"/>
      <c r="J86" s="94"/>
      <c r="K86" s="305">
        <v>0.05</v>
      </c>
      <c r="L86" s="860">
        <f>N79*K86</f>
        <v>562.7727473468392</v>
      </c>
      <c r="M86" s="861"/>
      <c r="N86" s="51"/>
    </row>
    <row r="87" spans="1:14" ht="15.75" thickBot="1">
      <c r="B87" s="824" t="s">
        <v>953</v>
      </c>
      <c r="C87" s="825"/>
      <c r="D87" s="825"/>
      <c r="E87" s="825"/>
      <c r="F87" s="825"/>
      <c r="G87" s="825"/>
      <c r="H87" s="825"/>
      <c r="I87" s="825"/>
      <c r="J87" s="825"/>
      <c r="K87" s="825"/>
      <c r="L87" s="825"/>
      <c r="M87" s="826"/>
      <c r="N87" s="52">
        <f>L84+L85+L86</f>
        <v>3376.6364840810356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14632.09143101782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37049.585408067367</v>
      </c>
      <c r="L36" s="270"/>
      <c r="M36" s="336">
        <v>8000</v>
      </c>
      <c r="N36" s="272">
        <f>K36/M36</f>
        <v>4.6311981760084207</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29.445772861440798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34.076971037449219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13586.017744832217</v>
      </c>
      <c r="N48" s="272">
        <f>K48*M48</f>
        <v>14265.31863207383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0</v>
      </c>
      <c r="N49" s="272">
        <f>K49*M49</f>
        <v>0</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1009.0975983198563</v>
      </c>
      <c r="N50" s="272">
        <f>K50*M50</f>
        <v>2018.1951966397125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16283.513828713541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19262.168085895071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3852.4336171790146</v>
      </c>
      <c r="M84" s="859"/>
      <c r="N84" s="51"/>
    </row>
    <row r="85" spans="1:14">
      <c r="B85" s="89" t="s">
        <v>973</v>
      </c>
      <c r="C85" s="90"/>
      <c r="D85" s="90"/>
      <c r="E85" s="90"/>
      <c r="F85" s="90"/>
      <c r="G85" s="90"/>
      <c r="H85" s="90"/>
      <c r="I85" s="87"/>
      <c r="J85" s="88"/>
      <c r="K85" s="304">
        <v>0.05</v>
      </c>
      <c r="L85" s="858">
        <f>N79*K85</f>
        <v>963.10840429475365</v>
      </c>
      <c r="M85" s="859"/>
      <c r="N85" s="51"/>
    </row>
    <row r="86" spans="1:14" ht="15.75" thickBot="1">
      <c r="B86" s="91" t="s">
        <v>974</v>
      </c>
      <c r="C86" s="92"/>
      <c r="D86" s="92"/>
      <c r="E86" s="92"/>
      <c r="F86" s="92"/>
      <c r="G86" s="92"/>
      <c r="H86" s="92"/>
      <c r="I86" s="93"/>
      <c r="J86" s="94"/>
      <c r="K86" s="305">
        <v>0.05</v>
      </c>
      <c r="L86" s="860">
        <f>N79*K86</f>
        <v>963.10840429475365</v>
      </c>
      <c r="M86" s="861"/>
      <c r="N86" s="51"/>
    </row>
    <row r="87" spans="1:14" ht="15.75" thickBot="1">
      <c r="B87" s="824" t="s">
        <v>953</v>
      </c>
      <c r="C87" s="825"/>
      <c r="D87" s="825"/>
      <c r="E87" s="825"/>
      <c r="F87" s="825"/>
      <c r="G87" s="825"/>
      <c r="H87" s="825"/>
      <c r="I87" s="825"/>
      <c r="J87" s="825"/>
      <c r="K87" s="825"/>
      <c r="L87" s="825"/>
      <c r="M87" s="826"/>
      <c r="N87" s="52">
        <f>L84+L85+L86</f>
        <v>5778.650425768521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25040.818511663594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43" zoomScale="75" zoomScaleNormal="75" workbookViewId="0">
      <selection activeCell="M50" sqref="M50"/>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43231.47582891467</v>
      </c>
      <c r="L36" s="270"/>
      <c r="M36" s="336">
        <v>100</v>
      </c>
      <c r="N36" s="272">
        <f>K36/M36</f>
        <v>432.31475828914671</v>
      </c>
    </row>
    <row r="37" spans="1:14">
      <c r="A37" s="113" t="s">
        <v>138</v>
      </c>
      <c r="B37" s="837" t="str">
        <f>VLOOKUP(A37,EQUIPOS!A7:D154,3,FALSE)</f>
        <v>Camioneta D-300</v>
      </c>
      <c r="C37" s="838"/>
      <c r="D37" s="838"/>
      <c r="E37" s="838"/>
      <c r="F37" s="838"/>
      <c r="G37" s="838"/>
      <c r="H37" s="839"/>
      <c r="I37" s="421"/>
      <c r="J37" s="422"/>
      <c r="K37" s="269">
        <f>VLOOKUP(A37,EQUIPOS!A7:D164,4,FALSE)</f>
        <v>37049.585408067367</v>
      </c>
      <c r="L37" s="335"/>
      <c r="M37" s="336">
        <v>1000</v>
      </c>
      <c r="N37" s="272">
        <f>K37/M37</f>
        <v>37.049585408067365</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4.4631027951800997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473.82744649239413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493956.44659359532</v>
      </c>
      <c r="N48" s="272">
        <f>K48*M48</f>
        <v>49395.644659359532</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3113.8845971334272</v>
      </c>
      <c r="N49" s="272">
        <f>K49*M49</f>
        <v>3425.27305684677</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5286.8008956831818</v>
      </c>
      <c r="N50" s="272">
        <f>K50*M50</f>
        <v>5286.8008956831818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58107.718611889482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446.31027951800996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59027.856337899888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11805.571267579979</v>
      </c>
      <c r="M84" s="859"/>
      <c r="N84" s="51"/>
    </row>
    <row r="85" spans="1:14">
      <c r="B85" s="89" t="s">
        <v>973</v>
      </c>
      <c r="C85" s="90"/>
      <c r="D85" s="90"/>
      <c r="E85" s="90"/>
      <c r="F85" s="90"/>
      <c r="G85" s="90"/>
      <c r="H85" s="90"/>
      <c r="I85" s="87"/>
      <c r="J85" s="88"/>
      <c r="K85" s="304">
        <v>0.05</v>
      </c>
      <c r="L85" s="858">
        <f>N79*K85</f>
        <v>2951.3928168949947</v>
      </c>
      <c r="M85" s="859"/>
      <c r="N85" s="51"/>
    </row>
    <row r="86" spans="1:14" ht="15.75" thickBot="1">
      <c r="B86" s="91" t="s">
        <v>974</v>
      </c>
      <c r="C86" s="92"/>
      <c r="D86" s="92"/>
      <c r="E86" s="92"/>
      <c r="F86" s="92"/>
      <c r="G86" s="92"/>
      <c r="H86" s="92"/>
      <c r="I86" s="93"/>
      <c r="J86" s="94"/>
      <c r="K86" s="305">
        <v>0.05</v>
      </c>
      <c r="L86" s="860">
        <f>N79*K86</f>
        <v>2951.3928168949947</v>
      </c>
      <c r="M86" s="861"/>
      <c r="N86" s="51"/>
    </row>
    <row r="87" spans="1:14" ht="15.75" thickBot="1">
      <c r="B87" s="824" t="s">
        <v>953</v>
      </c>
      <c r="C87" s="825"/>
      <c r="D87" s="825"/>
      <c r="E87" s="825"/>
      <c r="F87" s="825"/>
      <c r="G87" s="825"/>
      <c r="H87" s="825"/>
      <c r="I87" s="825"/>
      <c r="J87" s="825"/>
      <c r="K87" s="825"/>
      <c r="L87" s="825"/>
      <c r="M87" s="826"/>
      <c r="N87" s="52">
        <f>L84+L85+L86</f>
        <v>17708.356901369967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76736.213239269855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312.95247499999999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34590.868278362133</v>
      </c>
      <c r="N48" s="272">
        <f>K48*M48</f>
        <v>17295.434139181067</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17856.578948296748</v>
      </c>
      <c r="N49" s="272">
        <f>K49*M49</f>
        <v>17856.578948296748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35152.013087477811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6259.0494999999992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41724.015062477811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8344.8030124955621</v>
      </c>
      <c r="M84" s="859"/>
      <c r="N84" s="51"/>
    </row>
    <row r="85" spans="1:14">
      <c r="B85" s="89" t="s">
        <v>973</v>
      </c>
      <c r="C85" s="90"/>
      <c r="D85" s="90"/>
      <c r="E85" s="90"/>
      <c r="F85" s="90"/>
      <c r="G85" s="90"/>
      <c r="H85" s="90"/>
      <c r="I85" s="87"/>
      <c r="J85" s="88"/>
      <c r="K85" s="304">
        <v>0.05</v>
      </c>
      <c r="L85" s="858">
        <f>N79*K85</f>
        <v>2086.2007531238905</v>
      </c>
      <c r="M85" s="859"/>
      <c r="N85" s="51"/>
    </row>
    <row r="86" spans="1:14" ht="15.75" thickBot="1">
      <c r="B86" s="91" t="s">
        <v>974</v>
      </c>
      <c r="C86" s="92"/>
      <c r="D86" s="92"/>
      <c r="E86" s="92"/>
      <c r="F86" s="92"/>
      <c r="G86" s="92"/>
      <c r="H86" s="92"/>
      <c r="I86" s="93"/>
      <c r="J86" s="94"/>
      <c r="K86" s="305">
        <v>0.05</v>
      </c>
      <c r="L86" s="860">
        <f>N79*K86</f>
        <v>2086.2007531238905</v>
      </c>
      <c r="M86" s="861"/>
      <c r="N86" s="51"/>
    </row>
    <row r="87" spans="1:14" ht="15.75" thickBot="1">
      <c r="B87" s="824" t="s">
        <v>953</v>
      </c>
      <c r="C87" s="825"/>
      <c r="D87" s="825"/>
      <c r="E87" s="825"/>
      <c r="F87" s="825"/>
      <c r="G87" s="825"/>
      <c r="H87" s="825"/>
      <c r="I87" s="825"/>
      <c r="J87" s="825"/>
      <c r="K87" s="825"/>
      <c r="L87" s="825"/>
      <c r="M87" s="826"/>
      <c r="N87" s="52">
        <f>L84+L85+L86</f>
        <v>12517.204518743343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54241.219581221158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election activeCell="M48" sqref="M4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104317.49166666667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9615.1919835069166</v>
      </c>
      <c r="N48" s="272">
        <f>K48*M48</f>
        <v>10576711.181857608</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10576711.181857608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2086349.8333333333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12767378.506857609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2553475.7013715222</v>
      </c>
      <c r="M83" s="859"/>
      <c r="N83" s="51"/>
    </row>
    <row r="84" spans="1:14">
      <c r="B84" s="89" t="s">
        <v>973</v>
      </c>
      <c r="C84" s="90"/>
      <c r="D84" s="90"/>
      <c r="E84" s="90"/>
      <c r="F84" s="90"/>
      <c r="G84" s="90"/>
      <c r="H84" s="90"/>
      <c r="I84" s="87"/>
      <c r="J84" s="88"/>
      <c r="K84" s="304">
        <v>0.05</v>
      </c>
      <c r="L84" s="858">
        <f>N78*K84</f>
        <v>638368.92534288054</v>
      </c>
      <c r="M84" s="859"/>
      <c r="N84" s="51"/>
    </row>
    <row r="85" spans="1:14" ht="15.75" thickBot="1">
      <c r="B85" s="91" t="s">
        <v>974</v>
      </c>
      <c r="C85" s="92"/>
      <c r="D85" s="92"/>
      <c r="E85" s="92"/>
      <c r="F85" s="92"/>
      <c r="G85" s="92"/>
      <c r="H85" s="92"/>
      <c r="I85" s="93"/>
      <c r="J85" s="94"/>
      <c r="K85" s="305">
        <v>0.05</v>
      </c>
      <c r="L85" s="860">
        <f>N78*K85</f>
        <v>638368.92534288054</v>
      </c>
      <c r="M85" s="861"/>
      <c r="N85" s="51"/>
    </row>
    <row r="86" spans="1:14" ht="15.75" thickBot="1">
      <c r="B86" s="824" t="s">
        <v>953</v>
      </c>
      <c r="C86" s="825"/>
      <c r="D86" s="825"/>
      <c r="E86" s="825"/>
      <c r="F86" s="825"/>
      <c r="G86" s="825"/>
      <c r="H86" s="825"/>
      <c r="I86" s="825"/>
      <c r="J86" s="825"/>
      <c r="K86" s="825"/>
      <c r="L86" s="825"/>
      <c r="M86" s="826"/>
      <c r="N86" s="52">
        <f>L83+L84+L85</f>
        <v>3830213.5520572835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16597592.058914892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53154.699705902138</v>
      </c>
      <c r="L36" s="270"/>
      <c r="M36" s="455">
        <v>81</v>
      </c>
      <c r="N36" s="272">
        <f>K36/M36</f>
        <v>656.23086056669308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656.23086056669308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656.23086056669308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131.24617211333862</v>
      </c>
      <c r="M83" s="859"/>
      <c r="N83" s="51"/>
    </row>
    <row r="84" spans="1:14">
      <c r="B84" s="89" t="s">
        <v>973</v>
      </c>
      <c r="C84" s="90"/>
      <c r="D84" s="90"/>
      <c r="E84" s="90"/>
      <c r="F84" s="90"/>
      <c r="G84" s="90"/>
      <c r="H84" s="90"/>
      <c r="I84" s="87"/>
      <c r="J84" s="88"/>
      <c r="K84" s="304">
        <v>0.05</v>
      </c>
      <c r="L84" s="858">
        <f>N78*K84</f>
        <v>32.811543028334654</v>
      </c>
      <c r="M84" s="859"/>
      <c r="N84" s="51"/>
    </row>
    <row r="85" spans="1:14" ht="15.75" thickBot="1">
      <c r="B85" s="91" t="s">
        <v>974</v>
      </c>
      <c r="C85" s="92"/>
      <c r="D85" s="92"/>
      <c r="E85" s="92"/>
      <c r="F85" s="92"/>
      <c r="G85" s="92"/>
      <c r="H85" s="92"/>
      <c r="I85" s="93"/>
      <c r="J85" s="94"/>
      <c r="K85" s="305">
        <v>0.05</v>
      </c>
      <c r="L85" s="860">
        <f>N78*K85</f>
        <v>32.811543028334654</v>
      </c>
      <c r="M85" s="861"/>
      <c r="N85" s="51"/>
    </row>
    <row r="86" spans="1:14" ht="15.75" thickBot="1">
      <c r="B86" s="824" t="s">
        <v>953</v>
      </c>
      <c r="C86" s="825"/>
      <c r="D86" s="825"/>
      <c r="E86" s="825"/>
      <c r="F86" s="825"/>
      <c r="G86" s="825"/>
      <c r="H86" s="825"/>
      <c r="I86" s="825"/>
      <c r="J86" s="825"/>
      <c r="K86" s="825"/>
      <c r="L86" s="825"/>
      <c r="M86" s="826"/>
      <c r="N86" s="52">
        <f>L83+L84+L85</f>
        <v>196.86925817000792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853.10011873670101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53154.699705902138</v>
      </c>
      <c r="L36" s="270"/>
      <c r="M36" s="283">
        <v>66</v>
      </c>
      <c r="N36" s="272">
        <f>K36/M36</f>
        <v>805.37423796821417</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805.37423796821417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805.37423796821417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161.07484759364286</v>
      </c>
      <c r="M83" s="859"/>
      <c r="N83" s="51"/>
    </row>
    <row r="84" spans="1:14">
      <c r="B84" s="89" t="s">
        <v>973</v>
      </c>
      <c r="C84" s="90"/>
      <c r="D84" s="90"/>
      <c r="E84" s="90"/>
      <c r="F84" s="90"/>
      <c r="G84" s="90"/>
      <c r="H84" s="90"/>
      <c r="I84" s="87"/>
      <c r="J84" s="88"/>
      <c r="K84" s="304">
        <v>0.05</v>
      </c>
      <c r="L84" s="858">
        <f>N78*K84</f>
        <v>40.268711898410714</v>
      </c>
      <c r="M84" s="859"/>
      <c r="N84" s="51"/>
    </row>
    <row r="85" spans="1:14" ht="15.75" thickBot="1">
      <c r="B85" s="91" t="s">
        <v>974</v>
      </c>
      <c r="C85" s="92"/>
      <c r="D85" s="92"/>
      <c r="E85" s="92"/>
      <c r="F85" s="92"/>
      <c r="G85" s="92"/>
      <c r="H85" s="92"/>
      <c r="I85" s="93"/>
      <c r="J85" s="94"/>
      <c r="K85" s="305">
        <v>0.05</v>
      </c>
      <c r="L85" s="860">
        <f>N78*K85</f>
        <v>40.268711898410714</v>
      </c>
      <c r="M85" s="861"/>
      <c r="N85" s="51"/>
    </row>
    <row r="86" spans="1:14" ht="15.75" thickBot="1">
      <c r="B86" s="824" t="s">
        <v>953</v>
      </c>
      <c r="C86" s="825"/>
      <c r="D86" s="825"/>
      <c r="E86" s="825"/>
      <c r="F86" s="825"/>
      <c r="G86" s="825"/>
      <c r="H86" s="825"/>
      <c r="I86" s="825"/>
      <c r="J86" s="825"/>
      <c r="K86" s="825"/>
      <c r="L86" s="825"/>
      <c r="M86" s="826"/>
      <c r="N86" s="52">
        <f>L83+L84+L85</f>
        <v>241.61227139046429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1046.9865093586784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53154.699705902138</v>
      </c>
      <c r="L36" s="270"/>
      <c r="M36" s="283">
        <v>66</v>
      </c>
      <c r="N36" s="272">
        <f>K36/M36</f>
        <v>805.37423796821417</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805.37423796821417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805.37423796821417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161.07484759364286</v>
      </c>
      <c r="M83" s="859"/>
      <c r="N83" s="51"/>
    </row>
    <row r="84" spans="1:14">
      <c r="B84" s="89" t="s">
        <v>973</v>
      </c>
      <c r="C84" s="90"/>
      <c r="D84" s="90"/>
      <c r="E84" s="90"/>
      <c r="F84" s="90"/>
      <c r="G84" s="90"/>
      <c r="H84" s="90"/>
      <c r="I84" s="87"/>
      <c r="J84" s="88"/>
      <c r="K84" s="304">
        <v>0.05</v>
      </c>
      <c r="L84" s="858">
        <f>N78*K84</f>
        <v>40.268711898410714</v>
      </c>
      <c r="M84" s="859"/>
      <c r="N84" s="51"/>
    </row>
    <row r="85" spans="1:14" ht="15.75" thickBot="1">
      <c r="B85" s="91" t="s">
        <v>974</v>
      </c>
      <c r="C85" s="92"/>
      <c r="D85" s="92"/>
      <c r="E85" s="92"/>
      <c r="F85" s="92"/>
      <c r="G85" s="92"/>
      <c r="H85" s="92"/>
      <c r="I85" s="93"/>
      <c r="J85" s="94"/>
      <c r="K85" s="305">
        <v>0.05</v>
      </c>
      <c r="L85" s="860">
        <f>N78*K85</f>
        <v>40.268711898410714</v>
      </c>
      <c r="M85" s="861"/>
      <c r="N85" s="51"/>
    </row>
    <row r="86" spans="1:14" ht="15.75" thickBot="1">
      <c r="B86" s="824" t="s">
        <v>953</v>
      </c>
      <c r="C86" s="825"/>
      <c r="D86" s="825"/>
      <c r="E86" s="825"/>
      <c r="F86" s="825"/>
      <c r="G86" s="825"/>
      <c r="H86" s="825"/>
      <c r="I86" s="825"/>
      <c r="J86" s="825"/>
      <c r="K86" s="825"/>
      <c r="L86" s="825"/>
      <c r="M86" s="826"/>
      <c r="N86" s="52">
        <f>L83+L84+L85</f>
        <v>241.61227139046429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1046.9865093586784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63DD6B8D-E55E-4C61-9B5F-35C7A32DA6D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EAD62DA-52D8-4BE6-958B-31DBA2B47B1A}">
  <ds:schemaRefs>
    <ds:schemaRef ds:uri="http://schemas.microsoft.com/sharepoint/v3/contenttype/forms"/>
  </ds:schemaRefs>
</ds:datastoreItem>
</file>

<file path=customXml/itemProps3.xml><?xml version="1.0" encoding="utf-8"?>
<ds:datastoreItem xmlns:ds="http://schemas.openxmlformats.org/officeDocument/2006/customXml" ds:itemID="{B871695C-8E89-4C65-B128-CFFFACE25DF2}">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2021-08-10T20:30:16Z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